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5_prel\September\Utvalda tabeller och diagram\"/>
    </mc:Choice>
  </mc:AlternateContent>
  <xr:revisionPtr revIDLastSave="0" documentId="13_ncr:1_{A7A42CC8-896F-4093-9389-2DBC361C2316}" xr6:coauthVersionLast="47" xr6:coauthVersionMax="47" xr10:uidLastSave="{00000000-0000-0000-0000-000000000000}"/>
  <bookViews>
    <workbookView xWindow="43635" yWindow="480" windowWidth="41445" windowHeight="16845" tabRatio="734" xr2:uid="{00000000-000D-0000-FFFF-FFFF00000000}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7 " sheetId="20" r:id="rId8"/>
    <sheet name="Tabell 8 " sheetId="11" r:id="rId9"/>
    <sheet name="Tabell 9" sheetId="13" r:id="rId10"/>
    <sheet name="Tabell 10" sheetId="12" r:id="rId11"/>
    <sheet name="Tabell 11" sheetId="15" r:id="rId12"/>
    <sheet name="Tabell 12" sheetId="19" r:id="rId13"/>
    <sheet name="Tabell 13" sheetId="2" r:id="rId14"/>
    <sheet name="Tabell 14" sheetId="21" r:id="rId15"/>
    <sheet name="Tabell 15" sheetId="22" r:id="rId16"/>
    <sheet name="Tabell 16" sheetId="23" r:id="rId17"/>
  </sheets>
  <definedNames>
    <definedName name="_xlnm.Print_Titles" localSheetId="1">'Tabell 1'!$1:$8</definedName>
    <definedName name="_xlnm.Print_Titles" localSheetId="10">'Tabell 10'!$1:$8</definedName>
    <definedName name="_xlnm.Print_Titles" localSheetId="11">'Tabell 11'!$1:$7</definedName>
    <definedName name="_xlnm.Print_Titles" localSheetId="12">'Tabell 12'!$1:$6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8">'Tabell 8 '!$2:$6</definedName>
    <definedName name="_xlnm.Print_Titles" localSheetId="9">'Tabell 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2" i="16" l="1"/>
  <c r="I3" i="16"/>
  <c r="E7" i="2"/>
  <c r="A33" i="2" l="1"/>
  <c r="A34" i="2"/>
  <c r="A2" i="4"/>
  <c r="A2" i="11"/>
  <c r="A2" i="20"/>
  <c r="A2" i="17"/>
  <c r="B6" i="13"/>
  <c r="A2" i="15"/>
  <c r="A1" i="2"/>
  <c r="A2" i="12"/>
  <c r="L6" i="12"/>
  <c r="K6" i="12"/>
  <c r="B4" i="9"/>
  <c r="B4" i="11"/>
  <c r="B4" i="20"/>
  <c r="B5" i="4"/>
  <c r="B5" i="8"/>
  <c r="C7" i="4"/>
  <c r="C8" i="4"/>
  <c r="N6" i="12"/>
  <c r="A2" i="16"/>
  <c r="B4" i="16"/>
  <c r="I7" i="2"/>
  <c r="B5" i="15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B8" i="2"/>
  <c r="B4" i="19"/>
  <c r="X6" i="12"/>
  <c r="V6" i="12"/>
  <c r="Y6" i="12"/>
  <c r="O6" i="12" s="1"/>
  <c r="U6" i="12"/>
  <c r="Z6" i="12"/>
  <c r="W6" i="12"/>
  <c r="B5" i="16"/>
  <c r="B5" i="7"/>
  <c r="A322" i="4"/>
  <c r="A6" i="6"/>
  <c r="A5" i="6"/>
  <c r="S6" i="12" l="1"/>
  <c r="R6" i="12"/>
  <c r="P6" i="12"/>
  <c r="Q6" i="12"/>
  <c r="C4" i="4"/>
  <c r="B4" i="4"/>
  <c r="D8" i="4"/>
  <c r="D7" i="4"/>
  <c r="J7" i="4"/>
  <c r="I7" i="4"/>
  <c r="G5" i="4"/>
  <c r="A49" i="6"/>
  <c r="A48" i="6"/>
</calcChain>
</file>

<file path=xl/sharedStrings.xml><?xml version="1.0" encoding="utf-8"?>
<sst xmlns="http://schemas.openxmlformats.org/spreadsheetml/2006/main" count="4624" uniqueCount="718">
  <si>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</si>
  <si>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</si>
  <si>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</si>
  <si>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</si>
  <si>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</si>
  <si>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</si>
  <si>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</si>
  <si>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</si>
  <si>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</si>
  <si>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</si>
  <si>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</si>
  <si>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</si>
  <si>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</si>
  <si>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</si>
  <si>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</si>
  <si>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</si>
  <si>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</si>
  <si>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</si>
  <si>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</si>
  <si>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</si>
  <si>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</si>
  <si>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</si>
  <si>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</si>
  <si>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</si>
  <si>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</si>
  <si>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</si>
  <si>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</si>
  <si>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</si>
  <si>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</si>
  <si>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</si>
  <si>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</si>
  <si>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</si>
  <si>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</si>
  <si>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</si>
  <si>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</si>
  <si>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</si>
  <si>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</si>
  <si>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</si>
  <si>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</si>
  <si>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</si>
  <si>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</si>
  <si>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</si>
  <si>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</si>
  <si>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</si>
  <si>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</si>
  <si>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</si>
  <si>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</si>
  <si>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</si>
  <si>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</si>
  <si>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</si>
  <si>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</si>
  <si>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</si>
  <si>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</si>
  <si>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</si>
  <si>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</si>
  <si>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</si>
  <si>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</si>
  <si>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</si>
  <si>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</si>
  <si>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</si>
  <si>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</si>
  <si>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</si>
  <si>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</si>
  <si>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</si>
  <si>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</si>
  <si>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</si>
  <si>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</si>
  <si>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</si>
  <si>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</si>
  <si>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</si>
  <si>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</si>
  <si>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</si>
  <si>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</si>
  <si>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</si>
  <si>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</si>
  <si>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</si>
  <si>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</si>
  <si>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</si>
  <si>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</si>
  <si>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</si>
  <si>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</si>
  <si>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Antal 16-18 år</t>
  </si>
  <si>
    <t>F</t>
  </si>
  <si>
    <t>Förra årets programvals-faktor</t>
  </si>
  <si>
    <t>Årets programvals-faktor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</si>
  <si>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</si>
  <si>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</si>
  <si>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</si>
  <si>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</si>
  <si>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</si>
  <si>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</si>
  <si>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</si>
  <si>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</si>
  <si>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</si>
  <si>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</si>
  <si>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</si>
  <si>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</si>
  <si>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</si>
  <si>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</si>
  <si>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</si>
  <si>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</si>
  <si>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</si>
  <si>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</si>
  <si>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</si>
  <si>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</si>
  <si>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</si>
  <si>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</si>
  <si>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</si>
  <si>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</si>
  <si>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</si>
  <si>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</si>
  <si>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</si>
  <si>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</si>
  <si>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</si>
  <si>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</si>
  <si>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</si>
  <si>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</si>
  <si>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</si>
  <si>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</si>
  <si>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</si>
  <si>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</si>
  <si>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</si>
  <si>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</si>
  <si>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</si>
  <si>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</si>
  <si>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</si>
  <si>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</si>
  <si>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</si>
  <si>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</si>
  <si>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</si>
  <si>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</si>
  <si>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</si>
  <si>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</si>
  <si>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</si>
  <si>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</si>
  <si>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</si>
  <si>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</si>
  <si>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</si>
  <si>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</si>
  <si>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</si>
  <si>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</si>
  <si>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</si>
  <si>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</si>
  <si>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 xml:space="preserve">den 31 dec </t>
  </si>
  <si>
    <t>Index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</si>
  <si>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</si>
  <si>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</si>
  <si>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</si>
  <si>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</si>
  <si>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</si>
  <si>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</si>
  <si>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</si>
  <si>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</si>
  <si>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</si>
  <si>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t>Roten ur invånardistansen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</si>
  <si>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</si>
  <si>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</si>
  <si>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</si>
  <si>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</si>
  <si>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</si>
  <si>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</si>
  <si>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</si>
  <si>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</si>
  <si>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</si>
  <si>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</si>
  <si>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</si>
  <si>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</si>
  <si>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</si>
  <si>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</si>
  <si>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</si>
  <si>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</si>
  <si>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</si>
  <si>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</si>
  <si>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</si>
  <si>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</si>
  <si>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</si>
  <si>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</si>
  <si>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</si>
  <si>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</si>
  <si>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</si>
  <si>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</si>
  <si>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</si>
  <si>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</si>
  <si>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gym. utbild.</t>
  </si>
  <si>
    <t>i hushåll</t>
  </si>
  <si>
    <t>med låg</t>
  </si>
  <si>
    <t>disponibel</t>
  </si>
  <si>
    <t>inkomst</t>
  </si>
  <si>
    <t xml:space="preserve">med minst </t>
  </si>
  <si>
    <t>en förälder</t>
  </si>
  <si>
    <t xml:space="preserve">som varit i </t>
  </si>
  <si>
    <t>Sverige max 4 år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</si>
  <si>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</si>
  <si>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</si>
  <si>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</si>
  <si>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</si>
  <si>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</si>
  <si>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</si>
  <si>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</si>
  <si>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</si>
  <si>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</si>
  <si>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</si>
  <si>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</si>
  <si>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Tilläg/avdrag förvärvs-frekvens</t>
  </si>
  <si>
    <t>Gymnasial vuxenutb.</t>
  </si>
  <si>
    <t>SFI</t>
  </si>
  <si>
    <t>Grund-     läggande vuxenutb.</t>
  </si>
  <si>
    <t>A+B+C+D</t>
  </si>
  <si>
    <t>Antal 20-56 med grundnivå</t>
  </si>
  <si>
    <t>Antal 20-56 utan grundnivå</t>
  </si>
  <si>
    <t>Antal 20-64 med uppehålls-tillstånd&lt;5år</t>
  </si>
  <si>
    <t>IFO ersättning</t>
  </si>
  <si>
    <t>Lön tillägg/avdrag</t>
  </si>
  <si>
    <t>A+B</t>
  </si>
  <si>
    <t>Andel barn   0-19 år under inkomst-standard, %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</si>
  <si>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</si>
  <si>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</si>
  <si>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</si>
  <si>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</si>
  <si>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</si>
  <si>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</si>
  <si>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</si>
  <si>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</si>
  <si>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</si>
  <si>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</si>
  <si>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</si>
  <si>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</si>
  <si>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</si>
  <si>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</si>
  <si>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</si>
  <si>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</si>
  <si>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</si>
  <si>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</si>
  <si>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</si>
  <si>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</si>
  <si>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Pendlings-avstånd</t>
  </si>
  <si>
    <t>Kostnad per person</t>
  </si>
  <si>
    <t xml:space="preserve">B </t>
  </si>
  <si>
    <t xml:space="preserve">A </t>
  </si>
  <si>
    <t xml:space="preserve">D+E </t>
  </si>
  <si>
    <t>F+G+H</t>
  </si>
  <si>
    <t>Log(Tätort)</t>
  </si>
  <si>
    <t>Intercept</t>
  </si>
  <si>
    <t>Konstanter:</t>
  </si>
  <si>
    <t>Tätort i kvadrat</t>
  </si>
  <si>
    <t>Regression</t>
  </si>
  <si>
    <t xml:space="preserve">    För kommunerna i Södermanlands län fattar regeringen särskilda beslut om varje kommuns andel.</t>
  </si>
  <si>
    <r>
      <t>Kommuens andel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</si>
  <si>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</si>
  <si>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</si>
  <si>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</si>
  <si>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</si>
  <si>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</si>
  <si>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</si>
  <si>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</si>
  <si>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</si>
  <si>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</si>
  <si>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</si>
  <si>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</si>
  <si>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</si>
  <si>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</si>
  <si>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</si>
  <si>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</si>
  <si>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Befolkningsminskning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</si>
  <si>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</si>
  <si>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</si>
  <si>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</si>
  <si>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</si>
  <si>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</si>
  <si>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</si>
  <si>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</si>
  <si>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</si>
  <si>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</si>
  <si>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</si>
  <si>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Förvärvs-arbetande/studerande 20-64 år</t>
  </si>
  <si>
    <t>Befolkning 20-64 år</t>
  </si>
  <si>
    <t>Andel barn med utländsk bakgrund av barn 7-15 år</t>
  </si>
  <si>
    <t xml:space="preserve">Offentlig ekonomi </t>
  </si>
  <si>
    <t>Avdelningen för ekonomisk statistik och analys</t>
  </si>
  <si>
    <t>(Tabell 13)</t>
  </si>
  <si>
    <t>Kontaktuppgifter:</t>
  </si>
  <si>
    <t>Tova Holm</t>
  </si>
  <si>
    <t>offentlig.ekonomi@scb.se</t>
  </si>
  <si>
    <t>Roten ur tätorts-befolkningen 2020</t>
  </si>
  <si>
    <t>B+C</t>
  </si>
  <si>
    <t>3) Inom respektive län sker fördelningen mellan kommunerna antingen efter kommunernas andel av de totala kollektivtrafikkostnaderna i regionen, eller med lika stora belopp per invånare.</t>
  </si>
  <si>
    <t>1) För kommunerna i Stockholms län gäller att 40 procent av den beräknade kollektivtrafikkostnaden tillfaller kommunerna och 60 procent tillfaller regionen</t>
  </si>
  <si>
    <t>1) Exklusive kommun utanför region.</t>
  </si>
  <si>
    <t>region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</si>
  <si>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</si>
  <si>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</si>
  <si>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2025</t>
  </si>
  <si>
    <t>prel</t>
  </si>
  <si>
    <t>2003</t>
  </si>
  <si>
    <t>1</t>
  </si>
  <si>
    <t>95</t>
  </si>
  <si>
    <t>85</t>
  </si>
  <si>
    <t>0</t>
  </si>
  <si>
    <t>90</t>
  </si>
  <si>
    <t>115</t>
  </si>
  <si>
    <t>1,031</t>
  </si>
  <si>
    <t>1,045</t>
  </si>
  <si>
    <t>nej</t>
  </si>
  <si>
    <t>Kommun 2025_prel_23SEP24_1326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</si>
  <si>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</si>
  <si>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</si>
  <si>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</si>
  <si>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</si>
  <si>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</si>
  <si>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</si>
  <si>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</si>
  <si>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</si>
  <si>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</si>
  <si>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</si>
  <si>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</si>
  <si>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</si>
  <si>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</si>
  <si>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</si>
  <si>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</si>
  <si>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</si>
  <si>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</si>
  <si>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</si>
  <si>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</si>
  <si>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</si>
  <si>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</si>
  <si>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</si>
  <si>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</si>
  <si>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</si>
  <si>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</si>
  <si>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</si>
  <si>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</si>
  <si>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</si>
  <si>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</si>
  <si>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</si>
  <si>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</si>
  <si>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</si>
  <si>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</si>
  <si>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</si>
  <si>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</si>
  <si>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</si>
  <si>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</si>
  <si>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</si>
  <si>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</si>
  <si>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</si>
  <si>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</si>
  <si>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</si>
  <si>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</si>
  <si>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</si>
  <si>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</si>
  <si>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</si>
  <si>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</si>
  <si>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</si>
  <si>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</si>
  <si>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</si>
  <si>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</si>
  <si>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</si>
  <si>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</si>
  <si>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</si>
  <si>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</si>
  <si>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</si>
  <si>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</si>
  <si>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</si>
  <si>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</si>
  <si>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</si>
  <si>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</si>
  <si>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</si>
  <si>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</si>
  <si>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</si>
  <si>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</si>
  <si>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</si>
  <si>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</si>
  <si>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</si>
  <si>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</si>
  <si>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</si>
  <si>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</si>
  <si>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</si>
  <si>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</si>
  <si>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</si>
  <si>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</si>
  <si>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</si>
  <si>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</si>
  <si>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</si>
  <si>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</si>
  <si>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</si>
  <si>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</si>
  <si>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</si>
  <si>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</si>
  <si>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</si>
  <si>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</si>
  <si>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</si>
  <si>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</si>
  <si>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</si>
  <si>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</si>
  <si>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</si>
  <si>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</si>
  <si>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</si>
  <si>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</si>
  <si>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</si>
  <si>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</si>
  <si>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</si>
  <si>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</si>
  <si>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</si>
  <si>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</si>
  <si>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</si>
  <si>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</si>
  <si>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</si>
  <si>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</si>
  <si>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</si>
  <si>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</si>
  <si>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</si>
  <si>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</si>
  <si>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</si>
  <si>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</si>
  <si>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</si>
  <si>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</si>
  <si>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</si>
  <si>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</si>
  <si>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</si>
  <si>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</si>
  <si>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</si>
  <si>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</si>
  <si>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</si>
  <si>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</si>
  <si>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</si>
  <si>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</si>
  <si>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</si>
  <si>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</si>
  <si>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</si>
  <si>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</si>
  <si>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</si>
  <si>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</si>
  <si>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</si>
  <si>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</si>
  <si>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</si>
  <si>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</si>
  <si>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</si>
  <si>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</si>
  <si>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</si>
  <si>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</si>
  <si>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</si>
  <si>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</si>
  <si>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</si>
  <si>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</si>
  <si>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</si>
  <si>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</si>
  <si>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</si>
  <si>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</si>
  <si>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</si>
  <si>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</si>
  <si>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</si>
  <si>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</si>
  <si>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</si>
  <si>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</si>
  <si>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</si>
  <si>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</si>
  <si>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</si>
  <si>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</si>
  <si>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</si>
  <si>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</si>
  <si>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</si>
  <si>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</si>
  <si>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</si>
  <si>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</si>
  <si>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</si>
  <si>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</si>
  <si>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</si>
  <si>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</si>
  <si>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</si>
  <si>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</si>
  <si>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</si>
  <si>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</si>
  <si>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</si>
  <si>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</si>
  <si>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</si>
  <si>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</si>
  <si>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</si>
  <si>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</si>
  <si>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</si>
  <si>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</si>
  <si>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</si>
  <si>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</si>
  <si>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</si>
  <si>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</si>
  <si>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</si>
  <si>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</si>
  <si>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</si>
  <si>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</si>
  <si>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</si>
  <si>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</si>
  <si>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</si>
  <si>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</si>
  <si>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</si>
  <si>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</si>
  <si>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</si>
  <si>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</si>
  <si>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</si>
  <si>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</si>
  <si>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</si>
  <si>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</si>
  <si>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</si>
  <si>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</si>
  <si>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</si>
  <si>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</si>
  <si>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</si>
  <si>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</si>
  <si>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</si>
  <si>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</si>
  <si>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</si>
  <si>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</si>
  <si>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</si>
  <si>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</si>
  <si>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</si>
  <si>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</si>
  <si>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</si>
  <si>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</si>
  <si>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</si>
  <si>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</si>
  <si>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</si>
  <si>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</si>
  <si>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</si>
  <si>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</si>
  <si>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</si>
  <si>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</si>
  <si>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</si>
  <si>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</si>
  <si>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</si>
  <si>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</si>
  <si>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</si>
  <si>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</si>
  <si>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</si>
  <si>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</si>
  <si>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</si>
  <si>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</si>
  <si>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</si>
  <si>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</si>
  <si>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</si>
  <si>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</si>
  <si>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</si>
  <si>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</si>
  <si>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</si>
  <si>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</si>
  <si>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</si>
  <si>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</si>
  <si>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</si>
  <si>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</si>
  <si>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</si>
  <si>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</si>
  <si>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</si>
  <si>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</si>
  <si>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</si>
  <si>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</si>
  <si>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</si>
  <si>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</si>
  <si>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</si>
  <si>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</si>
  <si>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</si>
  <si>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</si>
  <si>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</si>
  <si>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</si>
  <si>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</si>
  <si>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</si>
  <si>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</si>
  <si>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</si>
  <si>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</si>
  <si>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</si>
  <si>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</si>
  <si>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</si>
  <si>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</si>
  <si>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</si>
  <si>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</si>
  <si>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</si>
  <si>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</si>
  <si>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</si>
  <si>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</si>
  <si>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</si>
  <si>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</si>
  <si>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</si>
  <si>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</si>
  <si>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</si>
  <si>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</si>
  <si>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</si>
  <si>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</si>
  <si>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</si>
  <si>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</si>
  <si>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</si>
  <si>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</si>
  <si>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</si>
  <si>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</si>
  <si>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</si>
  <si>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</si>
  <si>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</si>
  <si>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</si>
  <si>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</si>
  <si>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</si>
  <si>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</si>
  <si>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</si>
  <si>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</si>
  <si>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</si>
  <si>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</si>
  <si>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</si>
  <si>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</si>
  <si>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</si>
  <si>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</si>
  <si>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</si>
  <si>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</si>
  <si>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</si>
  <si>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</si>
  <si>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</si>
  <si>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</si>
  <si>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</si>
  <si>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</si>
  <si>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</si>
  <si>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</si>
  <si>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</si>
  <si>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</si>
  <si>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</si>
  <si>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</si>
  <si>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</si>
  <si>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</si>
  <si>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</si>
  <si>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</si>
  <si>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</si>
  <si>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</si>
  <si>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r>
      <t xml:space="preserve">Stockholms
</t>
    </r>
    <r>
      <rPr>
        <sz val="10"/>
        <rFont val="Arial"/>
        <family val="2"/>
      </rPr>
      <t>Botkyrka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</si>
  <si>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</si>
  <si>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Södermanlands
</t>
    </r>
    <r>
      <rPr>
        <sz val="10"/>
        <rFont val="Arial"/>
        <family val="2"/>
      </rPr>
      <t>Eskilstuna</t>
    </r>
  </si>
  <si>
    <r>
      <t xml:space="preserve">Östergötlands
</t>
    </r>
    <r>
      <rPr>
        <sz val="10"/>
        <rFont val="Arial"/>
        <family val="2"/>
      </rPr>
      <t>Boxholm</t>
    </r>
  </si>
  <si>
    <r>
      <t xml:space="preserve">Jönköpings
</t>
    </r>
    <r>
      <rPr>
        <sz val="10"/>
        <rFont val="Arial"/>
        <family val="2"/>
      </rPr>
      <t>Aneby</t>
    </r>
  </si>
  <si>
    <r>
      <t xml:space="preserve">Kronobergs
</t>
    </r>
    <r>
      <rPr>
        <sz val="10"/>
        <rFont val="Arial"/>
        <family val="2"/>
      </rPr>
      <t>Alvesta</t>
    </r>
  </si>
  <si>
    <r>
      <t xml:space="preserve">Kalmar
</t>
    </r>
    <r>
      <rPr>
        <sz val="10"/>
        <rFont val="Arial"/>
        <family val="2"/>
      </rPr>
      <t>Borgholm</t>
    </r>
  </si>
  <si>
    <t xml:space="preserve">Mönsterås           </t>
  </si>
  <si>
    <r>
      <t xml:space="preserve">Gotlands
</t>
    </r>
    <r>
      <rPr>
        <sz val="10"/>
        <rFont val="Arial"/>
        <family val="2"/>
      </rPr>
      <t>Gotland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</si>
  <si>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</si>
  <si>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</si>
  <si>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t xml:space="preserve">Höganäs             </t>
  </si>
  <si>
    <r>
      <t xml:space="preserve">Hallands
</t>
    </r>
    <r>
      <rPr>
        <sz val="10"/>
        <rFont val="Arial"/>
        <family val="2"/>
      </rPr>
      <t>Falkenberg</t>
    </r>
  </si>
  <si>
    <r>
      <t xml:space="preserve">Västra Götalands
</t>
    </r>
    <r>
      <rPr>
        <sz val="10"/>
        <rFont val="Arial"/>
        <family val="2"/>
      </rPr>
      <t>Ale</t>
    </r>
  </si>
  <si>
    <r>
      <t xml:space="preserve">Värmlands
</t>
    </r>
    <r>
      <rPr>
        <sz val="10"/>
        <rFont val="Arial"/>
        <family val="2"/>
      </rPr>
      <t>Arvika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</si>
  <si>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</si>
  <si>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Västmanlands
</t>
    </r>
    <r>
      <rPr>
        <sz val="10"/>
        <rFont val="Arial"/>
        <family val="2"/>
      </rPr>
      <t>Arboga</t>
    </r>
  </si>
  <si>
    <r>
      <t xml:space="preserve">Dalarnas
</t>
    </r>
    <r>
      <rPr>
        <sz val="10"/>
        <rFont val="Arial"/>
        <family val="2"/>
      </rPr>
      <t>Avesta</t>
    </r>
  </si>
  <si>
    <r>
      <t xml:space="preserve">Gävleborgs
</t>
    </r>
    <r>
      <rPr>
        <sz val="10"/>
        <rFont val="Arial"/>
        <family val="2"/>
      </rPr>
      <t>Bollnäs</t>
    </r>
  </si>
  <si>
    <r>
      <t xml:space="preserve">Västernorrlands
</t>
    </r>
    <r>
      <rPr>
        <sz val="10"/>
        <rFont val="Arial"/>
        <family val="2"/>
      </rPr>
      <t>Härnösand</t>
    </r>
  </si>
  <si>
    <r>
      <t xml:space="preserve">Jämtlands
</t>
    </r>
    <r>
      <rPr>
        <sz val="10"/>
        <rFont val="Arial"/>
        <family val="2"/>
      </rPr>
      <t>Berg</t>
    </r>
  </si>
  <si>
    <r>
      <t xml:space="preserve">Västerbottens
</t>
    </r>
    <r>
      <rPr>
        <sz val="10"/>
        <rFont val="Arial"/>
        <family val="2"/>
      </rPr>
      <t>Bjurholm</t>
    </r>
  </si>
  <si>
    <r>
      <t xml:space="preserve">Norrbottens
</t>
    </r>
    <r>
      <rPr>
        <sz val="10"/>
        <rFont val="Arial"/>
        <family val="2"/>
      </rPr>
      <t>Arjeplog</t>
    </r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</si>
  <si>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</si>
  <si>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</si>
  <si>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</si>
  <si>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</si>
  <si>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</si>
  <si>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</si>
  <si>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</si>
  <si>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</si>
  <si>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</si>
  <si>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</si>
  <si>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</si>
  <si>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</si>
  <si>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</si>
  <si>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</si>
  <si>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</si>
  <si>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</si>
  <si>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</si>
  <si>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</si>
  <si>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</si>
  <si>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</si>
  <si>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</si>
  <si>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</si>
  <si>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 xml:space="preserve">Tabell 16    Kommunalekonomisk utjämning för kommuner och regioner 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</si>
  <si>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</si>
  <si>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</si>
  <si>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</si>
  <si>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</si>
  <si>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</si>
  <si>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</si>
  <si>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</si>
  <si>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</si>
  <si>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</si>
  <si>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</si>
  <si>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</si>
  <si>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</si>
  <si>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</si>
  <si>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</si>
  <si>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</si>
  <si>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</si>
  <si>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</si>
  <si>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</si>
  <si>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</si>
  <si>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</si>
  <si>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</si>
  <si>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</si>
  <si>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</si>
  <si>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</si>
  <si>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</si>
  <si>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</si>
  <si>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</si>
  <si>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</si>
  <si>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</si>
  <si>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</si>
  <si>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</si>
  <si>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</si>
  <si>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</si>
  <si>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</si>
  <si>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</si>
  <si>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</si>
  <si>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</si>
  <si>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</si>
  <si>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</si>
  <si>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</si>
  <si>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Tabell 14</t>
  </si>
  <si>
    <t>Införandebidrag åren 2020 - 2023 samt strukturbidrag</t>
  </si>
  <si>
    <t>Tabell 15</t>
  </si>
  <si>
    <t>Tabell 16</t>
  </si>
  <si>
    <t>Regleringspost åren 2018 - 2025</t>
  </si>
  <si>
    <t>Kommunalekonomisk utjämning, översikt åren 2006 - 2025</t>
  </si>
  <si>
    <t>Tabell 15 Regleringspost åren 2018-2025</t>
  </si>
  <si>
    <t>Utjämningsår</t>
  </si>
  <si>
    <t>utjämningsåren 2006–2025, hela riket, miljoner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</si>
</sst>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</numFmts>
  <fonts count="37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1" fillId="0" borderId="0"/>
    <xf numFmtId="0" fontId="4" fillId="0" borderId="0"/>
  </cellStyleXfs>
  <cellXfs count="42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68" fontId="1" fillId="0" borderId="0" xfId="3" applyNumberFormat="1" applyFont="1" applyBorder="1"/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14" fontId="1" fillId="0" borderId="0" xfId="3" quotePrefix="1" applyNumberFormat="1" applyFont="1" applyFill="1" applyAlignment="1">
      <alignment horizontal="right"/>
    </xf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14" fontId="1" fillId="0" borderId="0" xfId="3" quotePrefix="1" applyNumberFormat="1" applyFont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168" fontId="1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3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168" fontId="1" fillId="0" borderId="5" xfId="3" applyNumberFormat="1" applyFont="1" applyBorder="1" applyAlignment="1"/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6" fillId="0" borderId="0" xfId="0" applyFont="1" applyBorder="1"/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5" fillId="0" borderId="0" xfId="2" applyFont="1" applyFill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176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wrapText="1"/>
    </xf>
    <xf numFmtId="2" fontId="1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9" fillId="0" borderId="2" xfId="3" applyNumberFormat="1" applyFont="1" applyBorder="1"/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 wrapText="1"/>
    </xf>
    <xf numFmtId="172" fontId="1" fillId="0" borderId="0" xfId="2" applyNumberFormat="1" applyFont="1" applyFill="1" applyBorder="1"/>
    <xf numFmtId="10" fontId="1" fillId="0" borderId="0" xfId="2" applyNumberFormat="1" applyFont="1" applyFill="1" applyBorder="1"/>
    <xf numFmtId="3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0" fontId="35" fillId="0" borderId="0" xfId="5" applyBorder="1"/>
    <xf numFmtId="0" fontId="0" fillId="0" borderId="0" xfId="0" applyFill="1" applyAlignment="1">
      <alignment horizontal="right"/>
    </xf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0" fontId="8" fillId="0" borderId="0" xfId="6" applyFont="1"/>
    <xf numFmtId="0" fontId="1" fillId="0" borderId="2" xfId="6" applyBorder="1"/>
    <xf numFmtId="0" fontId="1" fillId="0" borderId="0" xfId="6" applyAlignment="1">
      <alignment horizontal="right" wrapText="1"/>
    </xf>
    <xf numFmtId="0" fontId="1" fillId="0" borderId="0" xfId="6" applyAlignment="1">
      <alignment horizontal="right"/>
    </xf>
    <xf numFmtId="0" fontId="1" fillId="0" borderId="0" xfId="6"/>
    <xf numFmtId="167" fontId="9" fillId="0" borderId="0" xfId="3" applyNumberFormat="1" applyFont="1"/>
    <xf numFmtId="167" fontId="9" fillId="0" borderId="1" xfId="3" applyNumberFormat="1" applyFont="1" applyBorder="1"/>
    <xf numFmtId="1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6" applyFont="1" applyAlignment="1">
      <alignment wrapText="1"/>
    </xf>
    <xf numFmtId="3" fontId="1" fillId="0" borderId="0" xfId="6" applyNumberFormat="1" applyAlignment="1">
      <alignment wrapText="1"/>
    </xf>
    <xf numFmtId="3" fontId="1" fillId="0" borderId="0" xfId="6" applyNumberFormat="1"/>
    <xf numFmtId="0" fontId="9" fillId="0" borderId="0" xfId="6" applyFont="1" applyAlignment="1">
      <alignment horizontal="left" wrapText="1"/>
    </xf>
    <xf numFmtId="3" fontId="1" fillId="0" borderId="2" xfId="6" applyNumberFormat="1" applyBorder="1" applyAlignment="1">
      <alignment wrapText="1"/>
    </xf>
    <xf numFmtId="3" fontId="1" fillId="0" borderId="2" xfId="6" applyNumberFormat="1" applyBorder="1"/>
    <xf numFmtId="0" fontId="7" fillId="0" borderId="0" xfId="6" applyFont="1"/>
    <xf numFmtId="0" fontId="23" fillId="0" borderId="0" xfId="6" applyFont="1"/>
    <xf numFmtId="167" fontId="8" fillId="0" borderId="0" xfId="0" applyNumberFormat="1" applyFont="1"/>
    <xf numFmtId="0" fontId="4" fillId="0" borderId="3" xfId="2" applyBorder="1"/>
    <xf numFmtId="0" fontId="4" fillId="0" borderId="1" xfId="2" applyBorder="1"/>
    <xf numFmtId="0" fontId="4" fillId="0" borderId="1" xfId="2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1" fillId="3" borderId="0" xfId="2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/>
    <xf numFmtId="0" fontId="1" fillId="3" borderId="12" xfId="2" applyFont="1" applyFill="1" applyBorder="1"/>
    <xf numFmtId="4" fontId="1" fillId="3" borderId="12" xfId="2" applyNumberFormat="1" applyFont="1" applyFill="1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7" applyFont="1"/>
    <xf numFmtId="0" fontId="23" fillId="0" borderId="0" xfId="0" applyFont="1"/>
    <xf numFmtId="0" fontId="23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/>
    <xf numFmtId="49" fontId="1" fillId="0" borderId="0" xfId="0" quotePrefix="1" applyNumberFormat="1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0" fontId="1" fillId="0" borderId="0" xfId="0" quotePrefix="1" applyFont="1"/>
    <xf numFmtId="0" fontId="1" fillId="0" borderId="0" xfId="2" applyFont="1" applyAlignment="1">
      <alignment horizontal="right" wrapText="1"/>
    </xf>
    <xf numFmtId="0" fontId="17" fillId="0" borderId="0" xfId="0" applyFont="1"/>
    <xf numFmtId="49" fontId="36" fillId="0" borderId="0" xfId="0" quotePrefix="1" applyNumberFormat="1" applyFont="1" applyAlignment="1">
      <alignment horizontal="left"/>
    </xf>
    <xf numFmtId="3" fontId="17" fillId="0" borderId="1" xfId="0" quotePrefix="1" applyNumberFormat="1" applyFon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0" fillId="0" borderId="0" xfId="0" quotePrefix="1" applyNumberFormat="1"/>
    <xf numFmtId="0" fontId="7" fillId="0" borderId="0" xfId="7" applyFont="1"/>
    <xf numFmtId="0" fontId="7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7" applyFont="1"/>
    <xf numFmtId="0" fontId="22" fillId="0" borderId="0" xfId="0" applyFont="1"/>
    <xf numFmtId="0" fontId="0" fillId="0" borderId="0" xfId="0" applyFont="1" applyBorder="1" applyAlignment="1">
      <alignment horizontal="right" wrapText="1"/>
    </xf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0" fontId="1" fillId="0" borderId="4" xfId="6" applyBorder="1" applyAlignment="1">
      <alignment horizontal="center"/>
    </xf>
    <xf numFmtId="0" fontId="4" fillId="0" borderId="4" xfId="2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8">
    <cellStyle name="Hyperlänk" xfId="5" builtinId="8"/>
    <cellStyle name="Normal" xfId="0" builtinId="0" customBuiltin="1"/>
    <cellStyle name="Normal 2" xfId="2" xr:uid="{00000000-0005-0000-0000-000001000000}"/>
    <cellStyle name="Normal 3" xfId="6" xr:uid="{93D6D6DB-C4F7-4043-9EF1-FD754DEBB8D8}"/>
    <cellStyle name="Normal 5" xfId="1" xr:uid="{00000000-0005-0000-0000-000002000000}"/>
    <cellStyle name="Normal_Blad1" xfId="7" xr:uid="{4798B2A4-A16C-448E-8E17-0995FE87361C}"/>
    <cellStyle name="Normal_Landsting 2005_dec" xfId="4" xr:uid="{00000000-0005-0000-0000-000003000000}"/>
    <cellStyle name="Normal_Tabell 2_1" xfId="3" xr:uid="{00000000-0005-0000-0000-000004000000}"/>
  </cellStyles>
  <dxfs count="1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zoomScaleNormal="100" workbookViewId="0"/>
  </sheetViews>
  <sheetFormatPr defaultColWidth="0" defaultRowHeight="13.2" zeroHeight="1" x14ac:dyDescent="0.25"/>
  <cols>
    <col min="1" max="1" width="10.109375" customWidth="1"/>
    <col min="2" max="2" width="37.109375" customWidth="1"/>
    <col min="3" max="6" width="9.109375" customWidth="1"/>
    <col min="7" max="12" width="9.109375" hidden="1" customWidth="1"/>
  </cols>
  <sheetData>
    <row r="1" spans="1:3" x14ac:dyDescent="0.25">
      <c r="A1" s="1" t="s">
        <v>278</v>
      </c>
      <c r="B1" s="1"/>
      <c r="C1" s="1"/>
    </row>
    <row r="2" spans="1:3" x14ac:dyDescent="0.25">
      <c r="A2" s="1" t="s">
        <v>277</v>
      </c>
      <c r="B2" s="1"/>
      <c r="C2" s="1"/>
    </row>
    <row r="3" spans="1:3" x14ac:dyDescent="0.25"/>
    <row r="4" spans="1:3" ht="25.8" x14ac:dyDescent="0.5">
      <c r="A4" s="93" t="s">
        <v>92</v>
      </c>
      <c r="B4" s="94"/>
    </row>
    <row r="5" spans="1:3" ht="18" x14ac:dyDescent="0.35">
      <c r="A5" s="95" t="str">
        <f>"Utjämningsår "&amp;C33&amp;""</f>
        <v>Utjämningsår 2025</v>
      </c>
      <c r="B5" s="94"/>
    </row>
    <row r="6" spans="1:3" ht="18" x14ac:dyDescent="0.35">
      <c r="A6" s="95" t="str">
        <f>IF(Innehåll!C34="utfall","Utfall","Preliminärt utfall")</f>
        <v>Preliminärt utfall</v>
      </c>
      <c r="B6" s="94"/>
    </row>
    <row r="7" spans="1:3" ht="18" x14ac:dyDescent="0.35">
      <c r="A7" s="95"/>
      <c r="B7" s="94"/>
    </row>
    <row r="8" spans="1:3" x14ac:dyDescent="0.25"/>
    <row r="9" spans="1:3" s="3" customFormat="1" ht="15.6" x14ac:dyDescent="0.3">
      <c r="A9" s="2" t="s">
        <v>0</v>
      </c>
    </row>
    <row r="10" spans="1:3" ht="15.75" customHeight="1" x14ac:dyDescent="0.3">
      <c r="A10" s="96" t="s">
        <v>1</v>
      </c>
      <c r="B10" s="96" t="s">
        <v>92</v>
      </c>
    </row>
    <row r="11" spans="1:3" ht="14.4" x14ac:dyDescent="0.3">
      <c r="A11" s="96" t="s">
        <v>2</v>
      </c>
      <c r="B11" s="96" t="s">
        <v>101</v>
      </c>
    </row>
    <row r="12" spans="1:3" ht="14.4" x14ac:dyDescent="0.3">
      <c r="A12" s="96" t="s">
        <v>4</v>
      </c>
      <c r="B12" s="96" t="s">
        <v>102</v>
      </c>
    </row>
    <row r="13" spans="1:3" ht="14.4" x14ac:dyDescent="0.3">
      <c r="A13" s="96" t="s">
        <v>93</v>
      </c>
      <c r="B13" s="96" t="s">
        <v>103</v>
      </c>
    </row>
    <row r="14" spans="1:3" ht="14.4" x14ac:dyDescent="0.3">
      <c r="A14" s="96" t="s">
        <v>94</v>
      </c>
      <c r="B14" s="96" t="s">
        <v>104</v>
      </c>
    </row>
    <row r="15" spans="1:3" ht="14.4" x14ac:dyDescent="0.3">
      <c r="A15" s="96" t="s">
        <v>95</v>
      </c>
      <c r="B15" s="96" t="s">
        <v>105</v>
      </c>
    </row>
    <row r="16" spans="1:3" ht="14.4" x14ac:dyDescent="0.3">
      <c r="A16" s="96" t="s">
        <v>96</v>
      </c>
      <c r="B16" s="96" t="s">
        <v>258</v>
      </c>
    </row>
    <row r="17" spans="1:12" ht="14.4" x14ac:dyDescent="0.3">
      <c r="A17" s="96" t="s">
        <v>97</v>
      </c>
      <c r="B17" s="96" t="s">
        <v>106</v>
      </c>
    </row>
    <row r="18" spans="1:12" ht="14.4" x14ac:dyDescent="0.3">
      <c r="A18" s="96" t="s">
        <v>98</v>
      </c>
      <c r="B18" s="96" t="s">
        <v>107</v>
      </c>
    </row>
    <row r="19" spans="1:12" ht="14.4" x14ac:dyDescent="0.3">
      <c r="A19" s="96" t="s">
        <v>99</v>
      </c>
      <c r="B19" s="96" t="s">
        <v>267</v>
      </c>
    </row>
    <row r="20" spans="1:12" ht="14.4" x14ac:dyDescent="0.3">
      <c r="A20" s="96" t="s">
        <v>100</v>
      </c>
      <c r="B20" s="96" t="s">
        <v>164</v>
      </c>
    </row>
    <row r="21" spans="1:12" ht="14.4" x14ac:dyDescent="0.3">
      <c r="A21" s="96" t="s">
        <v>253</v>
      </c>
      <c r="B21" s="96" t="s">
        <v>109</v>
      </c>
    </row>
    <row r="22" spans="1:12" ht="14.4" x14ac:dyDescent="0.3">
      <c r="A22" s="96" t="s">
        <v>108</v>
      </c>
      <c r="B22" s="96" t="s">
        <v>3</v>
      </c>
    </row>
    <row r="23" spans="1:12" ht="14.4" x14ac:dyDescent="0.3">
      <c r="A23" s="386" t="s">
        <v>709</v>
      </c>
      <c r="B23" s="386" t="s">
        <v>710</v>
      </c>
    </row>
    <row r="24" spans="1:12" ht="14.4" x14ac:dyDescent="0.3">
      <c r="A24" s="386" t="s">
        <v>711</v>
      </c>
      <c r="B24" s="386" t="s">
        <v>713</v>
      </c>
    </row>
    <row r="25" spans="1:12" ht="14.4" x14ac:dyDescent="0.3">
      <c r="A25" s="386" t="s">
        <v>712</v>
      </c>
      <c r="B25" s="386" t="s">
        <v>714</v>
      </c>
    </row>
    <row r="26" spans="1:12" ht="14.4" x14ac:dyDescent="0.3">
      <c r="A26" s="386"/>
      <c r="B26" s="386"/>
    </row>
    <row r="27" spans="1:12" ht="14.4" x14ac:dyDescent="0.3">
      <c r="A27" s="96"/>
      <c r="B27" s="96"/>
    </row>
    <row r="28" spans="1:12" ht="14.4" x14ac:dyDescent="0.3">
      <c r="A28" s="96" t="s">
        <v>280</v>
      </c>
      <c r="B28" s="96"/>
    </row>
    <row r="29" spans="1:12" ht="14.4" x14ac:dyDescent="0.3">
      <c r="A29" s="96" t="s">
        <v>281</v>
      </c>
      <c r="B29" s="316" t="s">
        <v>282</v>
      </c>
    </row>
    <row r="30" spans="1:12" ht="14.4" x14ac:dyDescent="0.3">
      <c r="A30" s="96"/>
      <c r="B30" s="96"/>
    </row>
    <row r="31" spans="1:12" x14ac:dyDescent="0.25"/>
    <row r="32" spans="1:12" ht="15.6" hidden="1" x14ac:dyDescent="0.3">
      <c r="A32" s="2" t="s">
        <v>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3" ht="18" hidden="1" customHeight="1" x14ac:dyDescent="0.25">
      <c r="A33" t="s">
        <v>5</v>
      </c>
      <c r="C33" s="22" t="s">
        <v>291</v>
      </c>
    </row>
    <row r="34" spans="1:3" hidden="1" x14ac:dyDescent="0.25">
      <c r="A34" t="s">
        <v>45</v>
      </c>
      <c r="C34" s="22" t="s">
        <v>292</v>
      </c>
    </row>
    <row r="35" spans="1:3" hidden="1" x14ac:dyDescent="0.25">
      <c r="A35" t="s">
        <v>7</v>
      </c>
      <c r="C35" s="22" t="s">
        <v>293</v>
      </c>
    </row>
    <row r="36" spans="1:3" ht="19.5" hidden="1" customHeight="1" x14ac:dyDescent="0.25">
      <c r="A36" t="s">
        <v>6</v>
      </c>
      <c r="C36" s="22" t="s">
        <v>294</v>
      </c>
    </row>
    <row r="37" spans="1:3" hidden="1" x14ac:dyDescent="0.25">
      <c r="A37" t="s">
        <v>8</v>
      </c>
      <c r="C37" s="22" t="s">
        <v>294</v>
      </c>
    </row>
    <row r="38" spans="1:3" ht="19.5" hidden="1" customHeight="1" x14ac:dyDescent="0.25">
      <c r="A38" t="s">
        <v>9</v>
      </c>
      <c r="C38" s="22" t="s">
        <v>295</v>
      </c>
    </row>
    <row r="39" spans="1:3" hidden="1" x14ac:dyDescent="0.25">
      <c r="A39" t="s">
        <v>10</v>
      </c>
      <c r="C39" s="22" t="s">
        <v>296</v>
      </c>
    </row>
    <row r="40" spans="1:3" hidden="1" x14ac:dyDescent="0.25">
      <c r="A40" t="s">
        <v>11</v>
      </c>
      <c r="C40" s="22" t="s">
        <v>297</v>
      </c>
    </row>
    <row r="41" spans="1:3" ht="19.5" hidden="1" customHeight="1" x14ac:dyDescent="0.25">
      <c r="A41" t="s">
        <v>14</v>
      </c>
      <c r="C41" s="22" t="s">
        <v>298</v>
      </c>
    </row>
    <row r="42" spans="1:3" hidden="1" x14ac:dyDescent="0.25">
      <c r="A42" t="s">
        <v>12</v>
      </c>
      <c r="C42" s="22" t="s">
        <v>296</v>
      </c>
    </row>
    <row r="43" spans="1:3" hidden="1" x14ac:dyDescent="0.25">
      <c r="A43" t="s">
        <v>13</v>
      </c>
      <c r="C43" s="22" t="s">
        <v>297</v>
      </c>
    </row>
    <row r="44" spans="1:3" ht="19.5" hidden="1" customHeight="1" x14ac:dyDescent="0.25">
      <c r="A44" t="s">
        <v>15</v>
      </c>
      <c r="C44" s="22" t="s">
        <v>299</v>
      </c>
    </row>
    <row r="45" spans="1:3" hidden="1" x14ac:dyDescent="0.25">
      <c r="A45" t="s">
        <v>16</v>
      </c>
      <c r="C45" s="22" t="s">
        <v>297</v>
      </c>
    </row>
    <row r="46" spans="1:3" ht="19.5" hidden="1" customHeight="1" x14ac:dyDescent="0.25">
      <c r="A46" t="s">
        <v>18</v>
      </c>
      <c r="C46" s="22" t="s">
        <v>299</v>
      </c>
    </row>
    <row r="47" spans="1:3" hidden="1" x14ac:dyDescent="0.25">
      <c r="A47" t="s">
        <v>17</v>
      </c>
      <c r="C47" s="22" t="s">
        <v>297</v>
      </c>
    </row>
    <row r="48" spans="1:3" ht="19.5" hidden="1" customHeight="1" x14ac:dyDescent="0.25">
      <c r="A48" t="str">
        <f>"Uppräkningsfaktor för skatteunderlaget "&amp;C33</f>
        <v>Uppräkningsfaktor för skatteunderlaget 2025</v>
      </c>
      <c r="C48" s="22" t="s">
        <v>300</v>
      </c>
    </row>
    <row r="49" spans="1:3" hidden="1" x14ac:dyDescent="0.25">
      <c r="A49" t="str">
        <f>"Uppräkningsfaktor för skatteunderlaget "&amp;C33+1</f>
        <v>Uppräkningsfaktor för skatteunderlaget 2026</v>
      </c>
      <c r="C49" s="22" t="s">
        <v>301</v>
      </c>
    </row>
    <row r="50" spans="1:3" ht="19.5" hidden="1" customHeight="1" x14ac:dyDescent="0.25">
      <c r="A50" t="s">
        <v>110</v>
      </c>
      <c r="C50" s="22" t="s">
        <v>302</v>
      </c>
    </row>
    <row r="51" spans="1:3" hidden="1" x14ac:dyDescent="0.25">
      <c r="A51" t="s">
        <v>111</v>
      </c>
      <c r="C51" s="22" t="s">
        <v>302</v>
      </c>
    </row>
    <row r="52" spans="1:3" hidden="1" x14ac:dyDescent="0.25">
      <c r="C52" s="22" t="s">
        <v>303</v>
      </c>
    </row>
    <row r="59" spans="1:3" x14ac:dyDescent="0.25"/>
    <row r="60" spans="1:3" x14ac:dyDescent="0.25"/>
  </sheetData>
  <hyperlinks>
    <hyperlink ref="B29" r:id="rId1" xr:uid="{A4C4F9C7-9C97-4FAB-9AFD-776FF380CFD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1.4" zeroHeight="1" x14ac:dyDescent="0.2"/>
  <cols>
    <col min="1" max="1" width="16.6640625" style="97" customWidth="1"/>
    <col min="2" max="2" width="16.44140625" style="97" customWidth="1"/>
    <col min="3" max="7" width="15.33203125" style="97" customWidth="1"/>
    <col min="8" max="8" width="3.33203125" style="97" customWidth="1"/>
    <col min="9" max="9" width="8.6640625" style="97" customWidth="1"/>
    <col min="10" max="10" width="17" style="97" customWidth="1"/>
    <col min="11" max="11" width="4.44140625" style="97" customWidth="1"/>
    <col min="12" max="12" width="9.109375" style="97" hidden="1"/>
    <col min="13" max="256" width="9.109375" style="98" hidden="1"/>
    <col min="257" max="257" width="16.6640625" style="98" hidden="1"/>
    <col min="258" max="263" width="15.33203125" style="98" hidden="1"/>
    <col min="264" max="264" width="3.33203125" style="98" hidden="1"/>
    <col min="265" max="265" width="8.6640625" style="98" hidden="1"/>
    <col min="266" max="266" width="17" style="98" hidden="1"/>
    <col min="267" max="512" width="9.109375" style="98" hidden="1"/>
    <col min="513" max="513" width="16.6640625" style="98" hidden="1"/>
    <col min="514" max="519" width="15.33203125" style="98" hidden="1"/>
    <col min="520" max="520" width="3.33203125" style="98" hidden="1"/>
    <col min="521" max="521" width="8.6640625" style="98" hidden="1"/>
    <col min="522" max="522" width="17" style="98" hidden="1"/>
    <col min="523" max="768" width="9.109375" style="98" hidden="1"/>
    <col min="769" max="769" width="16.6640625" style="98" hidden="1"/>
    <col min="770" max="775" width="15.33203125" style="98" hidden="1"/>
    <col min="776" max="776" width="3.33203125" style="98" hidden="1"/>
    <col min="777" max="777" width="8.6640625" style="98" hidden="1"/>
    <col min="778" max="778" width="17" style="98" hidden="1"/>
    <col min="779" max="1024" width="9.109375" style="98" hidden="1"/>
    <col min="1025" max="1025" width="16.6640625" style="98" hidden="1"/>
    <col min="1026" max="1031" width="15.33203125" style="98" hidden="1"/>
    <col min="1032" max="1032" width="3.33203125" style="98" hidden="1"/>
    <col min="1033" max="1033" width="8.6640625" style="98" hidden="1"/>
    <col min="1034" max="1034" width="17" style="98" hidden="1"/>
    <col min="1035" max="1280" width="9.109375" style="98" hidden="1"/>
    <col min="1281" max="1281" width="16.6640625" style="98" hidden="1"/>
    <col min="1282" max="1287" width="15.33203125" style="98" hidden="1"/>
    <col min="1288" max="1288" width="3.33203125" style="98" hidden="1"/>
    <col min="1289" max="1289" width="8.6640625" style="98" hidden="1"/>
    <col min="1290" max="1290" width="17" style="98" hidden="1"/>
    <col min="1291" max="1536" width="9.109375" style="98" hidden="1"/>
    <col min="1537" max="1537" width="16.6640625" style="98" hidden="1"/>
    <col min="1538" max="1543" width="15.33203125" style="98" hidden="1"/>
    <col min="1544" max="1544" width="3.33203125" style="98" hidden="1"/>
    <col min="1545" max="1545" width="8.6640625" style="98" hidden="1"/>
    <col min="1546" max="1546" width="17" style="98" hidden="1"/>
    <col min="1547" max="1792" width="9.109375" style="98" hidden="1"/>
    <col min="1793" max="1793" width="16.6640625" style="98" hidden="1"/>
    <col min="1794" max="1799" width="15.33203125" style="98" hidden="1"/>
    <col min="1800" max="1800" width="3.33203125" style="98" hidden="1"/>
    <col min="1801" max="1801" width="8.6640625" style="98" hidden="1"/>
    <col min="1802" max="1802" width="17" style="98" hidden="1"/>
    <col min="1803" max="2048" width="9.109375" style="98" hidden="1"/>
    <col min="2049" max="2049" width="16.6640625" style="98" hidden="1"/>
    <col min="2050" max="2055" width="15.33203125" style="98" hidden="1"/>
    <col min="2056" max="2056" width="3.33203125" style="98" hidden="1"/>
    <col min="2057" max="2057" width="8.6640625" style="98" hidden="1"/>
    <col min="2058" max="2058" width="17" style="98" hidden="1"/>
    <col min="2059" max="2304" width="9.109375" style="98" hidden="1"/>
    <col min="2305" max="2305" width="16.6640625" style="98" hidden="1"/>
    <col min="2306" max="2311" width="15.33203125" style="98" hidden="1"/>
    <col min="2312" max="2312" width="3.33203125" style="98" hidden="1"/>
    <col min="2313" max="2313" width="8.6640625" style="98" hidden="1"/>
    <col min="2314" max="2314" width="17" style="98" hidden="1"/>
    <col min="2315" max="2560" width="9.109375" style="98" hidden="1"/>
    <col min="2561" max="2561" width="16.6640625" style="98" hidden="1"/>
    <col min="2562" max="2567" width="15.33203125" style="98" hidden="1"/>
    <col min="2568" max="2568" width="3.33203125" style="98" hidden="1"/>
    <col min="2569" max="2569" width="8.6640625" style="98" hidden="1"/>
    <col min="2570" max="2570" width="17" style="98" hidden="1"/>
    <col min="2571" max="2816" width="9.109375" style="98" hidden="1"/>
    <col min="2817" max="2817" width="16.6640625" style="98" hidden="1"/>
    <col min="2818" max="2823" width="15.33203125" style="98" hidden="1"/>
    <col min="2824" max="2824" width="3.33203125" style="98" hidden="1"/>
    <col min="2825" max="2825" width="8.6640625" style="98" hidden="1"/>
    <col min="2826" max="2826" width="17" style="98" hidden="1"/>
    <col min="2827" max="3072" width="9.109375" style="98" hidden="1"/>
    <col min="3073" max="3073" width="16.6640625" style="98" hidden="1"/>
    <col min="3074" max="3079" width="15.33203125" style="98" hidden="1"/>
    <col min="3080" max="3080" width="3.33203125" style="98" hidden="1"/>
    <col min="3081" max="3081" width="8.6640625" style="98" hidden="1"/>
    <col min="3082" max="3082" width="17" style="98" hidden="1"/>
    <col min="3083" max="3328" width="9.109375" style="98" hidden="1"/>
    <col min="3329" max="3329" width="16.6640625" style="98" hidden="1"/>
    <col min="3330" max="3335" width="15.33203125" style="98" hidden="1"/>
    <col min="3336" max="3336" width="3.33203125" style="98" hidden="1"/>
    <col min="3337" max="3337" width="8.6640625" style="98" hidden="1"/>
    <col min="3338" max="3338" width="17" style="98" hidden="1"/>
    <col min="3339" max="3584" width="9.109375" style="98" hidden="1"/>
    <col min="3585" max="3585" width="16.6640625" style="98" hidden="1"/>
    <col min="3586" max="3591" width="15.33203125" style="98" hidden="1"/>
    <col min="3592" max="3592" width="3.33203125" style="98" hidden="1"/>
    <col min="3593" max="3593" width="8.6640625" style="98" hidden="1"/>
    <col min="3594" max="3594" width="17" style="98" hidden="1"/>
    <col min="3595" max="3840" width="9.109375" style="98" hidden="1"/>
    <col min="3841" max="3841" width="16.6640625" style="98" hidden="1"/>
    <col min="3842" max="3847" width="15.33203125" style="98" hidden="1"/>
    <col min="3848" max="3848" width="3.33203125" style="98" hidden="1"/>
    <col min="3849" max="3849" width="8.6640625" style="98" hidden="1"/>
    <col min="3850" max="3850" width="17" style="98" hidden="1"/>
    <col min="3851" max="4096" width="9.109375" style="98" hidden="1"/>
    <col min="4097" max="4097" width="16.6640625" style="98" hidden="1"/>
    <col min="4098" max="4103" width="15.33203125" style="98" hidden="1"/>
    <col min="4104" max="4104" width="3.33203125" style="98" hidden="1"/>
    <col min="4105" max="4105" width="8.6640625" style="98" hidden="1"/>
    <col min="4106" max="4106" width="17" style="98" hidden="1"/>
    <col min="4107" max="4352" width="9.109375" style="98" hidden="1"/>
    <col min="4353" max="4353" width="16.6640625" style="98" hidden="1"/>
    <col min="4354" max="4359" width="15.33203125" style="98" hidden="1"/>
    <col min="4360" max="4360" width="3.33203125" style="98" hidden="1"/>
    <col min="4361" max="4361" width="8.6640625" style="98" hidden="1"/>
    <col min="4362" max="4362" width="17" style="98" hidden="1"/>
    <col min="4363" max="4608" width="9.109375" style="98" hidden="1"/>
    <col min="4609" max="4609" width="16.6640625" style="98" hidden="1"/>
    <col min="4610" max="4615" width="15.33203125" style="98" hidden="1"/>
    <col min="4616" max="4616" width="3.33203125" style="98" hidden="1"/>
    <col min="4617" max="4617" width="8.6640625" style="98" hidden="1"/>
    <col min="4618" max="4618" width="17" style="98" hidden="1"/>
    <col min="4619" max="4864" width="9.109375" style="98" hidden="1"/>
    <col min="4865" max="4865" width="16.6640625" style="98" hidden="1"/>
    <col min="4866" max="4871" width="15.33203125" style="98" hidden="1"/>
    <col min="4872" max="4872" width="3.33203125" style="98" hidden="1"/>
    <col min="4873" max="4873" width="8.6640625" style="98" hidden="1"/>
    <col min="4874" max="4874" width="17" style="98" hidden="1"/>
    <col min="4875" max="5120" width="9.109375" style="98" hidden="1"/>
    <col min="5121" max="5121" width="16.6640625" style="98" hidden="1"/>
    <col min="5122" max="5127" width="15.33203125" style="98" hidden="1"/>
    <col min="5128" max="5128" width="3.33203125" style="98" hidden="1"/>
    <col min="5129" max="5129" width="8.6640625" style="98" hidden="1"/>
    <col min="5130" max="5130" width="17" style="98" hidden="1"/>
    <col min="5131" max="5376" width="9.109375" style="98" hidden="1"/>
    <col min="5377" max="5377" width="16.6640625" style="98" hidden="1"/>
    <col min="5378" max="5383" width="15.33203125" style="98" hidden="1"/>
    <col min="5384" max="5384" width="3.33203125" style="98" hidden="1"/>
    <col min="5385" max="5385" width="8.6640625" style="98" hidden="1"/>
    <col min="5386" max="5386" width="17" style="98" hidden="1"/>
    <col min="5387" max="5632" width="9.109375" style="98" hidden="1"/>
    <col min="5633" max="5633" width="16.6640625" style="98" hidden="1"/>
    <col min="5634" max="5639" width="15.33203125" style="98" hidden="1"/>
    <col min="5640" max="5640" width="3.33203125" style="98" hidden="1"/>
    <col min="5641" max="5641" width="8.6640625" style="98" hidden="1"/>
    <col min="5642" max="5642" width="17" style="98" hidden="1"/>
    <col min="5643" max="5888" width="9.109375" style="98" hidden="1"/>
    <col min="5889" max="5889" width="16.6640625" style="98" hidden="1"/>
    <col min="5890" max="5895" width="15.33203125" style="98" hidden="1"/>
    <col min="5896" max="5896" width="3.33203125" style="98" hidden="1"/>
    <col min="5897" max="5897" width="8.6640625" style="98" hidden="1"/>
    <col min="5898" max="5898" width="17" style="98" hidden="1"/>
    <col min="5899" max="6144" width="9.109375" style="98" hidden="1"/>
    <col min="6145" max="6145" width="16.6640625" style="98" hidden="1"/>
    <col min="6146" max="6151" width="15.33203125" style="98" hidden="1"/>
    <col min="6152" max="6152" width="3.33203125" style="98" hidden="1"/>
    <col min="6153" max="6153" width="8.6640625" style="98" hidden="1"/>
    <col min="6154" max="6154" width="17" style="98" hidden="1"/>
    <col min="6155" max="6400" width="9.109375" style="98" hidden="1"/>
    <col min="6401" max="6401" width="16.6640625" style="98" hidden="1"/>
    <col min="6402" max="6407" width="15.33203125" style="98" hidden="1"/>
    <col min="6408" max="6408" width="3.33203125" style="98" hidden="1"/>
    <col min="6409" max="6409" width="8.6640625" style="98" hidden="1"/>
    <col min="6410" max="6410" width="17" style="98" hidden="1"/>
    <col min="6411" max="6656" width="9.109375" style="98" hidden="1"/>
    <col min="6657" max="6657" width="16.6640625" style="98" hidden="1"/>
    <col min="6658" max="6663" width="15.33203125" style="98" hidden="1"/>
    <col min="6664" max="6664" width="3.33203125" style="98" hidden="1"/>
    <col min="6665" max="6665" width="8.6640625" style="98" hidden="1"/>
    <col min="6666" max="6666" width="17" style="98" hidden="1"/>
    <col min="6667" max="6912" width="9.109375" style="98" hidden="1"/>
    <col min="6913" max="6913" width="16.6640625" style="98" hidden="1"/>
    <col min="6914" max="6919" width="15.33203125" style="98" hidden="1"/>
    <col min="6920" max="6920" width="3.33203125" style="98" hidden="1"/>
    <col min="6921" max="6921" width="8.6640625" style="98" hidden="1"/>
    <col min="6922" max="6922" width="17" style="98" hidden="1"/>
    <col min="6923" max="7168" width="9.109375" style="98" hidden="1"/>
    <col min="7169" max="7169" width="16.6640625" style="98" hidden="1"/>
    <col min="7170" max="7175" width="15.33203125" style="98" hidden="1"/>
    <col min="7176" max="7176" width="3.33203125" style="98" hidden="1"/>
    <col min="7177" max="7177" width="8.6640625" style="98" hidden="1"/>
    <col min="7178" max="7178" width="17" style="98" hidden="1"/>
    <col min="7179" max="7424" width="9.109375" style="98" hidden="1"/>
    <col min="7425" max="7425" width="16.6640625" style="98" hidden="1"/>
    <col min="7426" max="7431" width="15.33203125" style="98" hidden="1"/>
    <col min="7432" max="7432" width="3.33203125" style="98" hidden="1"/>
    <col min="7433" max="7433" width="8.6640625" style="98" hidden="1"/>
    <col min="7434" max="7434" width="17" style="98" hidden="1"/>
    <col min="7435" max="7680" width="9.109375" style="98" hidden="1"/>
    <col min="7681" max="7681" width="16.6640625" style="98" hidden="1"/>
    <col min="7682" max="7687" width="15.33203125" style="98" hidden="1"/>
    <col min="7688" max="7688" width="3.33203125" style="98" hidden="1"/>
    <col min="7689" max="7689" width="8.6640625" style="98" hidden="1"/>
    <col min="7690" max="7690" width="17" style="98" hidden="1"/>
    <col min="7691" max="7936" width="9.109375" style="98" hidden="1"/>
    <col min="7937" max="7937" width="16.6640625" style="98" hidden="1"/>
    <col min="7938" max="7943" width="15.33203125" style="98" hidden="1"/>
    <col min="7944" max="7944" width="3.33203125" style="98" hidden="1"/>
    <col min="7945" max="7945" width="8.6640625" style="98" hidden="1"/>
    <col min="7946" max="7946" width="17" style="98" hidden="1"/>
    <col min="7947" max="8192" width="9.109375" style="98" hidden="1"/>
    <col min="8193" max="8193" width="16.6640625" style="98" hidden="1"/>
    <col min="8194" max="8199" width="15.33203125" style="98" hidden="1"/>
    <col min="8200" max="8200" width="3.33203125" style="98" hidden="1"/>
    <col min="8201" max="8201" width="8.6640625" style="98" hidden="1"/>
    <col min="8202" max="8202" width="17" style="98" hidden="1"/>
    <col min="8203" max="8448" width="9.109375" style="98" hidden="1"/>
    <col min="8449" max="8449" width="16.6640625" style="98" hidden="1"/>
    <col min="8450" max="8455" width="15.33203125" style="98" hidden="1"/>
    <col min="8456" max="8456" width="3.33203125" style="98" hidden="1"/>
    <col min="8457" max="8457" width="8.6640625" style="98" hidden="1"/>
    <col min="8458" max="8458" width="17" style="98" hidden="1"/>
    <col min="8459" max="8704" width="9.109375" style="98" hidden="1"/>
    <col min="8705" max="8705" width="16.6640625" style="98" hidden="1"/>
    <col min="8706" max="8711" width="15.33203125" style="98" hidden="1"/>
    <col min="8712" max="8712" width="3.33203125" style="98" hidden="1"/>
    <col min="8713" max="8713" width="8.6640625" style="98" hidden="1"/>
    <col min="8714" max="8714" width="17" style="98" hidden="1"/>
    <col min="8715" max="8960" width="9.109375" style="98" hidden="1"/>
    <col min="8961" max="8961" width="16.6640625" style="98" hidden="1"/>
    <col min="8962" max="8967" width="15.33203125" style="98" hidden="1"/>
    <col min="8968" max="8968" width="3.33203125" style="98" hidden="1"/>
    <col min="8969" max="8969" width="8.6640625" style="98" hidden="1"/>
    <col min="8970" max="8970" width="17" style="98" hidden="1"/>
    <col min="8971" max="9216" width="9.109375" style="98" hidden="1"/>
    <col min="9217" max="9217" width="16.6640625" style="98" hidden="1"/>
    <col min="9218" max="9223" width="15.33203125" style="98" hidden="1"/>
    <col min="9224" max="9224" width="3.33203125" style="98" hidden="1"/>
    <col min="9225" max="9225" width="8.6640625" style="98" hidden="1"/>
    <col min="9226" max="9226" width="17" style="98" hidden="1"/>
    <col min="9227" max="9472" width="9.109375" style="98" hidden="1"/>
    <col min="9473" max="9473" width="16.6640625" style="98" hidden="1"/>
    <col min="9474" max="9479" width="15.33203125" style="98" hidden="1"/>
    <col min="9480" max="9480" width="3.33203125" style="98" hidden="1"/>
    <col min="9481" max="9481" width="8.6640625" style="98" hidden="1"/>
    <col min="9482" max="9482" width="17" style="98" hidden="1"/>
    <col min="9483" max="9728" width="9.109375" style="98" hidden="1"/>
    <col min="9729" max="9729" width="16.6640625" style="98" hidden="1"/>
    <col min="9730" max="9735" width="15.33203125" style="98" hidden="1"/>
    <col min="9736" max="9736" width="3.33203125" style="98" hidden="1"/>
    <col min="9737" max="9737" width="8.6640625" style="98" hidden="1"/>
    <col min="9738" max="9738" width="17" style="98" hidden="1"/>
    <col min="9739" max="9984" width="9.109375" style="98" hidden="1"/>
    <col min="9985" max="9985" width="16.6640625" style="98" hidden="1"/>
    <col min="9986" max="9991" width="15.33203125" style="98" hidden="1"/>
    <col min="9992" max="9992" width="3.33203125" style="98" hidden="1"/>
    <col min="9993" max="9993" width="8.6640625" style="98" hidden="1"/>
    <col min="9994" max="9994" width="17" style="98" hidden="1"/>
    <col min="9995" max="10240" width="9.109375" style="98" hidden="1"/>
    <col min="10241" max="10241" width="16.6640625" style="98" hidden="1"/>
    <col min="10242" max="10247" width="15.33203125" style="98" hidden="1"/>
    <col min="10248" max="10248" width="3.33203125" style="98" hidden="1"/>
    <col min="10249" max="10249" width="8.6640625" style="98" hidden="1"/>
    <col min="10250" max="10250" width="17" style="98" hidden="1"/>
    <col min="10251" max="10496" width="9.109375" style="98" hidden="1"/>
    <col min="10497" max="10497" width="16.6640625" style="98" hidden="1"/>
    <col min="10498" max="10503" width="15.33203125" style="98" hidden="1"/>
    <col min="10504" max="10504" width="3.33203125" style="98" hidden="1"/>
    <col min="10505" max="10505" width="8.6640625" style="98" hidden="1"/>
    <col min="10506" max="10506" width="17" style="98" hidden="1"/>
    <col min="10507" max="10752" width="9.109375" style="98" hidden="1"/>
    <col min="10753" max="10753" width="16.6640625" style="98" hidden="1"/>
    <col min="10754" max="10759" width="15.33203125" style="98" hidden="1"/>
    <col min="10760" max="10760" width="3.33203125" style="98" hidden="1"/>
    <col min="10761" max="10761" width="8.6640625" style="98" hidden="1"/>
    <col min="10762" max="10762" width="17" style="98" hidden="1"/>
    <col min="10763" max="11008" width="9.109375" style="98" hidden="1"/>
    <col min="11009" max="11009" width="16.6640625" style="98" hidden="1"/>
    <col min="11010" max="11015" width="15.33203125" style="98" hidden="1"/>
    <col min="11016" max="11016" width="3.33203125" style="98" hidden="1"/>
    <col min="11017" max="11017" width="8.6640625" style="98" hidden="1"/>
    <col min="11018" max="11018" width="17" style="98" hidden="1"/>
    <col min="11019" max="11264" width="9.109375" style="98" hidden="1"/>
    <col min="11265" max="11265" width="16.6640625" style="98" hidden="1"/>
    <col min="11266" max="11271" width="15.33203125" style="98" hidden="1"/>
    <col min="11272" max="11272" width="3.33203125" style="98" hidden="1"/>
    <col min="11273" max="11273" width="8.6640625" style="98" hidden="1"/>
    <col min="11274" max="11274" width="17" style="98" hidden="1"/>
    <col min="11275" max="11520" width="9.109375" style="98" hidden="1"/>
    <col min="11521" max="11521" width="16.6640625" style="98" hidden="1"/>
    <col min="11522" max="11527" width="15.33203125" style="98" hidden="1"/>
    <col min="11528" max="11528" width="3.33203125" style="98" hidden="1"/>
    <col min="11529" max="11529" width="8.6640625" style="98" hidden="1"/>
    <col min="11530" max="11530" width="17" style="98" hidden="1"/>
    <col min="11531" max="11776" width="9.109375" style="98" hidden="1"/>
    <col min="11777" max="11777" width="16.6640625" style="98" hidden="1"/>
    <col min="11778" max="11783" width="15.33203125" style="98" hidden="1"/>
    <col min="11784" max="11784" width="3.33203125" style="98" hidden="1"/>
    <col min="11785" max="11785" width="8.6640625" style="98" hidden="1"/>
    <col min="11786" max="11786" width="17" style="98" hidden="1"/>
    <col min="11787" max="12032" width="9.109375" style="98" hidden="1"/>
    <col min="12033" max="12033" width="16.6640625" style="98" hidden="1"/>
    <col min="12034" max="12039" width="15.33203125" style="98" hidden="1"/>
    <col min="12040" max="12040" width="3.33203125" style="98" hidden="1"/>
    <col min="12041" max="12041" width="8.6640625" style="98" hidden="1"/>
    <col min="12042" max="12042" width="17" style="98" hidden="1"/>
    <col min="12043" max="12288" width="9.109375" style="98" hidden="1"/>
    <col min="12289" max="12289" width="16.6640625" style="98" hidden="1"/>
    <col min="12290" max="12295" width="15.33203125" style="98" hidden="1"/>
    <col min="12296" max="12296" width="3.33203125" style="98" hidden="1"/>
    <col min="12297" max="12297" width="8.6640625" style="98" hidden="1"/>
    <col min="12298" max="12298" width="17" style="98" hidden="1"/>
    <col min="12299" max="12544" width="9.109375" style="98" hidden="1"/>
    <col min="12545" max="12545" width="16.6640625" style="98" hidden="1"/>
    <col min="12546" max="12551" width="15.33203125" style="98" hidden="1"/>
    <col min="12552" max="12552" width="3.33203125" style="98" hidden="1"/>
    <col min="12553" max="12553" width="8.6640625" style="98" hidden="1"/>
    <col min="12554" max="12554" width="17" style="98" hidden="1"/>
    <col min="12555" max="12800" width="9.109375" style="98" hidden="1"/>
    <col min="12801" max="12801" width="16.6640625" style="98" hidden="1"/>
    <col min="12802" max="12807" width="15.33203125" style="98" hidden="1"/>
    <col min="12808" max="12808" width="3.33203125" style="98" hidden="1"/>
    <col min="12809" max="12809" width="8.6640625" style="98" hidden="1"/>
    <col min="12810" max="12810" width="17" style="98" hidden="1"/>
    <col min="12811" max="13056" width="9.109375" style="98" hidden="1"/>
    <col min="13057" max="13057" width="16.6640625" style="98" hidden="1"/>
    <col min="13058" max="13063" width="15.33203125" style="98" hidden="1"/>
    <col min="13064" max="13064" width="3.33203125" style="98" hidden="1"/>
    <col min="13065" max="13065" width="8.6640625" style="98" hidden="1"/>
    <col min="13066" max="13066" width="17" style="98" hidden="1"/>
    <col min="13067" max="13312" width="9.109375" style="98" hidden="1"/>
    <col min="13313" max="13313" width="16.6640625" style="98" hidden="1"/>
    <col min="13314" max="13319" width="15.33203125" style="98" hidden="1"/>
    <col min="13320" max="13320" width="3.33203125" style="98" hidden="1"/>
    <col min="13321" max="13321" width="8.6640625" style="98" hidden="1"/>
    <col min="13322" max="13322" width="17" style="98" hidden="1"/>
    <col min="13323" max="13568" width="9.109375" style="98" hidden="1"/>
    <col min="13569" max="13569" width="16.6640625" style="98" hidden="1"/>
    <col min="13570" max="13575" width="15.33203125" style="98" hidden="1"/>
    <col min="13576" max="13576" width="3.33203125" style="98" hidden="1"/>
    <col min="13577" max="13577" width="8.6640625" style="98" hidden="1"/>
    <col min="13578" max="13578" width="17" style="98" hidden="1"/>
    <col min="13579" max="13824" width="9.109375" style="98" hidden="1"/>
    <col min="13825" max="13825" width="16.6640625" style="98" hidden="1"/>
    <col min="13826" max="13831" width="15.33203125" style="98" hidden="1"/>
    <col min="13832" max="13832" width="3.33203125" style="98" hidden="1"/>
    <col min="13833" max="13833" width="8.6640625" style="98" hidden="1"/>
    <col min="13834" max="13834" width="17" style="98" hidden="1"/>
    <col min="13835" max="14080" width="9.109375" style="98" hidden="1"/>
    <col min="14081" max="14081" width="16.6640625" style="98" hidden="1"/>
    <col min="14082" max="14087" width="15.33203125" style="98" hidden="1"/>
    <col min="14088" max="14088" width="3.33203125" style="98" hidden="1"/>
    <col min="14089" max="14089" width="8.6640625" style="98" hidden="1"/>
    <col min="14090" max="14090" width="17" style="98" hidden="1"/>
    <col min="14091" max="14336" width="9.109375" style="98" hidden="1"/>
    <col min="14337" max="14337" width="16.6640625" style="98" hidden="1"/>
    <col min="14338" max="14343" width="15.33203125" style="98" hidden="1"/>
    <col min="14344" max="14344" width="3.33203125" style="98" hidden="1"/>
    <col min="14345" max="14345" width="8.6640625" style="98" hidden="1"/>
    <col min="14346" max="14346" width="17" style="98" hidden="1"/>
    <col min="14347" max="14592" width="9.109375" style="98" hidden="1"/>
    <col min="14593" max="14593" width="16.6640625" style="98" hidden="1"/>
    <col min="14594" max="14599" width="15.33203125" style="98" hidden="1"/>
    <col min="14600" max="14600" width="3.33203125" style="98" hidden="1"/>
    <col min="14601" max="14601" width="8.6640625" style="98" hidden="1"/>
    <col min="14602" max="14602" width="17" style="98" hidden="1"/>
    <col min="14603" max="14848" width="9.109375" style="98" hidden="1"/>
    <col min="14849" max="14849" width="16.6640625" style="98" hidden="1"/>
    <col min="14850" max="14855" width="15.33203125" style="98" hidden="1"/>
    <col min="14856" max="14856" width="3.33203125" style="98" hidden="1"/>
    <col min="14857" max="14857" width="8.6640625" style="98" hidden="1"/>
    <col min="14858" max="14858" width="17" style="98" hidden="1"/>
    <col min="14859" max="15104" width="9.109375" style="98" hidden="1"/>
    <col min="15105" max="15105" width="16.6640625" style="98" hidden="1"/>
    <col min="15106" max="15111" width="15.33203125" style="98" hidden="1"/>
    <col min="15112" max="15112" width="3.33203125" style="98" hidden="1"/>
    <col min="15113" max="15113" width="8.6640625" style="98" hidden="1"/>
    <col min="15114" max="15114" width="17" style="98" hidden="1"/>
    <col min="15115" max="15360" width="9.109375" style="98" hidden="1"/>
    <col min="15361" max="15361" width="16.6640625" style="98" hidden="1"/>
    <col min="15362" max="15367" width="15.33203125" style="98" hidden="1"/>
    <col min="15368" max="15368" width="3.33203125" style="98" hidden="1"/>
    <col min="15369" max="15369" width="8.6640625" style="98" hidden="1"/>
    <col min="15370" max="15370" width="17" style="98" hidden="1"/>
    <col min="15371" max="15616" width="9.109375" style="98" hidden="1"/>
    <col min="15617" max="15617" width="16.6640625" style="98" hidden="1"/>
    <col min="15618" max="15623" width="15.33203125" style="98" hidden="1"/>
    <col min="15624" max="15624" width="3.33203125" style="98" hidden="1"/>
    <col min="15625" max="15625" width="8.6640625" style="98" hidden="1"/>
    <col min="15626" max="15626" width="17" style="98" hidden="1"/>
    <col min="15627" max="15872" width="9.109375" style="98" hidden="1"/>
    <col min="15873" max="15873" width="16.6640625" style="98" hidden="1"/>
    <col min="15874" max="15879" width="15.33203125" style="98" hidden="1"/>
    <col min="15880" max="15880" width="3.33203125" style="98" hidden="1"/>
    <col min="15881" max="15881" width="8.6640625" style="98" hidden="1"/>
    <col min="15882" max="15882" width="17" style="98" hidden="1"/>
    <col min="15883" max="16128" width="9.109375" style="98" hidden="1"/>
    <col min="16129" max="16129" width="16.6640625" style="98" hidden="1"/>
    <col min="16130" max="16135" width="15.33203125" style="98" hidden="1"/>
    <col min="16136" max="16136" width="3.33203125" style="98" hidden="1"/>
    <col min="16137" max="16137" width="8.6640625" style="98" hidden="1"/>
    <col min="16138" max="16138" width="17" style="98" hidden="1"/>
    <col min="16139" max="16384" width="9.109375" style="98" hidden="1"/>
  </cols>
  <sheetData>
    <row r="1" spans="1:39" x14ac:dyDescent="0.2"/>
    <row r="2" spans="1:39" ht="16.2" thickBot="1" x14ac:dyDescent="0.35">
      <c r="A2" s="63" t="str">
        <f>"Tabell 1    Kommunalekonomisk utjämning för kommuner, utjämningsåret "&amp;Innehåll!C33</f>
        <v>Tabell 1    Kommunalekonomisk utjämning för kommuner, utjämningsåret 2025</v>
      </c>
      <c r="B2" s="63"/>
      <c r="C2" s="99"/>
      <c r="D2" s="99"/>
      <c r="E2" s="99"/>
      <c r="F2" s="99"/>
      <c r="G2" s="99"/>
      <c r="H2" s="99"/>
      <c r="I2" s="99"/>
      <c r="J2" s="99"/>
    </row>
    <row r="3" spans="1:39" ht="13.2" x14ac:dyDescent="0.25">
      <c r="A3" s="12" t="s">
        <v>19</v>
      </c>
      <c r="B3" s="13" t="s">
        <v>36</v>
      </c>
      <c r="C3" s="100" t="s">
        <v>37</v>
      </c>
      <c r="D3" s="100" t="s">
        <v>112</v>
      </c>
      <c r="E3" s="100" t="s">
        <v>113</v>
      </c>
      <c r="F3" s="100" t="s">
        <v>114</v>
      </c>
      <c r="G3" s="100" t="s">
        <v>115</v>
      </c>
      <c r="H3" s="100"/>
      <c r="I3" s="388" t="str">
        <f>IF(Innehåll!C34="utfall","Utfall","Preliminärt utfall")</f>
        <v>Preliminärt utfall</v>
      </c>
      <c r="J3" s="388"/>
    </row>
    <row r="4" spans="1:39" ht="13.2" x14ac:dyDescent="0.25">
      <c r="A4" s="26"/>
      <c r="B4" s="101" t="str">
        <f>IF(Innehåll!C34="prel","den 30 juni","den 1 nov.")</f>
        <v>den 30 juni</v>
      </c>
      <c r="C4" s="102" t="s">
        <v>38</v>
      </c>
      <c r="D4" s="102" t="s">
        <v>38</v>
      </c>
      <c r="E4" s="102" t="s">
        <v>116</v>
      </c>
      <c r="F4" s="102" t="s">
        <v>116</v>
      </c>
      <c r="G4" s="14" t="s">
        <v>39</v>
      </c>
      <c r="H4" s="14"/>
      <c r="I4" s="14" t="s">
        <v>40</v>
      </c>
      <c r="J4" s="103" t="s">
        <v>41</v>
      </c>
    </row>
    <row r="5" spans="1:39" ht="13.2" x14ac:dyDescent="0.25">
      <c r="A5" s="26" t="s">
        <v>42</v>
      </c>
      <c r="B5" s="15">
        <f>Innehåll!C33-1</f>
        <v>2024</v>
      </c>
      <c r="C5" s="14" t="s">
        <v>39</v>
      </c>
      <c r="D5" s="14" t="s">
        <v>39</v>
      </c>
      <c r="E5" s="14" t="s">
        <v>43</v>
      </c>
      <c r="F5" s="14" t="s">
        <v>43</v>
      </c>
      <c r="G5" s="103" t="s">
        <v>117</v>
      </c>
      <c r="H5" s="103"/>
      <c r="I5" s="103"/>
      <c r="J5" s="14"/>
    </row>
    <row r="6" spans="1:39" ht="15.6" x14ac:dyDescent="0.25">
      <c r="A6" s="26"/>
      <c r="B6" s="15"/>
      <c r="C6" s="14" t="s">
        <v>44</v>
      </c>
      <c r="D6" s="14" t="s">
        <v>44</v>
      </c>
      <c r="E6" s="14"/>
      <c r="F6" s="14"/>
      <c r="G6" s="14" t="s">
        <v>118</v>
      </c>
      <c r="H6" s="14"/>
      <c r="I6" s="103"/>
      <c r="J6" s="14"/>
    </row>
    <row r="7" spans="1:39" ht="13.2" x14ac:dyDescent="0.25">
      <c r="A7" s="104"/>
      <c r="B7" s="14"/>
      <c r="C7" s="14" t="s">
        <v>43</v>
      </c>
      <c r="D7" s="14" t="s">
        <v>43</v>
      </c>
      <c r="E7" s="14"/>
      <c r="F7" s="14"/>
      <c r="G7" s="14" t="s">
        <v>43</v>
      </c>
      <c r="H7" s="14"/>
      <c r="I7" s="104"/>
      <c r="J7" s="104"/>
    </row>
    <row r="8" spans="1:39" ht="13.2" x14ac:dyDescent="0.25">
      <c r="A8" s="16"/>
      <c r="B8" s="105"/>
      <c r="C8" s="106" t="s">
        <v>119</v>
      </c>
      <c r="D8" s="106" t="s">
        <v>120</v>
      </c>
      <c r="E8" s="106"/>
      <c r="F8" s="106"/>
      <c r="G8" s="106"/>
      <c r="H8" s="106"/>
      <c r="I8" s="107"/>
      <c r="J8" s="107"/>
    </row>
    <row r="9" spans="1:39" ht="15" customHeight="1" x14ac:dyDescent="0.25">
      <c r="A9" s="17" t="s">
        <v>304</v>
      </c>
      <c r="B9" s="18">
        <v>10553341</v>
      </c>
      <c r="C9" s="18"/>
      <c r="D9" s="18"/>
      <c r="E9" s="18"/>
      <c r="F9" s="18"/>
      <c r="G9" s="18"/>
      <c r="H9" s="18"/>
      <c r="I9" s="108"/>
      <c r="J9" s="18">
        <v>118725495995</v>
      </c>
    </row>
    <row r="10" spans="1:39" s="114" customFormat="1" ht="18.75" customHeight="1" x14ac:dyDescent="0.25">
      <c r="A10" s="17" t="s">
        <v>305</v>
      </c>
      <c r="B10" s="18"/>
      <c r="C10" s="18"/>
      <c r="D10" s="18"/>
      <c r="E10" s="18"/>
      <c r="F10" s="18"/>
      <c r="G10" s="18"/>
      <c r="H10" s="18"/>
      <c r="I10" s="108"/>
      <c r="J10" s="108"/>
      <c r="K10" s="55"/>
      <c r="L10" s="108"/>
      <c r="M10" s="110"/>
      <c r="N10" s="110"/>
      <c r="O10" s="110"/>
      <c r="P10" s="110"/>
      <c r="Q10" s="110"/>
      <c r="R10" s="110"/>
      <c r="S10" s="110"/>
      <c r="T10" s="111"/>
      <c r="U10" s="112"/>
      <c r="V10" s="111"/>
      <c r="W10" s="113"/>
      <c r="X10" s="113"/>
      <c r="Y10" s="113"/>
      <c r="AA10" s="115"/>
      <c r="AB10" s="115"/>
      <c r="AC10" s="115"/>
      <c r="AD10" s="116"/>
      <c r="AE10" s="115"/>
      <c r="AF10" s="115"/>
      <c r="AG10" s="115"/>
      <c r="AH10" s="115"/>
      <c r="AI10" s="115"/>
      <c r="AJ10" s="115"/>
      <c r="AK10" s="115"/>
      <c r="AM10" s="117"/>
    </row>
    <row r="11" spans="1:39" s="114" customFormat="1" ht="13.2" x14ac:dyDescent="0.25">
      <c r="A11" s="109" t="s">
        <v>306</v>
      </c>
      <c r="B11" s="108">
        <v>95418</v>
      </c>
      <c r="C11" s="108">
        <v>14885</v>
      </c>
      <c r="D11" s="108">
        <v>3359</v>
      </c>
      <c r="E11" s="108">
        <v>0</v>
      </c>
      <c r="F11" s="108">
        <v>0</v>
      </c>
      <c r="G11" s="108">
        <v>2655.1257407488301</v>
      </c>
      <c r="H11" s="108"/>
      <c r="I11" s="108">
        <v>20899.125740748801</v>
      </c>
      <c r="J11" s="108">
        <v>1994152780</v>
      </c>
      <c r="K11" s="55"/>
      <c r="L11" s="108"/>
      <c r="M11" s="110"/>
      <c r="N11" s="110"/>
      <c r="O11" s="110"/>
      <c r="P11" s="110"/>
      <c r="Q11" s="110"/>
      <c r="R11" s="110"/>
      <c r="S11" s="110"/>
      <c r="T11" s="111"/>
      <c r="U11" s="112"/>
      <c r="V11" s="111"/>
      <c r="W11" s="113"/>
      <c r="X11" s="113"/>
      <c r="Y11" s="113"/>
      <c r="AA11" s="115"/>
      <c r="AB11" s="115"/>
      <c r="AC11" s="115"/>
      <c r="AD11" s="116"/>
      <c r="AE11" s="115"/>
      <c r="AF11" s="115"/>
      <c r="AG11" s="115"/>
      <c r="AH11" s="115"/>
      <c r="AI11" s="115"/>
      <c r="AJ11" s="115"/>
      <c r="AK11" s="115"/>
      <c r="AM11" s="117"/>
    </row>
    <row r="12" spans="1:39" s="114" customFormat="1" ht="13.2" x14ac:dyDescent="0.25">
      <c r="A12" s="109" t="s">
        <v>307</v>
      </c>
      <c r="B12" s="108">
        <v>32340</v>
      </c>
      <c r="C12" s="108">
        <v>-34984</v>
      </c>
      <c r="D12" s="108">
        <v>6296</v>
      </c>
      <c r="E12" s="108">
        <v>0</v>
      </c>
      <c r="F12" s="108">
        <v>0</v>
      </c>
      <c r="G12" s="108">
        <v>2655.1257407488301</v>
      </c>
      <c r="H12" s="108"/>
      <c r="I12" s="108">
        <v>-26032.874259251199</v>
      </c>
      <c r="J12" s="108">
        <v>-841903154</v>
      </c>
      <c r="K12" s="55"/>
      <c r="L12" s="108"/>
      <c r="M12" s="110"/>
      <c r="N12" s="110"/>
      <c r="O12" s="110"/>
      <c r="P12" s="110"/>
      <c r="Q12" s="110"/>
      <c r="R12" s="110"/>
      <c r="S12" s="110"/>
      <c r="T12" s="111"/>
      <c r="U12" s="112"/>
      <c r="V12" s="111"/>
      <c r="W12" s="113"/>
      <c r="X12" s="113"/>
      <c r="Y12" s="113"/>
      <c r="AA12" s="115"/>
      <c r="AB12" s="115"/>
      <c r="AC12" s="115"/>
      <c r="AD12" s="116"/>
      <c r="AE12" s="115"/>
      <c r="AF12" s="115"/>
      <c r="AG12" s="115"/>
      <c r="AH12" s="115"/>
      <c r="AI12" s="115"/>
      <c r="AJ12" s="115"/>
      <c r="AK12" s="115"/>
      <c r="AM12" s="117"/>
    </row>
    <row r="13" spans="1:39" s="114" customFormat="1" ht="13.2" x14ac:dyDescent="0.25">
      <c r="A13" s="109" t="s">
        <v>308</v>
      </c>
      <c r="B13" s="108">
        <v>28811</v>
      </c>
      <c r="C13" s="108">
        <v>-6392</v>
      </c>
      <c r="D13" s="108">
        <v>5282</v>
      </c>
      <c r="E13" s="108">
        <v>0</v>
      </c>
      <c r="F13" s="108">
        <v>0</v>
      </c>
      <c r="G13" s="108">
        <v>2655.1257407488301</v>
      </c>
      <c r="H13" s="108"/>
      <c r="I13" s="108">
        <v>1545.1257407488299</v>
      </c>
      <c r="J13" s="108">
        <v>44516618</v>
      </c>
      <c r="K13" s="55"/>
      <c r="L13" s="108"/>
      <c r="M13" s="110"/>
      <c r="N13" s="110"/>
      <c r="O13" s="110"/>
      <c r="P13" s="110"/>
      <c r="Q13" s="110"/>
      <c r="R13" s="110"/>
      <c r="S13" s="110"/>
      <c r="T13" s="111"/>
      <c r="U13" s="112"/>
      <c r="V13" s="111"/>
      <c r="W13" s="113"/>
      <c r="X13" s="113"/>
      <c r="Y13" s="113"/>
      <c r="AA13" s="115"/>
      <c r="AB13" s="115"/>
      <c r="AC13" s="115"/>
      <c r="AD13" s="116"/>
      <c r="AE13" s="115"/>
      <c r="AF13" s="115"/>
      <c r="AG13" s="115"/>
      <c r="AH13" s="115"/>
      <c r="AI13" s="115"/>
      <c r="AJ13" s="115"/>
      <c r="AK13" s="115"/>
      <c r="AM13" s="117"/>
    </row>
    <row r="14" spans="1:39" s="114" customFormat="1" ht="13.2" x14ac:dyDescent="0.25">
      <c r="A14" s="109" t="s">
        <v>309</v>
      </c>
      <c r="B14" s="108">
        <v>100258</v>
      </c>
      <c r="C14" s="108">
        <v>11033</v>
      </c>
      <c r="D14" s="108">
        <v>1423</v>
      </c>
      <c r="E14" s="108">
        <v>0</v>
      </c>
      <c r="F14" s="108">
        <v>0</v>
      </c>
      <c r="G14" s="108">
        <v>2655.1257407488301</v>
      </c>
      <c r="H14" s="108"/>
      <c r="I14" s="108">
        <v>15111.125740748799</v>
      </c>
      <c r="J14" s="108">
        <v>1515011245</v>
      </c>
      <c r="K14" s="55"/>
      <c r="L14" s="108"/>
      <c r="M14" s="110"/>
      <c r="N14" s="110"/>
      <c r="O14" s="110"/>
      <c r="P14" s="110"/>
      <c r="Q14" s="110"/>
      <c r="R14" s="110"/>
      <c r="S14" s="110"/>
      <c r="T14" s="111"/>
      <c r="U14" s="112"/>
      <c r="V14" s="111"/>
      <c r="W14" s="113"/>
      <c r="X14" s="113"/>
      <c r="Y14" s="113"/>
      <c r="AA14" s="115"/>
      <c r="AB14" s="115"/>
      <c r="AC14" s="115"/>
      <c r="AD14" s="116"/>
      <c r="AE14" s="115"/>
      <c r="AF14" s="115"/>
      <c r="AG14" s="115"/>
      <c r="AH14" s="115"/>
      <c r="AI14" s="115"/>
      <c r="AJ14" s="115"/>
      <c r="AK14" s="115"/>
      <c r="AM14" s="117"/>
    </row>
    <row r="15" spans="1:39" s="114" customFormat="1" ht="13.2" x14ac:dyDescent="0.25">
      <c r="A15" s="109" t="s">
        <v>310</v>
      </c>
      <c r="B15" s="108">
        <v>113662</v>
      </c>
      <c r="C15" s="108">
        <v>4662</v>
      </c>
      <c r="D15" s="108">
        <v>1905</v>
      </c>
      <c r="E15" s="108">
        <v>0</v>
      </c>
      <c r="F15" s="108">
        <v>0</v>
      </c>
      <c r="G15" s="108">
        <v>2655.1257407488301</v>
      </c>
      <c r="H15" s="108"/>
      <c r="I15" s="108">
        <v>9222.1257407488301</v>
      </c>
      <c r="J15" s="108">
        <v>1048205256</v>
      </c>
      <c r="K15" s="55"/>
      <c r="L15" s="108"/>
      <c r="M15" s="110"/>
      <c r="N15" s="110"/>
      <c r="O15" s="110"/>
      <c r="P15" s="110"/>
      <c r="Q15" s="110"/>
      <c r="R15" s="110"/>
      <c r="S15" s="110"/>
      <c r="T15" s="111"/>
      <c r="U15" s="112"/>
      <c r="V15" s="111"/>
      <c r="W15" s="113"/>
      <c r="X15" s="113"/>
      <c r="Y15" s="113"/>
      <c r="AA15" s="115"/>
      <c r="AB15" s="115"/>
      <c r="AC15" s="115"/>
      <c r="AD15" s="116"/>
      <c r="AE15" s="115"/>
      <c r="AF15" s="115"/>
      <c r="AG15" s="115"/>
      <c r="AH15" s="115"/>
      <c r="AI15" s="115"/>
      <c r="AJ15" s="115"/>
      <c r="AK15" s="115"/>
      <c r="AM15" s="117"/>
    </row>
    <row r="16" spans="1:39" s="114" customFormat="1" ht="13.2" x14ac:dyDescent="0.25">
      <c r="A16" s="109" t="s">
        <v>311</v>
      </c>
      <c r="B16" s="108">
        <v>87323</v>
      </c>
      <c r="C16" s="108">
        <v>7785</v>
      </c>
      <c r="D16" s="108">
        <v>1830</v>
      </c>
      <c r="E16" s="108">
        <v>0</v>
      </c>
      <c r="F16" s="108">
        <v>0</v>
      </c>
      <c r="G16" s="108">
        <v>2655.1257407488301</v>
      </c>
      <c r="H16" s="108"/>
      <c r="I16" s="108">
        <v>12270.125740748799</v>
      </c>
      <c r="J16" s="108">
        <v>1071464190</v>
      </c>
      <c r="K16" s="55"/>
      <c r="L16" s="108"/>
      <c r="M16" s="110"/>
      <c r="N16" s="110"/>
      <c r="O16" s="110"/>
      <c r="P16" s="110"/>
      <c r="Q16" s="110"/>
      <c r="R16" s="110"/>
      <c r="S16" s="110"/>
      <c r="T16" s="111"/>
      <c r="U16" s="112"/>
      <c r="V16" s="111"/>
      <c r="W16" s="113"/>
      <c r="X16" s="113"/>
      <c r="Y16" s="113"/>
      <c r="AA16" s="115"/>
      <c r="AB16" s="115"/>
      <c r="AC16" s="115"/>
      <c r="AD16" s="116"/>
      <c r="AE16" s="115"/>
      <c r="AF16" s="115"/>
      <c r="AG16" s="115"/>
      <c r="AH16" s="115"/>
      <c r="AI16" s="115"/>
      <c r="AJ16" s="115"/>
      <c r="AK16" s="115"/>
      <c r="AM16" s="117"/>
    </row>
    <row r="17" spans="1:39" s="114" customFormat="1" ht="13.2" x14ac:dyDescent="0.25">
      <c r="A17" s="109" t="s">
        <v>312</v>
      </c>
      <c r="B17" s="108">
        <v>48277</v>
      </c>
      <c r="C17" s="108">
        <v>-21842</v>
      </c>
      <c r="D17" s="108">
        <v>4268</v>
      </c>
      <c r="E17" s="108">
        <v>0</v>
      </c>
      <c r="F17" s="108">
        <v>0</v>
      </c>
      <c r="G17" s="108">
        <v>2655.1257407488301</v>
      </c>
      <c r="H17" s="108"/>
      <c r="I17" s="108">
        <v>-14918.874259251201</v>
      </c>
      <c r="J17" s="108">
        <v>-720238493</v>
      </c>
      <c r="K17" s="55"/>
      <c r="L17" s="108"/>
      <c r="M17" s="110"/>
      <c r="N17" s="110"/>
      <c r="O17" s="110"/>
      <c r="P17" s="110"/>
      <c r="Q17" s="110"/>
      <c r="R17" s="110"/>
      <c r="S17" s="110"/>
      <c r="T17" s="111"/>
      <c r="U17" s="112"/>
      <c r="V17" s="111"/>
      <c r="W17" s="113"/>
      <c r="X17" s="113"/>
      <c r="Y17" s="113"/>
      <c r="AA17" s="115"/>
      <c r="AB17" s="115"/>
      <c r="AC17" s="115"/>
      <c r="AD17" s="116"/>
      <c r="AE17" s="115"/>
      <c r="AF17" s="115"/>
      <c r="AG17" s="115"/>
      <c r="AH17" s="115"/>
      <c r="AI17" s="115"/>
      <c r="AJ17" s="115"/>
      <c r="AK17" s="115"/>
      <c r="AM17" s="117"/>
    </row>
    <row r="18" spans="1:39" s="114" customFormat="1" ht="13.2" x14ac:dyDescent="0.25">
      <c r="A18" s="109" t="s">
        <v>313</v>
      </c>
      <c r="B18" s="108">
        <v>111354</v>
      </c>
      <c r="C18" s="108">
        <v>-9020</v>
      </c>
      <c r="D18" s="108">
        <v>2424</v>
      </c>
      <c r="E18" s="108">
        <v>0</v>
      </c>
      <c r="F18" s="108">
        <v>0</v>
      </c>
      <c r="G18" s="108">
        <v>2655.1257407488301</v>
      </c>
      <c r="H18" s="108"/>
      <c r="I18" s="108">
        <v>-3940.8742592511699</v>
      </c>
      <c r="J18" s="108">
        <v>-438832112</v>
      </c>
      <c r="K18" s="55"/>
      <c r="L18" s="108"/>
      <c r="M18" s="110"/>
      <c r="N18" s="110"/>
      <c r="O18" s="110"/>
      <c r="P18" s="110"/>
      <c r="Q18" s="110"/>
      <c r="R18" s="110"/>
      <c r="S18" s="110"/>
      <c r="T18" s="111"/>
      <c r="U18" s="112"/>
      <c r="V18" s="111"/>
      <c r="W18" s="113"/>
      <c r="X18" s="113"/>
      <c r="Y18" s="113"/>
      <c r="AA18" s="115"/>
      <c r="AB18" s="115"/>
      <c r="AC18" s="115"/>
      <c r="AD18" s="116"/>
      <c r="AE18" s="115"/>
      <c r="AF18" s="115"/>
      <c r="AG18" s="115"/>
      <c r="AH18" s="115"/>
      <c r="AI18" s="115"/>
      <c r="AJ18" s="115"/>
      <c r="AK18" s="115"/>
      <c r="AM18" s="117"/>
    </row>
    <row r="19" spans="1:39" s="114" customFormat="1" ht="13.2" x14ac:dyDescent="0.25">
      <c r="A19" s="109" t="s">
        <v>314</v>
      </c>
      <c r="B19" s="108">
        <v>66113</v>
      </c>
      <c r="C19" s="108">
        <v>12486</v>
      </c>
      <c r="D19" s="108">
        <v>2007</v>
      </c>
      <c r="E19" s="108">
        <v>0</v>
      </c>
      <c r="F19" s="108">
        <v>0</v>
      </c>
      <c r="G19" s="108">
        <v>2655.1257407488301</v>
      </c>
      <c r="H19" s="108"/>
      <c r="I19" s="108">
        <v>17148.125740748801</v>
      </c>
      <c r="J19" s="108">
        <v>1133714037</v>
      </c>
      <c r="K19" s="55"/>
      <c r="L19" s="108"/>
      <c r="M19" s="110"/>
      <c r="N19" s="110"/>
      <c r="O19" s="110"/>
      <c r="P19" s="110"/>
      <c r="Q19" s="110"/>
      <c r="R19" s="110"/>
      <c r="S19" s="110"/>
      <c r="T19" s="111"/>
      <c r="U19" s="112"/>
      <c r="V19" s="111"/>
      <c r="W19" s="113"/>
      <c r="X19" s="113"/>
      <c r="Y19" s="113"/>
      <c r="AA19" s="115"/>
      <c r="AB19" s="115"/>
      <c r="AC19" s="115"/>
      <c r="AD19" s="116"/>
      <c r="AE19" s="115"/>
      <c r="AF19" s="115"/>
      <c r="AG19" s="115"/>
      <c r="AH19" s="115"/>
      <c r="AI19" s="115"/>
      <c r="AJ19" s="115"/>
      <c r="AK19" s="115"/>
      <c r="AM19" s="117"/>
    </row>
    <row r="20" spans="1:39" s="114" customFormat="1" ht="13.2" x14ac:dyDescent="0.25">
      <c r="A20" s="109" t="s">
        <v>315</v>
      </c>
      <c r="B20" s="108">
        <v>12274</v>
      </c>
      <c r="C20" s="108">
        <v>4325</v>
      </c>
      <c r="D20" s="108">
        <v>1360</v>
      </c>
      <c r="E20" s="108">
        <v>0</v>
      </c>
      <c r="F20" s="108">
        <v>0</v>
      </c>
      <c r="G20" s="108">
        <v>2655.1257407488301</v>
      </c>
      <c r="H20" s="108"/>
      <c r="I20" s="108">
        <v>8340.1257407488301</v>
      </c>
      <c r="J20" s="108">
        <v>102366703</v>
      </c>
      <c r="K20" s="55"/>
      <c r="L20" s="108"/>
      <c r="M20" s="110"/>
      <c r="N20" s="110"/>
      <c r="O20" s="110"/>
      <c r="P20" s="110"/>
      <c r="Q20" s="110"/>
      <c r="R20" s="110"/>
      <c r="S20" s="110"/>
      <c r="T20" s="111"/>
      <c r="U20" s="112"/>
      <c r="V20" s="111"/>
      <c r="W20" s="113"/>
      <c r="X20" s="113"/>
      <c r="Y20" s="113"/>
      <c r="AA20" s="115"/>
      <c r="AB20" s="115"/>
      <c r="AC20" s="115"/>
      <c r="AD20" s="116"/>
      <c r="AE20" s="115"/>
      <c r="AF20" s="115"/>
      <c r="AG20" s="115"/>
      <c r="AH20" s="115"/>
      <c r="AI20" s="115"/>
      <c r="AJ20" s="115"/>
      <c r="AK20" s="115"/>
      <c r="AM20" s="117"/>
    </row>
    <row r="21" spans="1:39" s="114" customFormat="1" ht="13.2" x14ac:dyDescent="0.25">
      <c r="A21" s="109" t="s">
        <v>316</v>
      </c>
      <c r="B21" s="108">
        <v>30383</v>
      </c>
      <c r="C21" s="108">
        <v>11273</v>
      </c>
      <c r="D21" s="108">
        <v>1532</v>
      </c>
      <c r="E21" s="108">
        <v>0</v>
      </c>
      <c r="F21" s="108">
        <v>0</v>
      </c>
      <c r="G21" s="108">
        <v>2655.1257407488301</v>
      </c>
      <c r="H21" s="108"/>
      <c r="I21" s="108">
        <v>15460.125740748799</v>
      </c>
      <c r="J21" s="108">
        <v>469725000</v>
      </c>
      <c r="K21" s="55"/>
      <c r="L21" s="108"/>
      <c r="M21" s="110"/>
      <c r="N21" s="110"/>
      <c r="O21" s="110"/>
      <c r="P21" s="110"/>
      <c r="Q21" s="110"/>
      <c r="R21" s="110"/>
      <c r="S21" s="110"/>
      <c r="T21" s="111"/>
      <c r="U21" s="112"/>
      <c r="V21" s="111"/>
      <c r="W21" s="113"/>
      <c r="X21" s="113"/>
      <c r="Y21" s="113"/>
      <c r="AA21" s="115"/>
      <c r="AB21" s="115"/>
      <c r="AC21" s="115"/>
      <c r="AD21" s="116"/>
      <c r="AE21" s="115"/>
      <c r="AF21" s="115"/>
      <c r="AG21" s="115"/>
      <c r="AH21" s="115"/>
      <c r="AI21" s="115"/>
      <c r="AJ21" s="115"/>
      <c r="AK21" s="115"/>
      <c r="AM21" s="117"/>
    </row>
    <row r="22" spans="1:39" s="114" customFormat="1" ht="13.2" x14ac:dyDescent="0.25">
      <c r="A22" s="109" t="s">
        <v>317</v>
      </c>
      <c r="B22" s="108">
        <v>17490</v>
      </c>
      <c r="C22" s="108">
        <v>5926</v>
      </c>
      <c r="D22" s="108">
        <v>4435</v>
      </c>
      <c r="E22" s="108">
        <v>0</v>
      </c>
      <c r="F22" s="108">
        <v>0</v>
      </c>
      <c r="G22" s="108">
        <v>2655.1257407488301</v>
      </c>
      <c r="H22" s="108"/>
      <c r="I22" s="108">
        <v>13016.125740748799</v>
      </c>
      <c r="J22" s="108">
        <v>227652039</v>
      </c>
      <c r="K22" s="55"/>
      <c r="L22" s="108"/>
      <c r="M22" s="110"/>
      <c r="N22" s="110"/>
      <c r="O22" s="110"/>
      <c r="P22" s="110"/>
      <c r="Q22" s="110"/>
      <c r="R22" s="110"/>
      <c r="S22" s="110"/>
      <c r="T22" s="111"/>
      <c r="U22" s="112"/>
      <c r="V22" s="111"/>
      <c r="W22" s="113"/>
      <c r="X22" s="113"/>
      <c r="Y22" s="113"/>
      <c r="AA22" s="115"/>
      <c r="AB22" s="115"/>
      <c r="AC22" s="115"/>
      <c r="AD22" s="116"/>
      <c r="AE22" s="115"/>
      <c r="AF22" s="115"/>
      <c r="AG22" s="115"/>
      <c r="AH22" s="115"/>
      <c r="AI22" s="115"/>
      <c r="AJ22" s="115"/>
      <c r="AK22" s="115"/>
      <c r="AM22" s="117"/>
    </row>
    <row r="23" spans="1:39" s="114" customFormat="1" ht="13.2" x14ac:dyDescent="0.25">
      <c r="A23" s="109" t="s">
        <v>318</v>
      </c>
      <c r="B23" s="108">
        <v>52531</v>
      </c>
      <c r="C23" s="108">
        <v>11306</v>
      </c>
      <c r="D23" s="108">
        <v>3827</v>
      </c>
      <c r="E23" s="108">
        <v>0</v>
      </c>
      <c r="F23" s="108">
        <v>0</v>
      </c>
      <c r="G23" s="108">
        <v>2655.1257407488301</v>
      </c>
      <c r="H23" s="108"/>
      <c r="I23" s="108">
        <v>17788.125740748801</v>
      </c>
      <c r="J23" s="108">
        <v>934428033</v>
      </c>
      <c r="K23" s="55"/>
      <c r="L23" s="108"/>
      <c r="M23" s="110"/>
      <c r="N23" s="110"/>
      <c r="O23" s="110"/>
      <c r="P23" s="110"/>
      <c r="Q23" s="110"/>
      <c r="R23" s="110"/>
      <c r="S23" s="110"/>
      <c r="T23" s="111"/>
      <c r="U23" s="112"/>
      <c r="V23" s="111"/>
      <c r="W23" s="113"/>
      <c r="X23" s="113"/>
      <c r="Y23" s="113"/>
      <c r="AA23" s="115"/>
      <c r="AB23" s="115"/>
      <c r="AC23" s="115"/>
      <c r="AD23" s="116"/>
      <c r="AE23" s="115"/>
      <c r="AF23" s="115"/>
      <c r="AG23" s="115"/>
      <c r="AH23" s="115"/>
      <c r="AI23" s="115"/>
      <c r="AJ23" s="115"/>
      <c r="AK23" s="115"/>
      <c r="AM23" s="117"/>
    </row>
    <row r="24" spans="1:39" s="114" customFormat="1" ht="13.2" x14ac:dyDescent="0.25">
      <c r="A24" s="109" t="s">
        <v>319</v>
      </c>
      <c r="B24" s="108">
        <v>77307</v>
      </c>
      <c r="C24" s="108">
        <v>-6178</v>
      </c>
      <c r="D24" s="108">
        <v>2295</v>
      </c>
      <c r="E24" s="108">
        <v>0</v>
      </c>
      <c r="F24" s="108">
        <v>0</v>
      </c>
      <c r="G24" s="108">
        <v>2655.1257407488301</v>
      </c>
      <c r="H24" s="108"/>
      <c r="I24" s="108">
        <v>-1227.8742592511701</v>
      </c>
      <c r="J24" s="108">
        <v>-94923275</v>
      </c>
      <c r="K24" s="55"/>
      <c r="L24" s="108"/>
      <c r="M24" s="110"/>
      <c r="N24" s="110"/>
      <c r="O24" s="110"/>
      <c r="P24" s="110"/>
      <c r="Q24" s="110"/>
      <c r="R24" s="110"/>
      <c r="S24" s="110"/>
      <c r="T24" s="111"/>
      <c r="U24" s="112"/>
      <c r="V24" s="111"/>
      <c r="W24" s="113"/>
      <c r="X24" s="113"/>
      <c r="Y24" s="113"/>
      <c r="AA24" s="115"/>
      <c r="AB24" s="115"/>
      <c r="AC24" s="115"/>
      <c r="AD24" s="116"/>
      <c r="AE24" s="115"/>
      <c r="AF24" s="115"/>
      <c r="AG24" s="115"/>
      <c r="AH24" s="115"/>
      <c r="AI24" s="115"/>
      <c r="AJ24" s="115"/>
      <c r="AK24" s="115"/>
      <c r="AM24" s="117"/>
    </row>
    <row r="25" spans="1:39" s="114" customFormat="1" ht="13.2" x14ac:dyDescent="0.25">
      <c r="A25" s="109" t="s">
        <v>320</v>
      </c>
      <c r="B25" s="108">
        <v>85264</v>
      </c>
      <c r="C25" s="108">
        <v>-9086</v>
      </c>
      <c r="D25" s="108">
        <v>-7754</v>
      </c>
      <c r="E25" s="108">
        <v>0</v>
      </c>
      <c r="F25" s="108">
        <v>0</v>
      </c>
      <c r="G25" s="108">
        <v>2655.1257407488301</v>
      </c>
      <c r="H25" s="108"/>
      <c r="I25" s="108">
        <v>-14184.874259251201</v>
      </c>
      <c r="J25" s="108">
        <v>-1209459119</v>
      </c>
      <c r="K25" s="55"/>
      <c r="L25" s="108"/>
      <c r="M25" s="110"/>
      <c r="N25" s="110"/>
      <c r="O25" s="110"/>
      <c r="P25" s="110"/>
      <c r="Q25" s="110"/>
      <c r="R25" s="110"/>
      <c r="S25" s="110"/>
      <c r="T25" s="111"/>
      <c r="U25" s="112"/>
      <c r="V25" s="111"/>
      <c r="W25" s="113"/>
      <c r="X25" s="113"/>
      <c r="Y25" s="113"/>
      <c r="AA25" s="115"/>
      <c r="AB25" s="115"/>
      <c r="AC25" s="115"/>
      <c r="AD25" s="116"/>
      <c r="AE25" s="115"/>
      <c r="AF25" s="115"/>
      <c r="AG25" s="115"/>
      <c r="AH25" s="115"/>
      <c r="AI25" s="115"/>
      <c r="AJ25" s="115"/>
      <c r="AK25" s="115"/>
      <c r="AM25" s="117"/>
    </row>
    <row r="26" spans="1:39" s="114" customFormat="1" ht="13.2" x14ac:dyDescent="0.25">
      <c r="A26" s="109" t="s">
        <v>305</v>
      </c>
      <c r="B26" s="108">
        <v>989544</v>
      </c>
      <c r="C26" s="108">
        <v>-7138</v>
      </c>
      <c r="D26" s="108">
        <v>-1268</v>
      </c>
      <c r="E26" s="108">
        <v>0</v>
      </c>
      <c r="F26" s="108">
        <v>0</v>
      </c>
      <c r="G26" s="108">
        <v>2655.1257407488301</v>
      </c>
      <c r="H26" s="108"/>
      <c r="I26" s="108">
        <v>-5750.8742592511699</v>
      </c>
      <c r="J26" s="108">
        <v>-5690743118</v>
      </c>
      <c r="K26" s="55"/>
      <c r="L26" s="108"/>
      <c r="M26" s="110"/>
      <c r="N26" s="110"/>
      <c r="O26" s="110"/>
      <c r="P26" s="110"/>
      <c r="Q26" s="110"/>
      <c r="R26" s="110"/>
      <c r="S26" s="110"/>
      <c r="T26" s="111"/>
      <c r="U26" s="112"/>
      <c r="V26" s="111"/>
      <c r="W26" s="113"/>
      <c r="X26" s="113"/>
      <c r="Y26" s="113"/>
      <c r="AA26" s="115"/>
      <c r="AB26" s="115"/>
      <c r="AC26" s="115"/>
      <c r="AD26" s="116"/>
      <c r="AE26" s="115"/>
      <c r="AF26" s="115"/>
      <c r="AG26" s="115"/>
      <c r="AH26" s="115"/>
      <c r="AI26" s="115"/>
      <c r="AJ26" s="115"/>
      <c r="AK26" s="115"/>
      <c r="AM26" s="117"/>
    </row>
    <row r="27" spans="1:39" s="114" customFormat="1" ht="13.2" x14ac:dyDescent="0.25">
      <c r="A27" s="109" t="s">
        <v>321</v>
      </c>
      <c r="B27" s="108">
        <v>56074</v>
      </c>
      <c r="C27" s="108">
        <v>-974</v>
      </c>
      <c r="D27" s="108">
        <v>-5876</v>
      </c>
      <c r="E27" s="108">
        <v>0</v>
      </c>
      <c r="F27" s="108">
        <v>0</v>
      </c>
      <c r="G27" s="108">
        <v>2655.1257407488301</v>
      </c>
      <c r="H27" s="108"/>
      <c r="I27" s="108">
        <v>-4194.8742592511699</v>
      </c>
      <c r="J27" s="108">
        <v>-235223379</v>
      </c>
      <c r="K27" s="55"/>
      <c r="L27" s="108"/>
      <c r="M27" s="110"/>
      <c r="N27" s="110"/>
      <c r="O27" s="110"/>
      <c r="P27" s="110"/>
      <c r="Q27" s="110"/>
      <c r="R27" s="110"/>
      <c r="S27" s="110"/>
      <c r="T27" s="111"/>
      <c r="U27" s="112"/>
      <c r="V27" s="111"/>
      <c r="W27" s="113"/>
      <c r="X27" s="113"/>
      <c r="Y27" s="113"/>
      <c r="AA27" s="115"/>
      <c r="AB27" s="115"/>
      <c r="AC27" s="115"/>
      <c r="AD27" s="116"/>
      <c r="AE27" s="115"/>
      <c r="AF27" s="115"/>
      <c r="AG27" s="115"/>
      <c r="AH27" s="115"/>
      <c r="AI27" s="115"/>
      <c r="AJ27" s="115"/>
      <c r="AK27" s="115"/>
      <c r="AM27" s="117"/>
    </row>
    <row r="28" spans="1:39" s="114" customFormat="1" ht="13.2" x14ac:dyDescent="0.25">
      <c r="A28" s="109" t="s">
        <v>322</v>
      </c>
      <c r="B28" s="108">
        <v>102739</v>
      </c>
      <c r="C28" s="108">
        <v>13461</v>
      </c>
      <c r="D28" s="108">
        <v>2696</v>
      </c>
      <c r="E28" s="108">
        <v>0</v>
      </c>
      <c r="F28" s="108">
        <v>0</v>
      </c>
      <c r="G28" s="108">
        <v>2655.1257407488301</v>
      </c>
      <c r="H28" s="108"/>
      <c r="I28" s="108">
        <v>18812.125740748801</v>
      </c>
      <c r="J28" s="108">
        <v>1932738986</v>
      </c>
      <c r="K28" s="55"/>
      <c r="L28" s="108"/>
      <c r="M28" s="110"/>
      <c r="N28" s="110"/>
      <c r="O28" s="110"/>
      <c r="P28" s="110"/>
      <c r="Q28" s="110"/>
      <c r="R28" s="110"/>
      <c r="S28" s="110"/>
      <c r="T28" s="111"/>
      <c r="U28" s="112"/>
      <c r="V28" s="111"/>
      <c r="W28" s="113"/>
      <c r="X28" s="113"/>
      <c r="Y28" s="113"/>
      <c r="AA28" s="115"/>
      <c r="AB28" s="115"/>
      <c r="AC28" s="115"/>
      <c r="AD28" s="116"/>
      <c r="AE28" s="115"/>
      <c r="AF28" s="115"/>
      <c r="AG28" s="115"/>
      <c r="AH28" s="115"/>
      <c r="AI28" s="115"/>
      <c r="AJ28" s="115"/>
      <c r="AK28" s="115"/>
      <c r="AM28" s="117"/>
    </row>
    <row r="29" spans="1:39" s="114" customFormat="1" ht="13.2" x14ac:dyDescent="0.25">
      <c r="A29" s="109" t="s">
        <v>323</v>
      </c>
      <c r="B29" s="108">
        <v>49133</v>
      </c>
      <c r="C29" s="108">
        <v>-94</v>
      </c>
      <c r="D29" s="108">
        <v>2819</v>
      </c>
      <c r="E29" s="108">
        <v>0</v>
      </c>
      <c r="F29" s="108">
        <v>0</v>
      </c>
      <c r="G29" s="108">
        <v>2655.1257407488301</v>
      </c>
      <c r="H29" s="108"/>
      <c r="I29" s="108">
        <v>5380.1257407488301</v>
      </c>
      <c r="J29" s="108">
        <v>264341718</v>
      </c>
      <c r="K29" s="55"/>
      <c r="L29" s="108"/>
      <c r="M29" s="110"/>
      <c r="N29" s="110"/>
      <c r="O29" s="110"/>
      <c r="P29" s="110"/>
      <c r="Q29" s="110"/>
      <c r="R29" s="110"/>
      <c r="S29" s="110"/>
      <c r="T29" s="111"/>
      <c r="U29" s="112"/>
      <c r="V29" s="111"/>
      <c r="W29" s="113"/>
      <c r="X29" s="113"/>
      <c r="Y29" s="113"/>
      <c r="AA29" s="115"/>
      <c r="AB29" s="115"/>
      <c r="AC29" s="115"/>
      <c r="AD29" s="116"/>
      <c r="AE29" s="115"/>
      <c r="AF29" s="115"/>
      <c r="AG29" s="115"/>
      <c r="AH29" s="115"/>
      <c r="AI29" s="115"/>
      <c r="AJ29" s="115"/>
      <c r="AK29" s="115"/>
      <c r="AM29" s="117"/>
    </row>
    <row r="30" spans="1:39" s="114" customFormat="1" ht="13.2" x14ac:dyDescent="0.25">
      <c r="A30" s="109" t="s">
        <v>324</v>
      </c>
      <c r="B30" s="108">
        <v>77447</v>
      </c>
      <c r="C30" s="108">
        <v>-11642</v>
      </c>
      <c r="D30" s="108">
        <v>2278</v>
      </c>
      <c r="E30" s="108">
        <v>0</v>
      </c>
      <c r="F30" s="108">
        <v>0</v>
      </c>
      <c r="G30" s="108">
        <v>2655.1257407488301</v>
      </c>
      <c r="H30" s="108"/>
      <c r="I30" s="108">
        <v>-6708.8742592511699</v>
      </c>
      <c r="J30" s="108">
        <v>-519582185</v>
      </c>
      <c r="K30" s="55"/>
      <c r="L30" s="108"/>
      <c r="M30" s="110"/>
      <c r="N30" s="110"/>
      <c r="O30" s="110"/>
      <c r="P30" s="110"/>
      <c r="Q30" s="110"/>
      <c r="R30" s="110"/>
      <c r="S30" s="110"/>
      <c r="T30" s="111"/>
      <c r="U30" s="112"/>
      <c r="V30" s="111"/>
      <c r="W30" s="113"/>
      <c r="X30" s="113"/>
      <c r="Y30" s="113"/>
      <c r="AA30" s="115"/>
      <c r="AB30" s="115"/>
      <c r="AC30" s="115"/>
      <c r="AD30" s="116"/>
      <c r="AE30" s="115"/>
      <c r="AF30" s="115"/>
      <c r="AG30" s="115"/>
      <c r="AH30" s="115"/>
      <c r="AI30" s="115"/>
      <c r="AJ30" s="115"/>
      <c r="AK30" s="115"/>
      <c r="AM30" s="117"/>
    </row>
    <row r="31" spans="1:39" s="114" customFormat="1" ht="13.2" x14ac:dyDescent="0.25">
      <c r="A31" s="109" t="s">
        <v>325</v>
      </c>
      <c r="B31" s="108">
        <v>50254</v>
      </c>
      <c r="C31" s="108">
        <v>8916</v>
      </c>
      <c r="D31" s="108">
        <v>2230</v>
      </c>
      <c r="E31" s="108">
        <v>0</v>
      </c>
      <c r="F31" s="108">
        <v>0</v>
      </c>
      <c r="G31" s="108">
        <v>2655.1257407488301</v>
      </c>
      <c r="H31" s="108"/>
      <c r="I31" s="108">
        <v>13801.125740748799</v>
      </c>
      <c r="J31" s="108">
        <v>693561773</v>
      </c>
      <c r="K31" s="55"/>
      <c r="L31" s="108"/>
      <c r="M31" s="110"/>
      <c r="N31" s="110"/>
      <c r="O31" s="110"/>
      <c r="P31" s="110"/>
      <c r="Q31" s="110"/>
      <c r="R31" s="110"/>
      <c r="S31" s="110"/>
      <c r="T31" s="111"/>
      <c r="U31" s="112"/>
      <c r="V31" s="111"/>
      <c r="W31" s="113"/>
      <c r="X31" s="113"/>
      <c r="Y31" s="113"/>
      <c r="AA31" s="115"/>
      <c r="AB31" s="115"/>
      <c r="AC31" s="115"/>
      <c r="AD31" s="116"/>
      <c r="AE31" s="115"/>
      <c r="AF31" s="115"/>
      <c r="AG31" s="115"/>
      <c r="AH31" s="115"/>
      <c r="AI31" s="115"/>
      <c r="AJ31" s="115"/>
      <c r="AK31" s="115"/>
      <c r="AM31" s="117"/>
    </row>
    <row r="32" spans="1:39" s="114" customFormat="1" ht="13.2" x14ac:dyDescent="0.25">
      <c r="A32" s="109" t="s">
        <v>326</v>
      </c>
      <c r="B32" s="108">
        <v>32650</v>
      </c>
      <c r="C32" s="108">
        <v>10922</v>
      </c>
      <c r="D32" s="108">
        <v>3314</v>
      </c>
      <c r="E32" s="108">
        <v>0</v>
      </c>
      <c r="F32" s="108">
        <v>0</v>
      </c>
      <c r="G32" s="108">
        <v>2655.1257407488301</v>
      </c>
      <c r="H32" s="108"/>
      <c r="I32" s="108">
        <v>16891.125740748801</v>
      </c>
      <c r="J32" s="108">
        <v>551495255</v>
      </c>
      <c r="K32" s="55"/>
      <c r="L32" s="108"/>
      <c r="M32" s="110"/>
      <c r="N32" s="110"/>
      <c r="O32" s="110"/>
      <c r="P32" s="110"/>
      <c r="Q32" s="110"/>
      <c r="R32" s="110"/>
      <c r="S32" s="110"/>
      <c r="T32" s="111"/>
      <c r="U32" s="112"/>
      <c r="V32" s="111"/>
      <c r="W32" s="113"/>
      <c r="X32" s="113"/>
      <c r="Y32" s="113"/>
      <c r="AA32" s="115"/>
      <c r="AB32" s="115"/>
      <c r="AC32" s="115"/>
      <c r="AD32" s="116"/>
      <c r="AE32" s="115"/>
      <c r="AF32" s="115"/>
      <c r="AG32" s="115"/>
      <c r="AH32" s="115"/>
      <c r="AI32" s="115"/>
      <c r="AJ32" s="115"/>
      <c r="AK32" s="115"/>
      <c r="AM32" s="117"/>
    </row>
    <row r="33" spans="1:39" s="114" customFormat="1" ht="13.2" x14ac:dyDescent="0.25">
      <c r="A33" s="109" t="s">
        <v>327</v>
      </c>
      <c r="B33" s="108">
        <v>35089</v>
      </c>
      <c r="C33" s="108">
        <v>749</v>
      </c>
      <c r="D33" s="108">
        <v>1379</v>
      </c>
      <c r="E33" s="108">
        <v>0</v>
      </c>
      <c r="F33" s="108">
        <v>0</v>
      </c>
      <c r="G33" s="108">
        <v>2655.1257407488301</v>
      </c>
      <c r="H33" s="108"/>
      <c r="I33" s="108">
        <v>4783.1257407488301</v>
      </c>
      <c r="J33" s="108">
        <v>167835099</v>
      </c>
      <c r="K33" s="55"/>
      <c r="L33" s="108"/>
      <c r="M33" s="110"/>
      <c r="N33" s="110"/>
      <c r="O33" s="110"/>
      <c r="P33" s="110"/>
      <c r="Q33" s="110"/>
      <c r="R33" s="110"/>
      <c r="S33" s="110"/>
      <c r="T33" s="111"/>
      <c r="U33" s="112"/>
      <c r="V33" s="111"/>
      <c r="W33" s="113"/>
      <c r="X33" s="113"/>
      <c r="Y33" s="113"/>
      <c r="AA33" s="115"/>
      <c r="AB33" s="115"/>
      <c r="AC33" s="115"/>
      <c r="AD33" s="116"/>
      <c r="AE33" s="115"/>
      <c r="AF33" s="115"/>
      <c r="AG33" s="115"/>
      <c r="AH33" s="115"/>
      <c r="AI33" s="115"/>
      <c r="AJ33" s="115"/>
      <c r="AK33" s="115"/>
      <c r="AM33" s="117"/>
    </row>
    <row r="34" spans="1:39" s="114" customFormat="1" ht="13.2" x14ac:dyDescent="0.25">
      <c r="A34" s="109" t="s">
        <v>328</v>
      </c>
      <c r="B34" s="108">
        <v>11863</v>
      </c>
      <c r="C34" s="108">
        <v>-8877</v>
      </c>
      <c r="D34" s="108">
        <v>878</v>
      </c>
      <c r="E34" s="108">
        <v>0</v>
      </c>
      <c r="F34" s="108">
        <v>0</v>
      </c>
      <c r="G34" s="108">
        <v>2655.1257407488301</v>
      </c>
      <c r="H34" s="108"/>
      <c r="I34" s="108">
        <v>-5343.8742592511699</v>
      </c>
      <c r="J34" s="108">
        <v>-63394380</v>
      </c>
      <c r="K34" s="55"/>
      <c r="L34" s="108"/>
      <c r="M34" s="110"/>
      <c r="N34" s="110"/>
      <c r="O34" s="110"/>
      <c r="P34" s="110"/>
      <c r="Q34" s="110"/>
      <c r="R34" s="110"/>
      <c r="S34" s="110"/>
      <c r="T34" s="111"/>
      <c r="U34" s="112"/>
      <c r="V34" s="111"/>
      <c r="W34" s="113"/>
      <c r="X34" s="113"/>
      <c r="Y34" s="113"/>
      <c r="AA34" s="115"/>
      <c r="AB34" s="115"/>
      <c r="AC34" s="115"/>
      <c r="AD34" s="116"/>
      <c r="AE34" s="115"/>
      <c r="AF34" s="115"/>
      <c r="AG34" s="115"/>
      <c r="AH34" s="115"/>
      <c r="AI34" s="115"/>
      <c r="AJ34" s="115"/>
      <c r="AK34" s="115"/>
      <c r="AM34" s="117"/>
    </row>
    <row r="35" spans="1:39" s="114" customFormat="1" ht="13.2" x14ac:dyDescent="0.25">
      <c r="A35" s="109" t="s">
        <v>329</v>
      </c>
      <c r="B35" s="108">
        <v>46565</v>
      </c>
      <c r="C35" s="108">
        <v>-1184</v>
      </c>
      <c r="D35" s="108">
        <v>243</v>
      </c>
      <c r="E35" s="108">
        <v>0</v>
      </c>
      <c r="F35" s="108">
        <v>0</v>
      </c>
      <c r="G35" s="108">
        <v>2655.1257407488301</v>
      </c>
      <c r="H35" s="108"/>
      <c r="I35" s="108">
        <v>1714.1257407488299</v>
      </c>
      <c r="J35" s="108">
        <v>79818265</v>
      </c>
      <c r="K35" s="55"/>
      <c r="L35" s="108"/>
      <c r="M35" s="110"/>
      <c r="N35" s="110"/>
      <c r="O35" s="110"/>
      <c r="P35" s="110"/>
      <c r="Q35" s="110"/>
      <c r="R35" s="110"/>
      <c r="S35" s="110"/>
      <c r="T35" s="111"/>
      <c r="U35" s="112"/>
      <c r="V35" s="111"/>
      <c r="W35" s="113"/>
      <c r="X35" s="113"/>
      <c r="Y35" s="113"/>
      <c r="AA35" s="115"/>
      <c r="AB35" s="115"/>
      <c r="AC35" s="115"/>
      <c r="AD35" s="116"/>
      <c r="AE35" s="115"/>
      <c r="AF35" s="115"/>
      <c r="AG35" s="115"/>
      <c r="AH35" s="115"/>
      <c r="AI35" s="115"/>
      <c r="AJ35" s="115"/>
      <c r="AK35" s="115"/>
      <c r="AM35" s="117"/>
    </row>
    <row r="36" spans="1:39" s="114" customFormat="1" ht="13.2" x14ac:dyDescent="0.25">
      <c r="A36" s="109" t="s">
        <v>330</v>
      </c>
      <c r="B36" s="108">
        <v>49390</v>
      </c>
      <c r="C36" s="108">
        <v>-175</v>
      </c>
      <c r="D36" s="108">
        <v>1243</v>
      </c>
      <c r="E36" s="108">
        <v>0</v>
      </c>
      <c r="F36" s="108">
        <v>0</v>
      </c>
      <c r="G36" s="108">
        <v>2655.1257407488301</v>
      </c>
      <c r="H36" s="108"/>
      <c r="I36" s="108">
        <v>3723.1257407488301</v>
      </c>
      <c r="J36" s="108">
        <v>183885180</v>
      </c>
      <c r="K36" s="55"/>
      <c r="L36" s="108"/>
      <c r="M36" s="110"/>
      <c r="N36" s="110"/>
      <c r="O36" s="110"/>
      <c r="P36" s="110"/>
      <c r="Q36" s="110"/>
      <c r="R36" s="110"/>
      <c r="S36" s="110"/>
      <c r="T36" s="111"/>
      <c r="U36" s="112"/>
      <c r="V36" s="111"/>
      <c r="W36" s="113"/>
      <c r="X36" s="113"/>
      <c r="Y36" s="113"/>
      <c r="AA36" s="115"/>
      <c r="AB36" s="115"/>
      <c r="AC36" s="115"/>
      <c r="AD36" s="116"/>
      <c r="AE36" s="115"/>
      <c r="AF36" s="115"/>
      <c r="AG36" s="115"/>
      <c r="AH36" s="115"/>
      <c r="AI36" s="115"/>
      <c r="AJ36" s="115"/>
      <c r="AK36" s="115"/>
      <c r="AM36" s="117"/>
    </row>
    <row r="37" spans="1:39" s="114" customFormat="1" ht="18.75" customHeight="1" x14ac:dyDescent="0.25">
      <c r="A37" s="17" t="s">
        <v>331</v>
      </c>
      <c r="B37" s="18"/>
      <c r="C37" s="18"/>
      <c r="D37" s="18"/>
      <c r="E37" s="18"/>
      <c r="F37" s="18"/>
      <c r="G37" s="18"/>
      <c r="H37" s="18"/>
      <c r="I37" s="108"/>
      <c r="J37" s="108"/>
      <c r="K37" s="55"/>
      <c r="L37" s="108"/>
      <c r="M37" s="110"/>
      <c r="N37" s="110"/>
      <c r="O37" s="110"/>
      <c r="P37" s="110"/>
      <c r="Q37" s="110"/>
      <c r="R37" s="110"/>
      <c r="S37" s="110"/>
      <c r="T37" s="111"/>
      <c r="U37" s="112"/>
      <c r="V37" s="111"/>
      <c r="W37" s="113"/>
      <c r="X37" s="113"/>
      <c r="Y37" s="113"/>
      <c r="AA37" s="115"/>
      <c r="AB37" s="115"/>
      <c r="AC37" s="115"/>
      <c r="AD37" s="116"/>
      <c r="AE37" s="115"/>
      <c r="AF37" s="115"/>
      <c r="AG37" s="115"/>
      <c r="AH37" s="115"/>
      <c r="AI37" s="115"/>
      <c r="AJ37" s="115"/>
      <c r="AK37" s="115"/>
      <c r="AM37" s="117"/>
    </row>
    <row r="38" spans="1:39" s="114" customFormat="1" ht="13.2" x14ac:dyDescent="0.25">
      <c r="A38" s="109" t="s">
        <v>332</v>
      </c>
      <c r="B38" s="108">
        <v>48359</v>
      </c>
      <c r="C38" s="108">
        <v>11407</v>
      </c>
      <c r="D38" s="108">
        <v>888</v>
      </c>
      <c r="E38" s="108">
        <v>0</v>
      </c>
      <c r="F38" s="108">
        <v>0</v>
      </c>
      <c r="G38" s="108">
        <v>2655.1257407488301</v>
      </c>
      <c r="H38" s="108"/>
      <c r="I38" s="108">
        <v>14950.125740748799</v>
      </c>
      <c r="J38" s="108">
        <v>722973131</v>
      </c>
      <c r="K38" s="55"/>
      <c r="L38" s="108"/>
      <c r="M38" s="110"/>
      <c r="N38" s="110"/>
      <c r="O38" s="110"/>
      <c r="P38" s="110"/>
      <c r="Q38" s="110"/>
      <c r="R38" s="110"/>
      <c r="S38" s="110"/>
      <c r="T38" s="111"/>
      <c r="U38" s="112"/>
      <c r="V38" s="111"/>
      <c r="W38" s="113"/>
      <c r="X38" s="113"/>
      <c r="Y38" s="113"/>
      <c r="AA38" s="115"/>
      <c r="AB38" s="115"/>
      <c r="AC38" s="115"/>
      <c r="AD38" s="116"/>
      <c r="AE38" s="115"/>
      <c r="AF38" s="115"/>
      <c r="AG38" s="115"/>
      <c r="AH38" s="115"/>
      <c r="AI38" s="115"/>
      <c r="AJ38" s="115"/>
      <c r="AK38" s="115"/>
      <c r="AM38" s="117"/>
    </row>
    <row r="39" spans="1:39" s="114" customFormat="1" ht="13.2" x14ac:dyDescent="0.25">
      <c r="A39" s="109" t="s">
        <v>333</v>
      </c>
      <c r="B39" s="108">
        <v>14334</v>
      </c>
      <c r="C39" s="108">
        <v>16995</v>
      </c>
      <c r="D39" s="108">
        <v>2244</v>
      </c>
      <c r="E39" s="108">
        <v>0</v>
      </c>
      <c r="F39" s="108">
        <v>0</v>
      </c>
      <c r="G39" s="108">
        <v>2655.1257407488301</v>
      </c>
      <c r="H39" s="108"/>
      <c r="I39" s="108">
        <v>21894.125740748801</v>
      </c>
      <c r="J39" s="108">
        <v>313830398</v>
      </c>
      <c r="K39" s="55"/>
      <c r="L39" s="108"/>
      <c r="M39" s="110"/>
      <c r="N39" s="110"/>
      <c r="O39" s="110"/>
      <c r="P39" s="110"/>
      <c r="Q39" s="110"/>
      <c r="R39" s="110"/>
      <c r="S39" s="110"/>
      <c r="T39" s="111"/>
      <c r="U39" s="112"/>
      <c r="V39" s="111"/>
      <c r="W39" s="113"/>
      <c r="X39" s="113"/>
      <c r="Y39" s="113"/>
      <c r="AA39" s="115"/>
      <c r="AB39" s="115"/>
      <c r="AC39" s="115"/>
      <c r="AD39" s="116"/>
      <c r="AE39" s="115"/>
      <c r="AF39" s="115"/>
      <c r="AG39" s="115"/>
      <c r="AH39" s="115"/>
      <c r="AI39" s="115"/>
      <c r="AJ39" s="115"/>
      <c r="AK39" s="115"/>
      <c r="AM39" s="117"/>
    </row>
    <row r="40" spans="1:39" s="114" customFormat="1" ht="13.2" x14ac:dyDescent="0.25">
      <c r="A40" s="109" t="s">
        <v>334</v>
      </c>
      <c r="B40" s="108">
        <v>22985</v>
      </c>
      <c r="C40" s="108">
        <v>6177</v>
      </c>
      <c r="D40" s="108">
        <v>-1783</v>
      </c>
      <c r="E40" s="108">
        <v>0</v>
      </c>
      <c r="F40" s="108">
        <v>0</v>
      </c>
      <c r="G40" s="108">
        <v>2655.1257407488301</v>
      </c>
      <c r="H40" s="108"/>
      <c r="I40" s="108">
        <v>7049.1257407488301</v>
      </c>
      <c r="J40" s="108">
        <v>162024155</v>
      </c>
      <c r="K40" s="55"/>
      <c r="L40" s="108"/>
      <c r="M40" s="110"/>
      <c r="N40" s="110"/>
      <c r="O40" s="110"/>
      <c r="P40" s="110"/>
      <c r="Q40" s="110"/>
      <c r="R40" s="110"/>
      <c r="S40" s="110"/>
      <c r="T40" s="111"/>
      <c r="U40" s="112"/>
      <c r="V40" s="111"/>
      <c r="W40" s="113"/>
      <c r="X40" s="113"/>
      <c r="Y40" s="113"/>
      <c r="AA40" s="115"/>
      <c r="AB40" s="115"/>
      <c r="AC40" s="115"/>
      <c r="AD40" s="116"/>
      <c r="AE40" s="115"/>
      <c r="AF40" s="115"/>
      <c r="AG40" s="115"/>
      <c r="AH40" s="115"/>
      <c r="AI40" s="115"/>
      <c r="AJ40" s="115"/>
      <c r="AK40" s="115"/>
      <c r="AM40" s="117"/>
    </row>
    <row r="41" spans="1:39" s="114" customFormat="1" ht="13.2" x14ac:dyDescent="0.25">
      <c r="A41" s="109" t="s">
        <v>335</v>
      </c>
      <c r="B41" s="108">
        <v>20922</v>
      </c>
      <c r="C41" s="108">
        <v>4456</v>
      </c>
      <c r="D41" s="108">
        <v>1359</v>
      </c>
      <c r="E41" s="108">
        <v>0</v>
      </c>
      <c r="F41" s="108">
        <v>0</v>
      </c>
      <c r="G41" s="108">
        <v>2655.1257407488301</v>
      </c>
      <c r="H41" s="108"/>
      <c r="I41" s="108">
        <v>8470.1257407488301</v>
      </c>
      <c r="J41" s="108">
        <v>177211971</v>
      </c>
      <c r="K41" s="55"/>
      <c r="L41" s="108"/>
      <c r="M41" s="110"/>
      <c r="N41" s="110"/>
      <c r="O41" s="110"/>
      <c r="P41" s="110"/>
      <c r="Q41" s="110"/>
      <c r="R41" s="110"/>
      <c r="S41" s="110"/>
      <c r="T41" s="111"/>
      <c r="U41" s="112"/>
      <c r="V41" s="111"/>
      <c r="W41" s="113"/>
      <c r="X41" s="113"/>
      <c r="Y41" s="113"/>
      <c r="AA41" s="115"/>
      <c r="AB41" s="115"/>
      <c r="AC41" s="115"/>
      <c r="AD41" s="116"/>
      <c r="AE41" s="115"/>
      <c r="AF41" s="115"/>
      <c r="AG41" s="115"/>
      <c r="AH41" s="115"/>
      <c r="AI41" s="115"/>
      <c r="AJ41" s="115"/>
      <c r="AK41" s="115"/>
      <c r="AM41" s="117"/>
    </row>
    <row r="42" spans="1:39" s="114" customFormat="1" ht="13.2" x14ac:dyDescent="0.25">
      <c r="A42" s="109" t="s">
        <v>336</v>
      </c>
      <c r="B42" s="108">
        <v>21101</v>
      </c>
      <c r="C42" s="108">
        <v>16639</v>
      </c>
      <c r="D42" s="108">
        <v>2980</v>
      </c>
      <c r="E42" s="108">
        <v>0</v>
      </c>
      <c r="F42" s="108">
        <v>0</v>
      </c>
      <c r="G42" s="108">
        <v>2655.1257407488301</v>
      </c>
      <c r="H42" s="108"/>
      <c r="I42" s="108">
        <v>22274.125740748801</v>
      </c>
      <c r="J42" s="108">
        <v>470006327</v>
      </c>
      <c r="K42" s="55"/>
      <c r="L42" s="108"/>
      <c r="M42" s="110"/>
      <c r="N42" s="110"/>
      <c r="O42" s="110"/>
      <c r="P42" s="110"/>
      <c r="Q42" s="110"/>
      <c r="R42" s="110"/>
      <c r="S42" s="110"/>
      <c r="T42" s="111"/>
      <c r="U42" s="112"/>
      <c r="V42" s="111"/>
      <c r="W42" s="113"/>
      <c r="X42" s="113"/>
      <c r="Y42" s="113"/>
      <c r="AA42" s="115"/>
      <c r="AB42" s="115"/>
      <c r="AC42" s="115"/>
      <c r="AD42" s="116"/>
      <c r="AE42" s="115"/>
      <c r="AF42" s="115"/>
      <c r="AG42" s="115"/>
      <c r="AH42" s="115"/>
      <c r="AI42" s="115"/>
      <c r="AJ42" s="115"/>
      <c r="AK42" s="115"/>
      <c r="AM42" s="117"/>
    </row>
    <row r="43" spans="1:39" s="114" customFormat="1" ht="13.2" x14ac:dyDescent="0.25">
      <c r="A43" s="109" t="s">
        <v>331</v>
      </c>
      <c r="B43" s="108">
        <v>244639</v>
      </c>
      <c r="C43" s="108">
        <v>8691</v>
      </c>
      <c r="D43" s="108">
        <v>-4612</v>
      </c>
      <c r="E43" s="108">
        <v>0</v>
      </c>
      <c r="F43" s="108">
        <v>0</v>
      </c>
      <c r="G43" s="108">
        <v>2655.1257407488301</v>
      </c>
      <c r="H43" s="108"/>
      <c r="I43" s="108">
        <v>6734.1257407488301</v>
      </c>
      <c r="J43" s="108">
        <v>1647429787</v>
      </c>
      <c r="K43" s="55"/>
      <c r="L43" s="108"/>
      <c r="M43" s="110"/>
      <c r="N43" s="110"/>
      <c r="O43" s="110"/>
      <c r="P43" s="110"/>
      <c r="Q43" s="110"/>
      <c r="R43" s="110"/>
      <c r="S43" s="110"/>
      <c r="T43" s="111"/>
      <c r="U43" s="112"/>
      <c r="V43" s="111"/>
      <c r="W43" s="113"/>
      <c r="X43" s="113"/>
      <c r="Y43" s="113"/>
      <c r="AA43" s="115"/>
      <c r="AB43" s="115"/>
      <c r="AC43" s="115"/>
      <c r="AD43" s="116"/>
      <c r="AE43" s="115"/>
      <c r="AF43" s="115"/>
      <c r="AG43" s="115"/>
      <c r="AH43" s="115"/>
      <c r="AI43" s="115"/>
      <c r="AJ43" s="115"/>
      <c r="AK43" s="115"/>
      <c r="AM43" s="117"/>
    </row>
    <row r="44" spans="1:39" s="114" customFormat="1" ht="13.2" x14ac:dyDescent="0.25">
      <c r="A44" s="109" t="s">
        <v>337</v>
      </c>
      <c r="B44" s="108">
        <v>9549</v>
      </c>
      <c r="C44" s="108">
        <v>13965</v>
      </c>
      <c r="D44" s="108">
        <v>740</v>
      </c>
      <c r="E44" s="108">
        <v>0</v>
      </c>
      <c r="F44" s="108">
        <v>0</v>
      </c>
      <c r="G44" s="108">
        <v>2655.1257407488301</v>
      </c>
      <c r="H44" s="108"/>
      <c r="I44" s="108">
        <v>17360.125740748801</v>
      </c>
      <c r="J44" s="108">
        <v>165771841</v>
      </c>
      <c r="K44" s="55"/>
      <c r="L44" s="108"/>
      <c r="M44" s="110"/>
      <c r="N44" s="110"/>
      <c r="O44" s="110"/>
      <c r="P44" s="110"/>
      <c r="Q44" s="110"/>
      <c r="R44" s="110"/>
      <c r="S44" s="110"/>
      <c r="T44" s="111"/>
      <c r="U44" s="112"/>
      <c r="V44" s="111"/>
      <c r="W44" s="113"/>
      <c r="X44" s="113"/>
      <c r="Y44" s="113"/>
      <c r="AA44" s="115"/>
      <c r="AB44" s="115"/>
      <c r="AC44" s="115"/>
      <c r="AD44" s="116"/>
      <c r="AE44" s="115"/>
      <c r="AF44" s="115"/>
      <c r="AG44" s="115"/>
      <c r="AH44" s="115"/>
      <c r="AI44" s="115"/>
      <c r="AJ44" s="115"/>
      <c r="AK44" s="115"/>
      <c r="AM44" s="117"/>
    </row>
    <row r="45" spans="1:39" s="114" customFormat="1" ht="13.2" x14ac:dyDescent="0.25">
      <c r="A45" s="109" t="s">
        <v>338</v>
      </c>
      <c r="B45" s="108">
        <v>22180</v>
      </c>
      <c r="C45" s="108">
        <v>11523</v>
      </c>
      <c r="D45" s="108">
        <v>528</v>
      </c>
      <c r="E45" s="108">
        <v>0</v>
      </c>
      <c r="F45" s="108">
        <v>0</v>
      </c>
      <c r="G45" s="108">
        <v>2655.1257407488301</v>
      </c>
      <c r="H45" s="108"/>
      <c r="I45" s="108">
        <v>14706.125740748799</v>
      </c>
      <c r="J45" s="108">
        <v>326181869</v>
      </c>
      <c r="K45" s="55"/>
      <c r="L45" s="108"/>
      <c r="M45" s="110"/>
      <c r="N45" s="110"/>
      <c r="O45" s="110"/>
      <c r="P45" s="110"/>
      <c r="Q45" s="110"/>
      <c r="R45" s="110"/>
      <c r="S45" s="110"/>
      <c r="T45" s="111"/>
      <c r="U45" s="112"/>
      <c r="V45" s="111"/>
      <c r="W45" s="113"/>
      <c r="X45" s="113"/>
      <c r="Y45" s="113"/>
      <c r="AA45" s="115"/>
      <c r="AB45" s="115"/>
      <c r="AC45" s="115"/>
      <c r="AD45" s="116"/>
      <c r="AE45" s="115"/>
      <c r="AF45" s="115"/>
      <c r="AG45" s="115"/>
      <c r="AH45" s="115"/>
      <c r="AI45" s="115"/>
      <c r="AJ45" s="115"/>
      <c r="AK45" s="115"/>
      <c r="AM45" s="117"/>
    </row>
    <row r="46" spans="1:39" s="114" customFormat="1" ht="18.75" customHeight="1" x14ac:dyDescent="0.25">
      <c r="A46" s="17" t="s">
        <v>339</v>
      </c>
      <c r="B46" s="18"/>
      <c r="C46" s="18"/>
      <c r="D46" s="18"/>
      <c r="E46" s="18"/>
      <c r="F46" s="18"/>
      <c r="G46" s="18"/>
      <c r="H46" s="18"/>
      <c r="I46" s="108"/>
      <c r="J46" s="108"/>
      <c r="K46" s="55"/>
      <c r="L46" s="108"/>
      <c r="M46" s="110"/>
      <c r="N46" s="110"/>
      <c r="O46" s="110"/>
      <c r="P46" s="110"/>
      <c r="Q46" s="110"/>
      <c r="R46" s="110"/>
      <c r="S46" s="110"/>
      <c r="T46" s="111"/>
      <c r="U46" s="112"/>
      <c r="V46" s="111"/>
      <c r="W46" s="113"/>
      <c r="X46" s="113"/>
      <c r="Y46" s="113"/>
      <c r="AA46" s="115"/>
      <c r="AB46" s="115"/>
      <c r="AC46" s="115"/>
      <c r="AD46" s="116"/>
      <c r="AE46" s="115"/>
      <c r="AF46" s="115"/>
      <c r="AG46" s="115"/>
      <c r="AH46" s="115"/>
      <c r="AI46" s="115"/>
      <c r="AJ46" s="115"/>
      <c r="AK46" s="115"/>
      <c r="AM46" s="117"/>
    </row>
    <row r="47" spans="1:39" s="114" customFormat="1" ht="13.2" x14ac:dyDescent="0.25">
      <c r="A47" s="109" t="s">
        <v>340</v>
      </c>
      <c r="B47" s="108">
        <v>107550</v>
      </c>
      <c r="C47" s="108">
        <v>16291</v>
      </c>
      <c r="D47" s="108">
        <v>2363</v>
      </c>
      <c r="E47" s="108">
        <v>0</v>
      </c>
      <c r="F47" s="108">
        <v>0</v>
      </c>
      <c r="G47" s="108">
        <v>2655.1257407488301</v>
      </c>
      <c r="H47" s="108"/>
      <c r="I47" s="108">
        <v>21309.125740748801</v>
      </c>
      <c r="J47" s="108">
        <v>2291796473</v>
      </c>
      <c r="K47" s="55"/>
      <c r="L47" s="108"/>
      <c r="M47" s="110"/>
      <c r="N47" s="110"/>
      <c r="O47" s="110"/>
      <c r="P47" s="110"/>
      <c r="Q47" s="110"/>
      <c r="R47" s="110"/>
      <c r="S47" s="110"/>
      <c r="T47" s="111"/>
      <c r="U47" s="112"/>
      <c r="V47" s="111"/>
      <c r="W47" s="113"/>
      <c r="X47" s="113"/>
      <c r="Y47" s="113"/>
      <c r="AA47" s="115"/>
      <c r="AB47" s="115"/>
      <c r="AC47" s="115"/>
      <c r="AD47" s="116"/>
      <c r="AE47" s="115"/>
      <c r="AF47" s="115"/>
      <c r="AG47" s="115"/>
      <c r="AH47" s="115"/>
      <c r="AI47" s="115"/>
      <c r="AJ47" s="115"/>
      <c r="AK47" s="115"/>
      <c r="AM47" s="117"/>
    </row>
    <row r="48" spans="1:39" s="114" customFormat="1" ht="13.2" x14ac:dyDescent="0.25">
      <c r="A48" s="109" t="s">
        <v>341</v>
      </c>
      <c r="B48" s="108">
        <v>15529</v>
      </c>
      <c r="C48" s="108">
        <v>19052</v>
      </c>
      <c r="D48" s="108">
        <v>5638</v>
      </c>
      <c r="E48" s="108">
        <v>0</v>
      </c>
      <c r="F48" s="108">
        <v>0</v>
      </c>
      <c r="G48" s="108">
        <v>2655.1257407488301</v>
      </c>
      <c r="H48" s="108"/>
      <c r="I48" s="108">
        <v>27345.125740748801</v>
      </c>
      <c r="J48" s="108">
        <v>424642458</v>
      </c>
      <c r="K48" s="55"/>
      <c r="L48" s="108"/>
      <c r="M48" s="110"/>
      <c r="N48" s="110"/>
      <c r="O48" s="110"/>
      <c r="P48" s="110"/>
      <c r="Q48" s="110"/>
      <c r="R48" s="110"/>
      <c r="S48" s="110"/>
      <c r="T48" s="111"/>
      <c r="U48" s="112"/>
      <c r="V48" s="111"/>
      <c r="W48" s="113"/>
      <c r="X48" s="113"/>
      <c r="Y48" s="113"/>
      <c r="AA48" s="115"/>
      <c r="AB48" s="115"/>
      <c r="AC48" s="115"/>
      <c r="AD48" s="116"/>
      <c r="AE48" s="115"/>
      <c r="AF48" s="115"/>
      <c r="AG48" s="115"/>
      <c r="AH48" s="115"/>
      <c r="AI48" s="115"/>
      <c r="AJ48" s="115"/>
      <c r="AK48" s="115"/>
      <c r="AM48" s="117"/>
    </row>
    <row r="49" spans="1:39" s="114" customFormat="1" ht="13.2" x14ac:dyDescent="0.25">
      <c r="A49" s="109" t="s">
        <v>342</v>
      </c>
      <c r="B49" s="108">
        <v>11455</v>
      </c>
      <c r="C49" s="108">
        <v>12944</v>
      </c>
      <c r="D49" s="108">
        <v>2145</v>
      </c>
      <c r="E49" s="108">
        <v>0</v>
      </c>
      <c r="F49" s="108">
        <v>0</v>
      </c>
      <c r="G49" s="108">
        <v>2655.1257407488301</v>
      </c>
      <c r="H49" s="108"/>
      <c r="I49" s="108">
        <v>17744.125740748801</v>
      </c>
      <c r="J49" s="108">
        <v>203258960</v>
      </c>
      <c r="K49" s="55"/>
      <c r="L49" s="108"/>
      <c r="M49" s="110"/>
      <c r="N49" s="110"/>
      <c r="O49" s="110"/>
      <c r="P49" s="110"/>
      <c r="Q49" s="110"/>
      <c r="R49" s="110"/>
      <c r="S49" s="110"/>
      <c r="T49" s="111"/>
      <c r="U49" s="112"/>
      <c r="V49" s="111"/>
      <c r="W49" s="113"/>
      <c r="X49" s="113"/>
      <c r="Y49" s="113"/>
      <c r="AA49" s="115"/>
      <c r="AB49" s="115"/>
      <c r="AC49" s="115"/>
      <c r="AD49" s="116"/>
      <c r="AE49" s="115"/>
      <c r="AF49" s="115"/>
      <c r="AG49" s="115"/>
      <c r="AH49" s="115"/>
      <c r="AI49" s="115"/>
      <c r="AJ49" s="115"/>
      <c r="AK49" s="115"/>
      <c r="AM49" s="117"/>
    </row>
    <row r="50" spans="1:39" s="114" customFormat="1" ht="13.2" x14ac:dyDescent="0.25">
      <c r="A50" s="109" t="s">
        <v>343</v>
      </c>
      <c r="B50" s="108">
        <v>34210</v>
      </c>
      <c r="C50" s="108">
        <v>16887</v>
      </c>
      <c r="D50" s="108">
        <v>2767</v>
      </c>
      <c r="E50" s="108">
        <v>0</v>
      </c>
      <c r="F50" s="108">
        <v>0</v>
      </c>
      <c r="G50" s="108">
        <v>2655.1257407488301</v>
      </c>
      <c r="H50" s="108"/>
      <c r="I50" s="108">
        <v>22309.125740748801</v>
      </c>
      <c r="J50" s="108">
        <v>763195192</v>
      </c>
      <c r="K50" s="55"/>
      <c r="L50" s="108"/>
      <c r="M50" s="110"/>
      <c r="N50" s="110"/>
      <c r="O50" s="110"/>
      <c r="P50" s="110"/>
      <c r="Q50" s="110"/>
      <c r="R50" s="110"/>
      <c r="S50" s="110"/>
      <c r="T50" s="111"/>
      <c r="U50" s="112"/>
      <c r="V50" s="111"/>
      <c r="W50" s="113"/>
      <c r="X50" s="113"/>
      <c r="Y50" s="113"/>
      <c r="AA50" s="115"/>
      <c r="AB50" s="115"/>
      <c r="AC50" s="115"/>
      <c r="AD50" s="116"/>
      <c r="AE50" s="115"/>
      <c r="AF50" s="115"/>
      <c r="AG50" s="115"/>
      <c r="AH50" s="115"/>
      <c r="AI50" s="115"/>
      <c r="AJ50" s="115"/>
      <c r="AK50" s="115"/>
      <c r="AM50" s="117"/>
    </row>
    <row r="51" spans="1:39" s="114" customFormat="1" ht="13.2" x14ac:dyDescent="0.25">
      <c r="A51" s="109" t="s">
        <v>344</v>
      </c>
      <c r="B51" s="108">
        <v>58315</v>
      </c>
      <c r="C51" s="108">
        <v>12987</v>
      </c>
      <c r="D51" s="108">
        <v>2253</v>
      </c>
      <c r="E51" s="108">
        <v>0</v>
      </c>
      <c r="F51" s="108">
        <v>0</v>
      </c>
      <c r="G51" s="108">
        <v>2655.1257407488301</v>
      </c>
      <c r="H51" s="108"/>
      <c r="I51" s="108">
        <v>17895.125740748801</v>
      </c>
      <c r="J51" s="108">
        <v>1043554258</v>
      </c>
      <c r="K51" s="55"/>
      <c r="L51" s="108"/>
      <c r="M51" s="110"/>
      <c r="N51" s="110"/>
      <c r="O51" s="110"/>
      <c r="P51" s="110"/>
      <c r="Q51" s="110"/>
      <c r="R51" s="110"/>
      <c r="S51" s="110"/>
      <c r="T51" s="111"/>
      <c r="U51" s="112"/>
      <c r="V51" s="111"/>
      <c r="W51" s="113"/>
      <c r="X51" s="113"/>
      <c r="Y51" s="113"/>
      <c r="AA51" s="115"/>
      <c r="AB51" s="115"/>
      <c r="AC51" s="115"/>
      <c r="AD51" s="116"/>
      <c r="AE51" s="115"/>
      <c r="AF51" s="115"/>
      <c r="AG51" s="115"/>
      <c r="AH51" s="115"/>
      <c r="AI51" s="115"/>
      <c r="AJ51" s="115"/>
      <c r="AK51" s="115"/>
      <c r="AM51" s="117"/>
    </row>
    <row r="52" spans="1:39" s="114" customFormat="1" ht="13.2" x14ac:dyDescent="0.25">
      <c r="A52" s="109" t="s">
        <v>345</v>
      </c>
      <c r="B52" s="108">
        <v>12033</v>
      </c>
      <c r="C52" s="108">
        <v>15169</v>
      </c>
      <c r="D52" s="108">
        <v>3145</v>
      </c>
      <c r="E52" s="108">
        <v>0</v>
      </c>
      <c r="F52" s="108">
        <v>0</v>
      </c>
      <c r="G52" s="108">
        <v>2655.1257407488301</v>
      </c>
      <c r="H52" s="108"/>
      <c r="I52" s="108">
        <v>20969.125740748801</v>
      </c>
      <c r="J52" s="108">
        <v>252321490</v>
      </c>
      <c r="K52" s="55"/>
      <c r="L52" s="108"/>
      <c r="M52" s="110"/>
      <c r="N52" s="110"/>
      <c r="O52" s="110"/>
      <c r="P52" s="110"/>
      <c r="Q52" s="110"/>
      <c r="R52" s="110"/>
      <c r="S52" s="110"/>
      <c r="T52" s="111"/>
      <c r="U52" s="112"/>
      <c r="V52" s="111"/>
      <c r="W52" s="113"/>
      <c r="X52" s="113"/>
      <c r="Y52" s="113"/>
      <c r="AA52" s="115"/>
      <c r="AB52" s="115"/>
      <c r="AC52" s="115"/>
      <c r="AD52" s="116"/>
      <c r="AE52" s="115"/>
      <c r="AF52" s="115"/>
      <c r="AG52" s="115"/>
      <c r="AH52" s="115"/>
      <c r="AI52" s="115"/>
      <c r="AJ52" s="115"/>
      <c r="AK52" s="115"/>
      <c r="AM52" s="117"/>
    </row>
    <row r="53" spans="1:39" s="114" customFormat="1" ht="13.2" x14ac:dyDescent="0.25">
      <c r="A53" s="109" t="s">
        <v>346</v>
      </c>
      <c r="B53" s="108">
        <v>39203</v>
      </c>
      <c r="C53" s="108">
        <v>8936</v>
      </c>
      <c r="D53" s="108">
        <v>417</v>
      </c>
      <c r="E53" s="108">
        <v>0</v>
      </c>
      <c r="F53" s="108">
        <v>0</v>
      </c>
      <c r="G53" s="108">
        <v>2655.1257407488301</v>
      </c>
      <c r="H53" s="108"/>
      <c r="I53" s="108">
        <v>12008.125740748799</v>
      </c>
      <c r="J53" s="108">
        <v>470754553</v>
      </c>
      <c r="K53" s="55"/>
      <c r="L53" s="108"/>
      <c r="M53" s="110"/>
      <c r="N53" s="110"/>
      <c r="O53" s="110"/>
      <c r="P53" s="110"/>
      <c r="Q53" s="110"/>
      <c r="R53" s="110"/>
      <c r="S53" s="110"/>
      <c r="T53" s="111"/>
      <c r="U53" s="112"/>
      <c r="V53" s="111"/>
      <c r="W53" s="113"/>
      <c r="X53" s="113"/>
      <c r="Y53" s="113"/>
      <c r="AA53" s="115"/>
      <c r="AB53" s="115"/>
      <c r="AC53" s="115"/>
      <c r="AD53" s="116"/>
      <c r="AE53" s="115"/>
      <c r="AF53" s="115"/>
      <c r="AG53" s="115"/>
      <c r="AH53" s="115"/>
      <c r="AI53" s="115"/>
      <c r="AJ53" s="115"/>
      <c r="AK53" s="115"/>
      <c r="AM53" s="117"/>
    </row>
    <row r="54" spans="1:39" s="114" customFormat="1" ht="13.2" x14ac:dyDescent="0.25">
      <c r="A54" s="109" t="s">
        <v>347</v>
      </c>
      <c r="B54" s="108">
        <v>14887</v>
      </c>
      <c r="C54" s="108">
        <v>6524</v>
      </c>
      <c r="D54" s="108">
        <v>-1323</v>
      </c>
      <c r="E54" s="108">
        <v>0</v>
      </c>
      <c r="F54" s="108">
        <v>0</v>
      </c>
      <c r="G54" s="108">
        <v>2655.1257407488301</v>
      </c>
      <c r="H54" s="108"/>
      <c r="I54" s="108">
        <v>7856.1257407488301</v>
      </c>
      <c r="J54" s="108">
        <v>116954144</v>
      </c>
      <c r="K54" s="55"/>
      <c r="L54" s="108"/>
      <c r="M54" s="110"/>
      <c r="N54" s="110"/>
      <c r="O54" s="110"/>
      <c r="P54" s="110"/>
      <c r="Q54" s="110"/>
      <c r="R54" s="110"/>
      <c r="S54" s="110"/>
      <c r="T54" s="111"/>
      <c r="U54" s="112"/>
      <c r="V54" s="111"/>
      <c r="W54" s="113"/>
      <c r="X54" s="113"/>
      <c r="Y54" s="113"/>
      <c r="AA54" s="115"/>
      <c r="AB54" s="115"/>
      <c r="AC54" s="115"/>
      <c r="AD54" s="116"/>
      <c r="AE54" s="115"/>
      <c r="AF54" s="115"/>
      <c r="AG54" s="115"/>
      <c r="AH54" s="115"/>
      <c r="AI54" s="115"/>
      <c r="AJ54" s="115"/>
      <c r="AK54" s="115"/>
      <c r="AM54" s="117"/>
    </row>
    <row r="55" spans="1:39" s="114" customFormat="1" ht="13.2" x14ac:dyDescent="0.25">
      <c r="A55" s="109" t="s">
        <v>348</v>
      </c>
      <c r="B55" s="108">
        <v>8820</v>
      </c>
      <c r="C55" s="108">
        <v>18923</v>
      </c>
      <c r="D55" s="108">
        <v>2757</v>
      </c>
      <c r="E55" s="108">
        <v>0</v>
      </c>
      <c r="F55" s="108">
        <v>0</v>
      </c>
      <c r="G55" s="108">
        <v>2655.1257407488301</v>
      </c>
      <c r="H55" s="108"/>
      <c r="I55" s="108">
        <v>24335.125740748801</v>
      </c>
      <c r="J55" s="108">
        <v>214635809</v>
      </c>
      <c r="K55" s="55"/>
      <c r="L55" s="108"/>
      <c r="M55" s="110"/>
      <c r="N55" s="110"/>
      <c r="O55" s="110"/>
      <c r="P55" s="110"/>
      <c r="Q55" s="110"/>
      <c r="R55" s="110"/>
      <c r="S55" s="110"/>
      <c r="T55" s="111"/>
      <c r="U55" s="112"/>
      <c r="V55" s="111"/>
      <c r="W55" s="113"/>
      <c r="X55" s="113"/>
      <c r="Y55" s="113"/>
      <c r="AA55" s="115"/>
      <c r="AB55" s="115"/>
      <c r="AC55" s="115"/>
      <c r="AD55" s="116"/>
      <c r="AE55" s="115"/>
      <c r="AF55" s="115"/>
      <c r="AG55" s="115"/>
      <c r="AH55" s="115"/>
      <c r="AI55" s="115"/>
      <c r="AJ55" s="115"/>
      <c r="AK55" s="115"/>
      <c r="AM55" s="117"/>
    </row>
    <row r="56" spans="1:39" s="114" customFormat="1" ht="18.75" customHeight="1" x14ac:dyDescent="0.25">
      <c r="A56" s="17" t="s">
        <v>349</v>
      </c>
      <c r="B56" s="18"/>
      <c r="C56" s="18"/>
      <c r="D56" s="18"/>
      <c r="E56" s="18"/>
      <c r="F56" s="18"/>
      <c r="G56" s="18"/>
      <c r="H56" s="18"/>
      <c r="I56" s="108"/>
      <c r="J56" s="108"/>
      <c r="K56" s="55"/>
      <c r="L56" s="108"/>
      <c r="M56" s="110"/>
      <c r="N56" s="110"/>
      <c r="O56" s="110"/>
      <c r="P56" s="110"/>
      <c r="Q56" s="110"/>
      <c r="R56" s="110"/>
      <c r="S56" s="110"/>
      <c r="T56" s="111"/>
      <c r="U56" s="112"/>
      <c r="V56" s="111"/>
      <c r="W56" s="113"/>
      <c r="X56" s="113"/>
      <c r="Y56" s="113"/>
      <c r="AA56" s="115"/>
      <c r="AB56" s="115"/>
      <c r="AC56" s="115"/>
      <c r="AD56" s="116"/>
      <c r="AE56" s="115"/>
      <c r="AF56" s="115"/>
      <c r="AG56" s="115"/>
      <c r="AH56" s="115"/>
      <c r="AI56" s="115"/>
      <c r="AJ56" s="115"/>
      <c r="AK56" s="115"/>
      <c r="AM56" s="117"/>
    </row>
    <row r="57" spans="1:39" s="114" customFormat="1" ht="13.2" x14ac:dyDescent="0.25">
      <c r="A57" s="109" t="s">
        <v>350</v>
      </c>
      <c r="B57" s="108">
        <v>5500</v>
      </c>
      <c r="C57" s="108">
        <v>14147</v>
      </c>
      <c r="D57" s="108">
        <v>512</v>
      </c>
      <c r="E57" s="108">
        <v>0</v>
      </c>
      <c r="F57" s="108">
        <v>0</v>
      </c>
      <c r="G57" s="108">
        <v>2655.1257407488301</v>
      </c>
      <c r="H57" s="108"/>
      <c r="I57" s="108">
        <v>17314.125740748801</v>
      </c>
      <c r="J57" s="108">
        <v>95227692</v>
      </c>
      <c r="K57" s="55"/>
      <c r="L57" s="108"/>
      <c r="M57" s="110"/>
      <c r="N57" s="110"/>
      <c r="O57" s="110"/>
      <c r="P57" s="110"/>
      <c r="Q57" s="110"/>
      <c r="R57" s="110"/>
      <c r="S57" s="110"/>
      <c r="T57" s="111"/>
      <c r="U57" s="112"/>
      <c r="V57" s="111"/>
      <c r="W57" s="113"/>
      <c r="X57" s="113"/>
      <c r="Y57" s="113"/>
      <c r="AA57" s="115"/>
      <c r="AB57" s="115"/>
      <c r="AC57" s="115"/>
      <c r="AD57" s="116"/>
      <c r="AE57" s="115"/>
      <c r="AF57" s="115"/>
      <c r="AG57" s="115"/>
      <c r="AH57" s="115"/>
      <c r="AI57" s="115"/>
      <c r="AJ57" s="115"/>
      <c r="AK57" s="115"/>
      <c r="AM57" s="117"/>
    </row>
    <row r="58" spans="1:39" s="114" customFormat="1" ht="13.2" x14ac:dyDescent="0.25">
      <c r="A58" s="109" t="s">
        <v>351</v>
      </c>
      <c r="B58" s="108">
        <v>21704</v>
      </c>
      <c r="C58" s="108">
        <v>11969</v>
      </c>
      <c r="D58" s="108">
        <v>1770</v>
      </c>
      <c r="E58" s="108">
        <v>0</v>
      </c>
      <c r="F58" s="108">
        <v>0</v>
      </c>
      <c r="G58" s="108">
        <v>2655.1257407488301</v>
      </c>
      <c r="H58" s="108"/>
      <c r="I58" s="108">
        <v>16394.125740748801</v>
      </c>
      <c r="J58" s="108">
        <v>355818105</v>
      </c>
      <c r="K58" s="55"/>
      <c r="L58" s="108"/>
      <c r="M58" s="110"/>
      <c r="N58" s="110"/>
      <c r="O58" s="110"/>
      <c r="P58" s="110"/>
      <c r="Q58" s="110"/>
      <c r="R58" s="110"/>
      <c r="S58" s="110"/>
      <c r="T58" s="111"/>
      <c r="U58" s="112"/>
      <c r="V58" s="111"/>
      <c r="W58" s="113"/>
      <c r="X58" s="113"/>
      <c r="Y58" s="113"/>
      <c r="AA58" s="115"/>
      <c r="AB58" s="115"/>
      <c r="AC58" s="115"/>
      <c r="AD58" s="116"/>
      <c r="AE58" s="115"/>
      <c r="AF58" s="115"/>
      <c r="AG58" s="115"/>
      <c r="AH58" s="115"/>
      <c r="AI58" s="115"/>
      <c r="AJ58" s="115"/>
      <c r="AK58" s="115"/>
      <c r="AM58" s="117"/>
    </row>
    <row r="59" spans="1:39" s="114" customFormat="1" ht="13.2" x14ac:dyDescent="0.25">
      <c r="A59" s="109" t="s">
        <v>352</v>
      </c>
      <c r="B59" s="108">
        <v>9959</v>
      </c>
      <c r="C59" s="108">
        <v>13764</v>
      </c>
      <c r="D59" s="108">
        <v>4185</v>
      </c>
      <c r="E59" s="108">
        <v>0</v>
      </c>
      <c r="F59" s="108">
        <v>0</v>
      </c>
      <c r="G59" s="108">
        <v>2655.1257407488301</v>
      </c>
      <c r="H59" s="108"/>
      <c r="I59" s="108">
        <v>20604.125740748801</v>
      </c>
      <c r="J59" s="108">
        <v>205196488</v>
      </c>
      <c r="K59" s="55"/>
      <c r="L59" s="108"/>
      <c r="M59" s="110"/>
      <c r="N59" s="110"/>
      <c r="O59" s="110"/>
      <c r="P59" s="110"/>
      <c r="Q59" s="110"/>
      <c r="R59" s="110"/>
      <c r="S59" s="110"/>
      <c r="T59" s="111"/>
      <c r="U59" s="112"/>
      <c r="V59" s="111"/>
      <c r="W59" s="113"/>
      <c r="X59" s="113"/>
      <c r="Y59" s="113"/>
      <c r="AA59" s="115"/>
      <c r="AB59" s="115"/>
      <c r="AC59" s="115"/>
      <c r="AD59" s="116"/>
      <c r="AE59" s="115"/>
      <c r="AF59" s="115"/>
      <c r="AG59" s="115"/>
      <c r="AH59" s="115"/>
      <c r="AI59" s="115"/>
      <c r="AJ59" s="115"/>
      <c r="AK59" s="115"/>
      <c r="AM59" s="117"/>
    </row>
    <row r="60" spans="1:39" s="114" customFormat="1" ht="13.2" x14ac:dyDescent="0.25">
      <c r="A60" s="109" t="s">
        <v>353</v>
      </c>
      <c r="B60" s="108">
        <v>166767</v>
      </c>
      <c r="C60" s="108">
        <v>8625</v>
      </c>
      <c r="D60" s="108">
        <v>-3552</v>
      </c>
      <c r="E60" s="108">
        <v>0</v>
      </c>
      <c r="F60" s="108">
        <v>0</v>
      </c>
      <c r="G60" s="108">
        <v>2655.1257407488301</v>
      </c>
      <c r="H60" s="108"/>
      <c r="I60" s="108">
        <v>7728.1257407488301</v>
      </c>
      <c r="J60" s="108">
        <v>1288796345</v>
      </c>
      <c r="K60" s="55"/>
      <c r="L60" s="108"/>
      <c r="M60" s="110"/>
      <c r="N60" s="110"/>
      <c r="O60" s="110"/>
      <c r="P60" s="110"/>
      <c r="Q60" s="110"/>
      <c r="R60" s="110"/>
      <c r="S60" s="110"/>
      <c r="T60" s="111"/>
      <c r="U60" s="112"/>
      <c r="V60" s="111"/>
      <c r="W60" s="113"/>
      <c r="X60" s="113"/>
      <c r="Y60" s="113"/>
      <c r="AA60" s="115"/>
      <c r="AB60" s="115"/>
      <c r="AC60" s="115"/>
      <c r="AD60" s="116"/>
      <c r="AE60" s="115"/>
      <c r="AF60" s="115"/>
      <c r="AG60" s="115"/>
      <c r="AH60" s="115"/>
      <c r="AI60" s="115"/>
      <c r="AJ60" s="115"/>
      <c r="AK60" s="115"/>
      <c r="AM60" s="117"/>
    </row>
    <row r="61" spans="1:39" s="114" customFormat="1" ht="13.2" x14ac:dyDescent="0.25">
      <c r="A61" s="109" t="s">
        <v>354</v>
      </c>
      <c r="B61" s="108">
        <v>28658</v>
      </c>
      <c r="C61" s="108">
        <v>12644</v>
      </c>
      <c r="D61" s="108">
        <v>11</v>
      </c>
      <c r="E61" s="108">
        <v>0</v>
      </c>
      <c r="F61" s="108">
        <v>0</v>
      </c>
      <c r="G61" s="108">
        <v>2655.1257407488301</v>
      </c>
      <c r="H61" s="108"/>
      <c r="I61" s="108">
        <v>15310.125740748799</v>
      </c>
      <c r="J61" s="108">
        <v>438757583</v>
      </c>
      <c r="K61" s="55"/>
      <c r="L61" s="108"/>
      <c r="M61" s="110"/>
      <c r="N61" s="110"/>
      <c r="O61" s="110"/>
      <c r="P61" s="110"/>
      <c r="Q61" s="110"/>
      <c r="R61" s="110"/>
      <c r="S61" s="110"/>
      <c r="T61" s="111"/>
      <c r="U61" s="112"/>
      <c r="V61" s="111"/>
      <c r="W61" s="113"/>
      <c r="X61" s="113"/>
      <c r="Y61" s="113"/>
      <c r="AA61" s="115"/>
      <c r="AB61" s="115"/>
      <c r="AC61" s="115"/>
      <c r="AD61" s="116"/>
      <c r="AE61" s="115"/>
      <c r="AF61" s="115"/>
      <c r="AG61" s="115"/>
      <c r="AH61" s="115"/>
      <c r="AI61" s="115"/>
      <c r="AJ61" s="115"/>
      <c r="AK61" s="115"/>
      <c r="AM61" s="117"/>
    </row>
    <row r="62" spans="1:39" s="114" customFormat="1" ht="13.2" x14ac:dyDescent="0.25">
      <c r="A62" s="109" t="s">
        <v>355</v>
      </c>
      <c r="B62" s="108">
        <v>43727</v>
      </c>
      <c r="C62" s="108">
        <v>14780</v>
      </c>
      <c r="D62" s="108">
        <v>731</v>
      </c>
      <c r="E62" s="108">
        <v>0</v>
      </c>
      <c r="F62" s="108">
        <v>0</v>
      </c>
      <c r="G62" s="108">
        <v>2655.1257407488301</v>
      </c>
      <c r="H62" s="108"/>
      <c r="I62" s="108">
        <v>18166.125740748801</v>
      </c>
      <c r="J62" s="108">
        <v>794350180</v>
      </c>
      <c r="K62" s="55"/>
      <c r="L62" s="108"/>
      <c r="M62" s="110"/>
      <c r="N62" s="110"/>
      <c r="O62" s="110"/>
      <c r="P62" s="110"/>
      <c r="Q62" s="110"/>
      <c r="R62" s="110"/>
      <c r="S62" s="110"/>
      <c r="T62" s="111"/>
      <c r="U62" s="112"/>
      <c r="V62" s="111"/>
      <c r="W62" s="113"/>
      <c r="X62" s="113"/>
      <c r="Y62" s="113"/>
      <c r="AA62" s="115"/>
      <c r="AB62" s="115"/>
      <c r="AC62" s="115"/>
      <c r="AD62" s="116"/>
      <c r="AE62" s="115"/>
      <c r="AF62" s="115"/>
      <c r="AG62" s="115"/>
      <c r="AH62" s="115"/>
      <c r="AI62" s="115"/>
      <c r="AJ62" s="115"/>
      <c r="AK62" s="115"/>
      <c r="AM62" s="117"/>
    </row>
    <row r="63" spans="1:39" s="114" customFormat="1" ht="13.2" x14ac:dyDescent="0.25">
      <c r="A63" s="109" t="s">
        <v>356</v>
      </c>
      <c r="B63" s="108">
        <v>144938</v>
      </c>
      <c r="C63" s="108">
        <v>12259</v>
      </c>
      <c r="D63" s="108">
        <v>-705</v>
      </c>
      <c r="E63" s="108">
        <v>0</v>
      </c>
      <c r="F63" s="108">
        <v>0</v>
      </c>
      <c r="G63" s="108">
        <v>2655.1257407488301</v>
      </c>
      <c r="H63" s="108"/>
      <c r="I63" s="108">
        <v>14209.125740748799</v>
      </c>
      <c r="J63" s="108">
        <v>2059442267</v>
      </c>
      <c r="K63" s="55"/>
      <c r="L63" s="108"/>
      <c r="M63" s="110"/>
      <c r="N63" s="110"/>
      <c r="O63" s="110"/>
      <c r="P63" s="110"/>
      <c r="Q63" s="110"/>
      <c r="R63" s="110"/>
      <c r="S63" s="110"/>
      <c r="T63" s="111"/>
      <c r="U63" s="112"/>
      <c r="V63" s="111"/>
      <c r="W63" s="113"/>
      <c r="X63" s="113"/>
      <c r="Y63" s="113"/>
      <c r="AA63" s="115"/>
      <c r="AB63" s="115"/>
      <c r="AC63" s="115"/>
      <c r="AD63" s="116"/>
      <c r="AE63" s="115"/>
      <c r="AF63" s="115"/>
      <c r="AG63" s="115"/>
      <c r="AH63" s="115"/>
      <c r="AI63" s="115"/>
      <c r="AJ63" s="115"/>
      <c r="AK63" s="115"/>
      <c r="AM63" s="117"/>
    </row>
    <row r="64" spans="1:39" s="114" customFormat="1" ht="13.2" x14ac:dyDescent="0.25">
      <c r="A64" s="109" t="s">
        <v>357</v>
      </c>
      <c r="B64" s="108">
        <v>14866</v>
      </c>
      <c r="C64" s="108">
        <v>12003</v>
      </c>
      <c r="D64" s="108">
        <v>504</v>
      </c>
      <c r="E64" s="108">
        <v>0</v>
      </c>
      <c r="F64" s="108">
        <v>0</v>
      </c>
      <c r="G64" s="108">
        <v>2655.1257407488301</v>
      </c>
      <c r="H64" s="108"/>
      <c r="I64" s="108">
        <v>15162.125740748799</v>
      </c>
      <c r="J64" s="108">
        <v>225400161</v>
      </c>
      <c r="K64" s="55"/>
      <c r="L64" s="108"/>
      <c r="M64" s="110"/>
      <c r="N64" s="110"/>
      <c r="O64" s="110"/>
      <c r="P64" s="110"/>
      <c r="Q64" s="110"/>
      <c r="R64" s="110"/>
      <c r="S64" s="110"/>
      <c r="T64" s="111"/>
      <c r="U64" s="112"/>
      <c r="V64" s="111"/>
      <c r="W64" s="113"/>
      <c r="X64" s="113"/>
      <c r="Y64" s="113"/>
      <c r="AA64" s="115"/>
      <c r="AB64" s="115"/>
      <c r="AC64" s="115"/>
      <c r="AD64" s="116"/>
      <c r="AE64" s="115"/>
      <c r="AF64" s="115"/>
      <c r="AG64" s="115"/>
      <c r="AH64" s="115"/>
      <c r="AI64" s="115"/>
      <c r="AJ64" s="115"/>
      <c r="AK64" s="115"/>
      <c r="AM64" s="117"/>
    </row>
    <row r="65" spans="1:39" s="114" customFormat="1" ht="13.2" x14ac:dyDescent="0.25">
      <c r="A65" s="109" t="s">
        <v>358</v>
      </c>
      <c r="B65" s="108">
        <v>7449</v>
      </c>
      <c r="C65" s="108">
        <v>11382</v>
      </c>
      <c r="D65" s="108">
        <v>-26</v>
      </c>
      <c r="E65" s="108">
        <v>0</v>
      </c>
      <c r="F65" s="108">
        <v>0</v>
      </c>
      <c r="G65" s="108">
        <v>2655.1257407488301</v>
      </c>
      <c r="H65" s="108"/>
      <c r="I65" s="108">
        <v>14011.125740748799</v>
      </c>
      <c r="J65" s="108">
        <v>104368876</v>
      </c>
      <c r="K65" s="55"/>
      <c r="L65" s="108"/>
      <c r="M65" s="110"/>
      <c r="N65" s="110"/>
      <c r="O65" s="110"/>
      <c r="P65" s="110"/>
      <c r="Q65" s="110"/>
      <c r="R65" s="110"/>
      <c r="S65" s="110"/>
      <c r="T65" s="111"/>
      <c r="U65" s="112"/>
      <c r="V65" s="111"/>
      <c r="W65" s="113"/>
      <c r="X65" s="113"/>
      <c r="Y65" s="113"/>
      <c r="AA65" s="115"/>
      <c r="AB65" s="115"/>
      <c r="AC65" s="115"/>
      <c r="AD65" s="116"/>
      <c r="AE65" s="115"/>
      <c r="AF65" s="115"/>
      <c r="AG65" s="115"/>
      <c r="AH65" s="115"/>
      <c r="AI65" s="115"/>
      <c r="AJ65" s="115"/>
      <c r="AK65" s="115"/>
      <c r="AM65" s="117"/>
    </row>
    <row r="66" spans="1:39" s="114" customFormat="1" ht="13.2" x14ac:dyDescent="0.25">
      <c r="A66" s="109" t="s">
        <v>359</v>
      </c>
      <c r="B66" s="108">
        <v>7556</v>
      </c>
      <c r="C66" s="108">
        <v>18212</v>
      </c>
      <c r="D66" s="108">
        <v>-430</v>
      </c>
      <c r="E66" s="108">
        <v>0</v>
      </c>
      <c r="F66" s="108">
        <v>0</v>
      </c>
      <c r="G66" s="108">
        <v>2655.1257407488301</v>
      </c>
      <c r="H66" s="108"/>
      <c r="I66" s="108">
        <v>20437.125740748801</v>
      </c>
      <c r="J66" s="108">
        <v>154422922</v>
      </c>
      <c r="K66" s="55"/>
      <c r="L66" s="108"/>
      <c r="M66" s="110"/>
      <c r="N66" s="110"/>
      <c r="O66" s="110"/>
      <c r="P66" s="110"/>
      <c r="Q66" s="110"/>
      <c r="R66" s="110"/>
      <c r="S66" s="110"/>
      <c r="T66" s="111"/>
      <c r="U66" s="112"/>
      <c r="V66" s="111"/>
      <c r="W66" s="113"/>
      <c r="X66" s="113"/>
      <c r="Y66" s="113"/>
      <c r="AA66" s="115"/>
      <c r="AB66" s="115"/>
      <c r="AC66" s="115"/>
      <c r="AD66" s="116"/>
      <c r="AE66" s="115"/>
      <c r="AF66" s="115"/>
      <c r="AG66" s="115"/>
      <c r="AH66" s="115"/>
      <c r="AI66" s="115"/>
      <c r="AJ66" s="115"/>
      <c r="AK66" s="115"/>
      <c r="AM66" s="117"/>
    </row>
    <row r="67" spans="1:39" s="114" customFormat="1" ht="13.2" x14ac:dyDescent="0.25">
      <c r="A67" s="109" t="s">
        <v>360</v>
      </c>
      <c r="B67" s="108">
        <v>3648</v>
      </c>
      <c r="C67" s="108">
        <v>15927</v>
      </c>
      <c r="D67" s="108">
        <v>4828</v>
      </c>
      <c r="E67" s="108">
        <v>0</v>
      </c>
      <c r="F67" s="108">
        <v>0</v>
      </c>
      <c r="G67" s="108">
        <v>2655.1257407488301</v>
      </c>
      <c r="H67" s="108"/>
      <c r="I67" s="108">
        <v>23410.125740748801</v>
      </c>
      <c r="J67" s="108">
        <v>85400139</v>
      </c>
      <c r="K67" s="55"/>
      <c r="L67" s="108"/>
      <c r="M67" s="110"/>
      <c r="N67" s="110"/>
      <c r="O67" s="110"/>
      <c r="P67" s="110"/>
      <c r="Q67" s="110"/>
      <c r="R67" s="110"/>
      <c r="S67" s="110"/>
      <c r="T67" s="111"/>
      <c r="U67" s="112"/>
      <c r="V67" s="111"/>
      <c r="W67" s="113"/>
      <c r="X67" s="113"/>
      <c r="Y67" s="113"/>
      <c r="AA67" s="115"/>
      <c r="AB67" s="115"/>
      <c r="AC67" s="115"/>
      <c r="AD67" s="116"/>
      <c r="AE67" s="115"/>
      <c r="AF67" s="115"/>
      <c r="AG67" s="115"/>
      <c r="AH67" s="115"/>
      <c r="AI67" s="115"/>
      <c r="AJ67" s="115"/>
      <c r="AK67" s="115"/>
      <c r="AM67" s="117"/>
    </row>
    <row r="68" spans="1:39" s="114" customFormat="1" ht="13.2" x14ac:dyDescent="0.25">
      <c r="A68" s="109" t="s">
        <v>361</v>
      </c>
      <c r="B68" s="108">
        <v>11422</v>
      </c>
      <c r="C68" s="108">
        <v>14360</v>
      </c>
      <c r="D68" s="108">
        <v>81</v>
      </c>
      <c r="E68" s="108">
        <v>0</v>
      </c>
      <c r="F68" s="108">
        <v>0</v>
      </c>
      <c r="G68" s="108">
        <v>2655.1257407488301</v>
      </c>
      <c r="H68" s="108"/>
      <c r="I68" s="108">
        <v>17096.125740748801</v>
      </c>
      <c r="J68" s="108">
        <v>195271948</v>
      </c>
      <c r="K68" s="55"/>
      <c r="L68" s="108"/>
      <c r="M68" s="110"/>
      <c r="N68" s="110"/>
      <c r="O68" s="110"/>
      <c r="P68" s="110"/>
      <c r="Q68" s="110"/>
      <c r="R68" s="110"/>
      <c r="S68" s="110"/>
      <c r="T68" s="111"/>
      <c r="U68" s="112"/>
      <c r="V68" s="111"/>
      <c r="W68" s="113"/>
      <c r="X68" s="113"/>
      <c r="Y68" s="113"/>
      <c r="AA68" s="115"/>
      <c r="AB68" s="115"/>
      <c r="AC68" s="115"/>
      <c r="AD68" s="116"/>
      <c r="AE68" s="115"/>
      <c r="AF68" s="115"/>
      <c r="AG68" s="115"/>
      <c r="AH68" s="115"/>
      <c r="AI68" s="115"/>
      <c r="AJ68" s="115"/>
      <c r="AK68" s="115"/>
      <c r="AM68" s="117"/>
    </row>
    <row r="69" spans="1:39" s="114" customFormat="1" ht="13.2" x14ac:dyDescent="0.25">
      <c r="A69" s="109" t="s">
        <v>362</v>
      </c>
      <c r="B69" s="108">
        <v>5268</v>
      </c>
      <c r="C69" s="108">
        <v>15416</v>
      </c>
      <c r="D69" s="108">
        <v>2256</v>
      </c>
      <c r="E69" s="108">
        <v>0</v>
      </c>
      <c r="F69" s="108">
        <v>0</v>
      </c>
      <c r="G69" s="108">
        <v>2655.1257407488301</v>
      </c>
      <c r="H69" s="108"/>
      <c r="I69" s="108">
        <v>20327.125740748801</v>
      </c>
      <c r="J69" s="108">
        <v>107083298</v>
      </c>
      <c r="K69" s="55"/>
      <c r="L69" s="108"/>
      <c r="M69" s="110"/>
      <c r="N69" s="110"/>
      <c r="O69" s="110"/>
      <c r="P69" s="110"/>
      <c r="Q69" s="110"/>
      <c r="R69" s="110"/>
      <c r="S69" s="110"/>
      <c r="T69" s="111"/>
      <c r="U69" s="112"/>
      <c r="V69" s="111"/>
      <c r="W69" s="113"/>
      <c r="X69" s="113"/>
      <c r="Y69" s="113"/>
      <c r="AA69" s="115"/>
      <c r="AB69" s="115"/>
      <c r="AC69" s="115"/>
      <c r="AD69" s="116"/>
      <c r="AE69" s="115"/>
      <c r="AF69" s="115"/>
      <c r="AG69" s="115"/>
      <c r="AH69" s="115"/>
      <c r="AI69" s="115"/>
      <c r="AJ69" s="115"/>
      <c r="AK69" s="115"/>
      <c r="AM69" s="117"/>
    </row>
    <row r="70" spans="1:39" s="114" customFormat="1" ht="18.75" customHeight="1" x14ac:dyDescent="0.25">
      <c r="A70" s="17" t="s">
        <v>363</v>
      </c>
      <c r="B70" s="18"/>
      <c r="C70" s="18"/>
      <c r="D70" s="18"/>
      <c r="E70" s="18"/>
      <c r="F70" s="18"/>
      <c r="G70" s="18"/>
      <c r="H70" s="18"/>
      <c r="I70" s="108"/>
      <c r="J70" s="108"/>
      <c r="K70" s="55"/>
      <c r="L70" s="108"/>
      <c r="M70" s="110"/>
      <c r="N70" s="110"/>
      <c r="O70" s="110"/>
      <c r="P70" s="110"/>
      <c r="Q70" s="110"/>
      <c r="R70" s="110"/>
      <c r="S70" s="110"/>
      <c r="T70" s="111"/>
      <c r="U70" s="112"/>
      <c r="V70" s="111"/>
      <c r="W70" s="113"/>
      <c r="X70" s="113"/>
      <c r="Y70" s="113"/>
      <c r="AA70" s="115"/>
      <c r="AB70" s="115"/>
      <c r="AC70" s="115"/>
      <c r="AD70" s="116"/>
      <c r="AE70" s="115"/>
      <c r="AF70" s="115"/>
      <c r="AG70" s="115"/>
      <c r="AH70" s="115"/>
      <c r="AI70" s="115"/>
      <c r="AJ70" s="115"/>
      <c r="AK70" s="115"/>
      <c r="AM70" s="117"/>
    </row>
    <row r="71" spans="1:39" s="114" customFormat="1" ht="13.2" x14ac:dyDescent="0.25">
      <c r="A71" s="109" t="s">
        <v>364</v>
      </c>
      <c r="B71" s="108">
        <v>6808</v>
      </c>
      <c r="C71" s="108">
        <v>15109</v>
      </c>
      <c r="D71" s="108">
        <v>420</v>
      </c>
      <c r="E71" s="108">
        <v>0</v>
      </c>
      <c r="F71" s="108">
        <v>0</v>
      </c>
      <c r="G71" s="108">
        <v>2655.1257407488301</v>
      </c>
      <c r="H71" s="108"/>
      <c r="I71" s="108">
        <v>18184.125740748801</v>
      </c>
      <c r="J71" s="108">
        <v>123797528</v>
      </c>
      <c r="K71" s="55"/>
      <c r="L71" s="108"/>
      <c r="M71" s="110"/>
      <c r="N71" s="110"/>
      <c r="O71" s="110"/>
      <c r="P71" s="110"/>
      <c r="Q71" s="110"/>
      <c r="R71" s="110"/>
      <c r="S71" s="110"/>
      <c r="T71" s="111"/>
      <c r="U71" s="112"/>
      <c r="V71" s="111"/>
      <c r="W71" s="113"/>
      <c r="X71" s="113"/>
      <c r="Y71" s="113"/>
      <c r="AA71" s="115"/>
      <c r="AB71" s="115"/>
      <c r="AC71" s="115"/>
      <c r="AD71" s="116"/>
      <c r="AE71" s="115"/>
      <c r="AF71" s="115"/>
      <c r="AG71" s="115"/>
      <c r="AH71" s="115"/>
      <c r="AI71" s="115"/>
      <c r="AJ71" s="115"/>
      <c r="AK71" s="115"/>
      <c r="AM71" s="117"/>
    </row>
    <row r="72" spans="1:39" s="114" customFormat="1" ht="13.2" x14ac:dyDescent="0.25">
      <c r="A72" s="109" t="s">
        <v>365</v>
      </c>
      <c r="B72" s="108">
        <v>17693</v>
      </c>
      <c r="C72" s="108">
        <v>13817</v>
      </c>
      <c r="D72" s="108">
        <v>2572</v>
      </c>
      <c r="E72" s="108">
        <v>0</v>
      </c>
      <c r="F72" s="108">
        <v>0</v>
      </c>
      <c r="G72" s="108">
        <v>2655.1257407488301</v>
      </c>
      <c r="H72" s="108"/>
      <c r="I72" s="108">
        <v>19044.125740748801</v>
      </c>
      <c r="J72" s="108">
        <v>336947717</v>
      </c>
      <c r="K72" s="55"/>
      <c r="L72" s="108"/>
      <c r="M72" s="110"/>
      <c r="N72" s="110"/>
      <c r="O72" s="110"/>
      <c r="P72" s="110"/>
      <c r="Q72" s="110"/>
      <c r="R72" s="110"/>
      <c r="S72" s="110"/>
      <c r="T72" s="111"/>
      <c r="U72" s="112"/>
      <c r="V72" s="111"/>
      <c r="W72" s="113"/>
      <c r="X72" s="113"/>
      <c r="Y72" s="113"/>
      <c r="AA72" s="115"/>
      <c r="AB72" s="115"/>
      <c r="AC72" s="115"/>
      <c r="AD72" s="116"/>
      <c r="AE72" s="115"/>
      <c r="AF72" s="115"/>
      <c r="AG72" s="115"/>
      <c r="AH72" s="115"/>
      <c r="AI72" s="115"/>
      <c r="AJ72" s="115"/>
      <c r="AK72" s="115"/>
      <c r="AM72" s="117"/>
    </row>
    <row r="73" spans="1:39" s="114" customFormat="1" ht="13.2" x14ac:dyDescent="0.25">
      <c r="A73" s="109" t="s">
        <v>366</v>
      </c>
      <c r="B73" s="108">
        <v>28982</v>
      </c>
      <c r="C73" s="108">
        <v>12969</v>
      </c>
      <c r="D73" s="108">
        <v>825</v>
      </c>
      <c r="E73" s="108">
        <v>0</v>
      </c>
      <c r="F73" s="108">
        <v>0</v>
      </c>
      <c r="G73" s="108">
        <v>2655.1257407488301</v>
      </c>
      <c r="H73" s="108"/>
      <c r="I73" s="108">
        <v>16449.125740748801</v>
      </c>
      <c r="J73" s="108">
        <v>476728562</v>
      </c>
      <c r="K73" s="55"/>
      <c r="L73" s="108"/>
      <c r="M73" s="110"/>
      <c r="N73" s="110"/>
      <c r="O73" s="110"/>
      <c r="P73" s="110"/>
      <c r="Q73" s="110"/>
      <c r="R73" s="110"/>
      <c r="S73" s="110"/>
      <c r="T73" s="111"/>
      <c r="U73" s="112"/>
      <c r="V73" s="111"/>
      <c r="W73" s="113"/>
      <c r="X73" s="113"/>
      <c r="Y73" s="113"/>
      <c r="AA73" s="115"/>
      <c r="AB73" s="115"/>
      <c r="AC73" s="115"/>
      <c r="AD73" s="116"/>
      <c r="AE73" s="115"/>
      <c r="AF73" s="115"/>
      <c r="AG73" s="115"/>
      <c r="AH73" s="115"/>
      <c r="AI73" s="115"/>
      <c r="AJ73" s="115"/>
      <c r="AK73" s="115"/>
      <c r="AM73" s="117"/>
    </row>
    <row r="74" spans="1:39" s="114" customFormat="1" ht="13.2" x14ac:dyDescent="0.25">
      <c r="A74" s="109" t="s">
        <v>367</v>
      </c>
      <c r="B74" s="108">
        <v>9191</v>
      </c>
      <c r="C74" s="108">
        <v>11736</v>
      </c>
      <c r="D74" s="108">
        <v>-1424</v>
      </c>
      <c r="E74" s="108">
        <v>0</v>
      </c>
      <c r="F74" s="108">
        <v>0</v>
      </c>
      <c r="G74" s="108">
        <v>2655.1257407488301</v>
      </c>
      <c r="H74" s="108"/>
      <c r="I74" s="108">
        <v>12967.125740748799</v>
      </c>
      <c r="J74" s="108">
        <v>119180853</v>
      </c>
      <c r="K74" s="55"/>
      <c r="L74" s="108"/>
      <c r="M74" s="110"/>
      <c r="N74" s="110"/>
      <c r="O74" s="110"/>
      <c r="P74" s="110"/>
      <c r="Q74" s="110"/>
      <c r="R74" s="110"/>
      <c r="S74" s="110"/>
      <c r="T74" s="111"/>
      <c r="U74" s="112"/>
      <c r="V74" s="111"/>
      <c r="W74" s="113"/>
      <c r="X74" s="113"/>
      <c r="Y74" s="113"/>
      <c r="AA74" s="115"/>
      <c r="AB74" s="115"/>
      <c r="AC74" s="115"/>
      <c r="AD74" s="116"/>
      <c r="AE74" s="115"/>
      <c r="AF74" s="115"/>
      <c r="AG74" s="115"/>
      <c r="AH74" s="115"/>
      <c r="AI74" s="115"/>
      <c r="AJ74" s="115"/>
      <c r="AK74" s="115"/>
      <c r="AM74" s="117"/>
    </row>
    <row r="75" spans="1:39" s="114" customFormat="1" ht="13.2" x14ac:dyDescent="0.25">
      <c r="A75" s="109" t="s">
        <v>368</v>
      </c>
      <c r="B75" s="108">
        <v>13427</v>
      </c>
      <c r="C75" s="108">
        <v>12644</v>
      </c>
      <c r="D75" s="108">
        <v>2834</v>
      </c>
      <c r="E75" s="108">
        <v>0</v>
      </c>
      <c r="F75" s="108">
        <v>0</v>
      </c>
      <c r="G75" s="108">
        <v>2655.1257407488301</v>
      </c>
      <c r="H75" s="108"/>
      <c r="I75" s="108">
        <v>18133.125740748801</v>
      </c>
      <c r="J75" s="108">
        <v>243473479</v>
      </c>
      <c r="K75" s="55"/>
      <c r="L75" s="108"/>
      <c r="M75" s="110"/>
      <c r="N75" s="110"/>
      <c r="O75" s="110"/>
      <c r="P75" s="110"/>
      <c r="Q75" s="110"/>
      <c r="R75" s="110"/>
      <c r="S75" s="110"/>
      <c r="T75" s="111"/>
      <c r="U75" s="112"/>
      <c r="V75" s="111"/>
      <c r="W75" s="113"/>
      <c r="X75" s="113"/>
      <c r="Y75" s="113"/>
      <c r="AA75" s="115"/>
      <c r="AB75" s="115"/>
      <c r="AC75" s="115"/>
      <c r="AD75" s="116"/>
      <c r="AE75" s="115"/>
      <c r="AF75" s="115"/>
      <c r="AG75" s="115"/>
      <c r="AH75" s="115"/>
      <c r="AI75" s="115"/>
      <c r="AJ75" s="115"/>
      <c r="AK75" s="115"/>
      <c r="AM75" s="117"/>
    </row>
    <row r="76" spans="1:39" s="114" customFormat="1" ht="13.2" x14ac:dyDescent="0.25">
      <c r="A76" s="109" t="s">
        <v>363</v>
      </c>
      <c r="B76" s="108">
        <v>146312</v>
      </c>
      <c r="C76" s="108">
        <v>10742</v>
      </c>
      <c r="D76" s="108">
        <v>-2969</v>
      </c>
      <c r="E76" s="108">
        <v>0</v>
      </c>
      <c r="F76" s="108">
        <v>0</v>
      </c>
      <c r="G76" s="108">
        <v>2655.1257407488301</v>
      </c>
      <c r="H76" s="108"/>
      <c r="I76" s="108">
        <v>10428.125740748799</v>
      </c>
      <c r="J76" s="108">
        <v>1525759933</v>
      </c>
      <c r="K76" s="55"/>
      <c r="L76" s="108"/>
      <c r="M76" s="110"/>
      <c r="N76" s="110"/>
      <c r="O76" s="110"/>
      <c r="P76" s="110"/>
      <c r="Q76" s="110"/>
      <c r="R76" s="110"/>
      <c r="S76" s="110"/>
      <c r="T76" s="111"/>
      <c r="U76" s="112"/>
      <c r="V76" s="111"/>
      <c r="W76" s="113"/>
      <c r="X76" s="113"/>
      <c r="Y76" s="113"/>
      <c r="AA76" s="115"/>
      <c r="AB76" s="115"/>
      <c r="AC76" s="115"/>
      <c r="AD76" s="116"/>
      <c r="AE76" s="115"/>
      <c r="AF76" s="115"/>
      <c r="AG76" s="115"/>
      <c r="AH76" s="115"/>
      <c r="AI76" s="115"/>
      <c r="AJ76" s="115"/>
      <c r="AK76" s="115"/>
      <c r="AM76" s="117"/>
    </row>
    <row r="77" spans="1:39" s="114" customFormat="1" ht="13.2" x14ac:dyDescent="0.25">
      <c r="A77" s="109" t="s">
        <v>369</v>
      </c>
      <c r="B77" s="108">
        <v>7563</v>
      </c>
      <c r="C77" s="108">
        <v>15460</v>
      </c>
      <c r="D77" s="108">
        <v>-441</v>
      </c>
      <c r="E77" s="108">
        <v>0</v>
      </c>
      <c r="F77" s="108">
        <v>0</v>
      </c>
      <c r="G77" s="108">
        <v>2655.1257407488301</v>
      </c>
      <c r="H77" s="108"/>
      <c r="I77" s="108">
        <v>17674.125740748801</v>
      </c>
      <c r="J77" s="108">
        <v>133669413</v>
      </c>
      <c r="K77" s="55"/>
      <c r="L77" s="108"/>
      <c r="M77" s="110"/>
      <c r="N77" s="110"/>
      <c r="O77" s="110"/>
      <c r="P77" s="110"/>
      <c r="Q77" s="110"/>
      <c r="R77" s="110"/>
      <c r="S77" s="110"/>
      <c r="T77" s="111"/>
      <c r="U77" s="112"/>
      <c r="V77" s="111"/>
      <c r="W77" s="113"/>
      <c r="X77" s="113"/>
      <c r="Y77" s="113"/>
      <c r="AA77" s="115"/>
      <c r="AB77" s="115"/>
      <c r="AC77" s="115"/>
      <c r="AD77" s="116"/>
      <c r="AE77" s="115"/>
      <c r="AF77" s="115"/>
      <c r="AG77" s="115"/>
      <c r="AH77" s="115"/>
      <c r="AI77" s="115"/>
      <c r="AJ77" s="115"/>
      <c r="AK77" s="115"/>
      <c r="AM77" s="117"/>
    </row>
    <row r="78" spans="1:39" s="114" customFormat="1" ht="13.2" x14ac:dyDescent="0.25">
      <c r="A78" s="109" t="s">
        <v>370</v>
      </c>
      <c r="B78" s="108">
        <v>31657</v>
      </c>
      <c r="C78" s="108">
        <v>16147</v>
      </c>
      <c r="D78" s="108">
        <v>2016</v>
      </c>
      <c r="E78" s="108">
        <v>0</v>
      </c>
      <c r="F78" s="108">
        <v>0</v>
      </c>
      <c r="G78" s="108">
        <v>2655.1257407488301</v>
      </c>
      <c r="H78" s="108"/>
      <c r="I78" s="108">
        <v>20818.125740748801</v>
      </c>
      <c r="J78" s="108">
        <v>659039407</v>
      </c>
      <c r="K78" s="55"/>
      <c r="L78" s="108"/>
      <c r="M78" s="110"/>
      <c r="N78" s="110"/>
      <c r="O78" s="110"/>
      <c r="P78" s="110"/>
      <c r="Q78" s="110"/>
      <c r="R78" s="110"/>
      <c r="S78" s="110"/>
      <c r="T78" s="111"/>
      <c r="U78" s="112"/>
      <c r="V78" s="111"/>
      <c r="W78" s="113"/>
      <c r="X78" s="113"/>
      <c r="Y78" s="113"/>
      <c r="AA78" s="115"/>
      <c r="AB78" s="115"/>
      <c r="AC78" s="115"/>
      <c r="AD78" s="116"/>
      <c r="AE78" s="115"/>
      <c r="AF78" s="115"/>
      <c r="AG78" s="115"/>
      <c r="AH78" s="115"/>
      <c r="AI78" s="115"/>
      <c r="AJ78" s="115"/>
      <c r="AK78" s="115"/>
      <c r="AM78" s="117"/>
    </row>
    <row r="79" spans="1:39" s="114" customFormat="1" ht="13.2" x14ac:dyDescent="0.25">
      <c r="A79" s="109" t="s">
        <v>371</v>
      </c>
      <c r="B79" s="108">
        <v>11619</v>
      </c>
      <c r="C79" s="108">
        <v>18570</v>
      </c>
      <c r="D79" s="108">
        <v>4824</v>
      </c>
      <c r="E79" s="108">
        <v>0</v>
      </c>
      <c r="F79" s="108">
        <v>0</v>
      </c>
      <c r="G79" s="108">
        <v>2655.1257407488301</v>
      </c>
      <c r="H79" s="108"/>
      <c r="I79" s="108">
        <v>26049.125740748801</v>
      </c>
      <c r="J79" s="108">
        <v>302664792</v>
      </c>
      <c r="K79" s="55"/>
      <c r="L79" s="108"/>
      <c r="M79" s="110"/>
      <c r="N79" s="110"/>
      <c r="O79" s="110"/>
      <c r="P79" s="110"/>
      <c r="Q79" s="110"/>
      <c r="R79" s="110"/>
      <c r="S79" s="110"/>
      <c r="T79" s="111"/>
      <c r="U79" s="112"/>
      <c r="V79" s="111"/>
      <c r="W79" s="113"/>
      <c r="X79" s="113"/>
      <c r="Y79" s="113"/>
      <c r="AA79" s="115"/>
      <c r="AB79" s="115"/>
      <c r="AC79" s="115"/>
      <c r="AD79" s="116"/>
      <c r="AE79" s="115"/>
      <c r="AF79" s="115"/>
      <c r="AG79" s="115"/>
      <c r="AH79" s="115"/>
      <c r="AI79" s="115"/>
      <c r="AJ79" s="115"/>
      <c r="AK79" s="115"/>
      <c r="AM79" s="117"/>
    </row>
    <row r="80" spans="1:39" s="114" customFormat="1" ht="13.2" x14ac:dyDescent="0.25">
      <c r="A80" s="109" t="s">
        <v>372</v>
      </c>
      <c r="B80" s="108">
        <v>18709</v>
      </c>
      <c r="C80" s="108">
        <v>15319</v>
      </c>
      <c r="D80" s="108">
        <v>1837</v>
      </c>
      <c r="E80" s="108">
        <v>0</v>
      </c>
      <c r="F80" s="108">
        <v>0</v>
      </c>
      <c r="G80" s="108">
        <v>2655.1257407488301</v>
      </c>
      <c r="H80" s="108"/>
      <c r="I80" s="108">
        <v>19811.125740748801</v>
      </c>
      <c r="J80" s="108">
        <v>370646351</v>
      </c>
      <c r="K80" s="55"/>
      <c r="L80" s="108"/>
      <c r="M80" s="110"/>
      <c r="N80" s="110"/>
      <c r="O80" s="110"/>
      <c r="P80" s="110"/>
      <c r="Q80" s="110"/>
      <c r="R80" s="110"/>
      <c r="S80" s="110"/>
      <c r="T80" s="111"/>
      <c r="U80" s="112"/>
      <c r="V80" s="111"/>
      <c r="W80" s="113"/>
      <c r="X80" s="113"/>
      <c r="Y80" s="113"/>
      <c r="AA80" s="115"/>
      <c r="AB80" s="115"/>
      <c r="AC80" s="115"/>
      <c r="AD80" s="116"/>
      <c r="AE80" s="115"/>
      <c r="AF80" s="115"/>
      <c r="AG80" s="115"/>
      <c r="AH80" s="115"/>
      <c r="AI80" s="115"/>
      <c r="AJ80" s="115"/>
      <c r="AK80" s="115"/>
      <c r="AM80" s="117"/>
    </row>
    <row r="81" spans="1:39" s="114" customFormat="1" ht="13.2" x14ac:dyDescent="0.25">
      <c r="A81" s="109" t="s">
        <v>373</v>
      </c>
      <c r="B81" s="108">
        <v>14817</v>
      </c>
      <c r="C81" s="108">
        <v>13216</v>
      </c>
      <c r="D81" s="108">
        <v>355</v>
      </c>
      <c r="E81" s="108">
        <v>0</v>
      </c>
      <c r="F81" s="108">
        <v>0</v>
      </c>
      <c r="G81" s="108">
        <v>2655.1257407488301</v>
      </c>
      <c r="H81" s="108"/>
      <c r="I81" s="108">
        <v>16226.125740748799</v>
      </c>
      <c r="J81" s="108">
        <v>240422505</v>
      </c>
      <c r="K81" s="55"/>
      <c r="L81" s="108"/>
      <c r="M81" s="110"/>
      <c r="N81" s="110"/>
      <c r="O81" s="110"/>
      <c r="P81" s="110"/>
      <c r="Q81" s="110"/>
      <c r="R81" s="110"/>
      <c r="S81" s="110"/>
      <c r="T81" s="111"/>
      <c r="U81" s="112"/>
      <c r="V81" s="111"/>
      <c r="W81" s="113"/>
      <c r="X81" s="113"/>
      <c r="Y81" s="113"/>
      <c r="AA81" s="115"/>
      <c r="AB81" s="115"/>
      <c r="AC81" s="115"/>
      <c r="AD81" s="116"/>
      <c r="AE81" s="115"/>
      <c r="AF81" s="115"/>
      <c r="AG81" s="115"/>
      <c r="AH81" s="115"/>
      <c r="AI81" s="115"/>
      <c r="AJ81" s="115"/>
      <c r="AK81" s="115"/>
      <c r="AM81" s="117"/>
    </row>
    <row r="82" spans="1:39" s="114" customFormat="1" ht="13.2" x14ac:dyDescent="0.25">
      <c r="A82" s="109" t="s">
        <v>374</v>
      </c>
      <c r="B82" s="108">
        <v>27506</v>
      </c>
      <c r="C82" s="108">
        <v>15499</v>
      </c>
      <c r="D82" s="108">
        <v>2226</v>
      </c>
      <c r="E82" s="108">
        <v>0</v>
      </c>
      <c r="F82" s="108">
        <v>0</v>
      </c>
      <c r="G82" s="108">
        <v>2655.1257407488301</v>
      </c>
      <c r="H82" s="108"/>
      <c r="I82" s="108">
        <v>20380.125740748801</v>
      </c>
      <c r="J82" s="108">
        <v>560575739</v>
      </c>
      <c r="K82" s="55"/>
      <c r="L82" s="108"/>
      <c r="M82" s="110"/>
      <c r="N82" s="110"/>
      <c r="O82" s="110"/>
      <c r="P82" s="110"/>
      <c r="Q82" s="110"/>
      <c r="R82" s="110"/>
      <c r="S82" s="110"/>
      <c r="T82" s="111"/>
      <c r="U82" s="112"/>
      <c r="V82" s="111"/>
      <c r="W82" s="113"/>
      <c r="X82" s="113"/>
      <c r="Y82" s="113"/>
      <c r="AA82" s="115"/>
      <c r="AB82" s="115"/>
      <c r="AC82" s="115"/>
      <c r="AD82" s="116"/>
      <c r="AE82" s="115"/>
      <c r="AF82" s="115"/>
      <c r="AG82" s="115"/>
      <c r="AH82" s="115"/>
      <c r="AI82" s="115"/>
      <c r="AJ82" s="115"/>
      <c r="AK82" s="115"/>
      <c r="AM82" s="117"/>
    </row>
    <row r="83" spans="1:39" s="114" customFormat="1" ht="13.2" x14ac:dyDescent="0.25">
      <c r="A83" s="109" t="s">
        <v>375</v>
      </c>
      <c r="B83" s="108">
        <v>34613</v>
      </c>
      <c r="C83" s="108">
        <v>9990</v>
      </c>
      <c r="D83" s="108">
        <v>-1472</v>
      </c>
      <c r="E83" s="108">
        <v>0</v>
      </c>
      <c r="F83" s="108">
        <v>0</v>
      </c>
      <c r="G83" s="108">
        <v>2655.1257407488301</v>
      </c>
      <c r="H83" s="108"/>
      <c r="I83" s="108">
        <v>11173.125740748799</v>
      </c>
      <c r="J83" s="108">
        <v>386735401</v>
      </c>
      <c r="K83" s="55"/>
      <c r="L83" s="108"/>
      <c r="M83" s="110"/>
      <c r="N83" s="110"/>
      <c r="O83" s="110"/>
      <c r="P83" s="110"/>
      <c r="Q83" s="110"/>
      <c r="R83" s="110"/>
      <c r="S83" s="110"/>
      <c r="T83" s="111"/>
      <c r="U83" s="112"/>
      <c r="V83" s="111"/>
      <c r="W83" s="113"/>
      <c r="X83" s="113"/>
      <c r="Y83" s="113"/>
      <c r="AA83" s="115"/>
      <c r="AB83" s="115"/>
      <c r="AC83" s="115"/>
      <c r="AD83" s="116"/>
      <c r="AE83" s="115"/>
      <c r="AF83" s="115"/>
      <c r="AG83" s="115"/>
      <c r="AH83" s="115"/>
      <c r="AI83" s="115"/>
      <c r="AJ83" s="115"/>
      <c r="AK83" s="115"/>
      <c r="AM83" s="117"/>
    </row>
    <row r="84" spans="1:39" s="114" customFormat="1" ht="18.75" customHeight="1" x14ac:dyDescent="0.25">
      <c r="A84" s="17" t="s">
        <v>376</v>
      </c>
      <c r="B84" s="18"/>
      <c r="C84" s="18"/>
      <c r="D84" s="18"/>
      <c r="E84" s="18"/>
      <c r="F84" s="18"/>
      <c r="G84" s="18"/>
      <c r="H84" s="18"/>
      <c r="I84" s="108"/>
      <c r="J84" s="108"/>
      <c r="K84" s="55"/>
      <c r="L84" s="108"/>
      <c r="M84" s="110"/>
      <c r="N84" s="110"/>
      <c r="O84" s="110"/>
      <c r="P84" s="110"/>
      <c r="Q84" s="110"/>
      <c r="R84" s="110"/>
      <c r="S84" s="110"/>
      <c r="T84" s="111"/>
      <c r="U84" s="112"/>
      <c r="V84" s="111"/>
      <c r="W84" s="113"/>
      <c r="X84" s="113"/>
      <c r="Y84" s="113"/>
      <c r="AA84" s="115"/>
      <c r="AB84" s="115"/>
      <c r="AC84" s="115"/>
      <c r="AD84" s="116"/>
      <c r="AE84" s="115"/>
      <c r="AF84" s="115"/>
      <c r="AG84" s="115"/>
      <c r="AH84" s="115"/>
      <c r="AI84" s="115"/>
      <c r="AJ84" s="115"/>
      <c r="AK84" s="115"/>
      <c r="AM84" s="117"/>
    </row>
    <row r="85" spans="1:39" s="114" customFormat="1" ht="13.2" x14ac:dyDescent="0.25">
      <c r="A85" s="109" t="s">
        <v>377</v>
      </c>
      <c r="B85" s="108">
        <v>19925</v>
      </c>
      <c r="C85" s="108">
        <v>17791</v>
      </c>
      <c r="D85" s="108">
        <v>3623</v>
      </c>
      <c r="E85" s="108">
        <v>0</v>
      </c>
      <c r="F85" s="108">
        <v>0</v>
      </c>
      <c r="G85" s="108">
        <v>2655.1257407488301</v>
      </c>
      <c r="H85" s="108"/>
      <c r="I85" s="108">
        <v>24069.125740748801</v>
      </c>
      <c r="J85" s="108">
        <v>479577330</v>
      </c>
      <c r="K85" s="55"/>
      <c r="L85" s="108"/>
      <c r="M85" s="110"/>
      <c r="N85" s="110"/>
      <c r="O85" s="110"/>
      <c r="P85" s="110"/>
      <c r="Q85" s="110"/>
      <c r="R85" s="110"/>
      <c r="S85" s="110"/>
      <c r="T85" s="111"/>
      <c r="U85" s="112"/>
      <c r="V85" s="111"/>
      <c r="W85" s="113"/>
      <c r="X85" s="113"/>
      <c r="Y85" s="113"/>
      <c r="AA85" s="115"/>
      <c r="AB85" s="115"/>
      <c r="AC85" s="115"/>
      <c r="AD85" s="116"/>
      <c r="AE85" s="115"/>
      <c r="AF85" s="115"/>
      <c r="AG85" s="115"/>
      <c r="AH85" s="115"/>
      <c r="AI85" s="115"/>
      <c r="AJ85" s="115"/>
      <c r="AK85" s="115"/>
      <c r="AM85" s="117"/>
    </row>
    <row r="86" spans="1:39" s="114" customFormat="1" ht="13.2" x14ac:dyDescent="0.25">
      <c r="A86" s="109" t="s">
        <v>378</v>
      </c>
      <c r="B86" s="108">
        <v>8259</v>
      </c>
      <c r="C86" s="108">
        <v>20602</v>
      </c>
      <c r="D86" s="108">
        <v>6170</v>
      </c>
      <c r="E86" s="108">
        <v>0</v>
      </c>
      <c r="F86" s="108">
        <v>0</v>
      </c>
      <c r="G86" s="108">
        <v>2655.1257407488301</v>
      </c>
      <c r="H86" s="108"/>
      <c r="I86" s="108">
        <v>29427.125740748801</v>
      </c>
      <c r="J86" s="108">
        <v>243038631</v>
      </c>
      <c r="K86" s="55"/>
      <c r="L86" s="108"/>
      <c r="M86" s="110"/>
      <c r="N86" s="110"/>
      <c r="O86" s="110"/>
      <c r="P86" s="110"/>
      <c r="Q86" s="110"/>
      <c r="R86" s="110"/>
      <c r="S86" s="110"/>
      <c r="T86" s="111"/>
      <c r="U86" s="112"/>
      <c r="V86" s="111"/>
      <c r="W86" s="113"/>
      <c r="X86" s="113"/>
      <c r="Y86" s="113"/>
      <c r="AA86" s="115"/>
      <c r="AB86" s="115"/>
      <c r="AC86" s="115"/>
      <c r="AD86" s="116"/>
      <c r="AE86" s="115"/>
      <c r="AF86" s="115"/>
      <c r="AG86" s="115"/>
      <c r="AH86" s="115"/>
      <c r="AI86" s="115"/>
      <c r="AJ86" s="115"/>
      <c r="AK86" s="115"/>
      <c r="AM86" s="117"/>
    </row>
    <row r="87" spans="1:39" s="114" customFormat="1" ht="13.2" x14ac:dyDescent="0.25">
      <c r="A87" s="109" t="s">
        <v>379</v>
      </c>
      <c r="B87" s="108">
        <v>28260</v>
      </c>
      <c r="C87" s="108">
        <v>14093</v>
      </c>
      <c r="D87" s="108">
        <v>-877</v>
      </c>
      <c r="E87" s="108">
        <v>0</v>
      </c>
      <c r="F87" s="108">
        <v>0</v>
      </c>
      <c r="G87" s="108">
        <v>2655.1257407488301</v>
      </c>
      <c r="H87" s="108"/>
      <c r="I87" s="108">
        <v>15871.125740748799</v>
      </c>
      <c r="J87" s="108">
        <v>448518013</v>
      </c>
      <c r="K87" s="55"/>
      <c r="L87" s="108"/>
      <c r="M87" s="110"/>
      <c r="N87" s="110"/>
      <c r="O87" s="110"/>
      <c r="P87" s="110"/>
      <c r="Q87" s="110"/>
      <c r="R87" s="110"/>
      <c r="S87" s="110"/>
      <c r="T87" s="111"/>
      <c r="U87" s="112"/>
      <c r="V87" s="111"/>
      <c r="W87" s="113"/>
      <c r="X87" s="113"/>
      <c r="Y87" s="113"/>
      <c r="AA87" s="115"/>
      <c r="AB87" s="115"/>
      <c r="AC87" s="115"/>
      <c r="AD87" s="116"/>
      <c r="AE87" s="115"/>
      <c r="AF87" s="115"/>
      <c r="AG87" s="115"/>
      <c r="AH87" s="115"/>
      <c r="AI87" s="115"/>
      <c r="AJ87" s="115"/>
      <c r="AK87" s="115"/>
      <c r="AM87" s="117"/>
    </row>
    <row r="88" spans="1:39" s="114" customFormat="1" ht="13.2" x14ac:dyDescent="0.25">
      <c r="A88" s="109" t="s">
        <v>380</v>
      </c>
      <c r="B88" s="108">
        <v>10054</v>
      </c>
      <c r="C88" s="108">
        <v>17322</v>
      </c>
      <c r="D88" s="108">
        <v>1709</v>
      </c>
      <c r="E88" s="108">
        <v>0</v>
      </c>
      <c r="F88" s="108">
        <v>0</v>
      </c>
      <c r="G88" s="108">
        <v>2655.1257407488301</v>
      </c>
      <c r="H88" s="108"/>
      <c r="I88" s="108">
        <v>21686.125740748801</v>
      </c>
      <c r="J88" s="108">
        <v>218032308</v>
      </c>
      <c r="K88" s="55"/>
      <c r="L88" s="108"/>
      <c r="M88" s="110"/>
      <c r="N88" s="110"/>
      <c r="O88" s="110"/>
      <c r="P88" s="110"/>
      <c r="Q88" s="110"/>
      <c r="R88" s="110"/>
      <c r="S88" s="110"/>
      <c r="T88" s="111"/>
      <c r="U88" s="112"/>
      <c r="V88" s="111"/>
      <c r="W88" s="113"/>
      <c r="X88" s="113"/>
      <c r="Y88" s="113"/>
      <c r="AA88" s="115"/>
      <c r="AB88" s="115"/>
      <c r="AC88" s="115"/>
      <c r="AD88" s="116"/>
      <c r="AE88" s="115"/>
      <c r="AF88" s="115"/>
      <c r="AG88" s="115"/>
      <c r="AH88" s="115"/>
      <c r="AI88" s="115"/>
      <c r="AJ88" s="115"/>
      <c r="AK88" s="115"/>
      <c r="AM88" s="117"/>
    </row>
    <row r="89" spans="1:39" s="114" customFormat="1" ht="13.2" x14ac:dyDescent="0.25">
      <c r="A89" s="109" t="s">
        <v>381</v>
      </c>
      <c r="B89" s="108">
        <v>12044</v>
      </c>
      <c r="C89" s="108">
        <v>18301</v>
      </c>
      <c r="D89" s="108">
        <v>3867</v>
      </c>
      <c r="E89" s="108">
        <v>0</v>
      </c>
      <c r="F89" s="108">
        <v>0</v>
      </c>
      <c r="G89" s="108">
        <v>2655.1257407488301</v>
      </c>
      <c r="H89" s="108"/>
      <c r="I89" s="108">
        <v>24823.125740748801</v>
      </c>
      <c r="J89" s="108">
        <v>298969726</v>
      </c>
      <c r="K89" s="55"/>
      <c r="L89" s="108"/>
      <c r="M89" s="110"/>
      <c r="N89" s="110"/>
      <c r="O89" s="110"/>
      <c r="P89" s="110"/>
      <c r="Q89" s="110"/>
      <c r="R89" s="110"/>
      <c r="S89" s="110"/>
      <c r="T89" s="111"/>
      <c r="U89" s="112"/>
      <c r="V89" s="111"/>
      <c r="W89" s="113"/>
      <c r="X89" s="113"/>
      <c r="Y89" s="113"/>
      <c r="AA89" s="115"/>
      <c r="AB89" s="115"/>
      <c r="AC89" s="115"/>
      <c r="AD89" s="116"/>
      <c r="AE89" s="115"/>
      <c r="AF89" s="115"/>
      <c r="AG89" s="115"/>
      <c r="AH89" s="115"/>
      <c r="AI89" s="115"/>
      <c r="AJ89" s="115"/>
      <c r="AK89" s="115"/>
      <c r="AM89" s="117"/>
    </row>
    <row r="90" spans="1:39" s="114" customFormat="1" ht="13.2" x14ac:dyDescent="0.25">
      <c r="A90" s="109" t="s">
        <v>382</v>
      </c>
      <c r="B90" s="108">
        <v>9136</v>
      </c>
      <c r="C90" s="108">
        <v>17668</v>
      </c>
      <c r="D90" s="108">
        <v>5028</v>
      </c>
      <c r="E90" s="108">
        <v>0</v>
      </c>
      <c r="F90" s="108">
        <v>0</v>
      </c>
      <c r="G90" s="108">
        <v>2655.1257407488301</v>
      </c>
      <c r="H90" s="108"/>
      <c r="I90" s="108">
        <v>25351.125740748801</v>
      </c>
      <c r="J90" s="108">
        <v>231607885</v>
      </c>
      <c r="K90" s="55"/>
      <c r="L90" s="108"/>
      <c r="M90" s="110"/>
      <c r="N90" s="110"/>
      <c r="O90" s="110"/>
      <c r="P90" s="110"/>
      <c r="Q90" s="110"/>
      <c r="R90" s="110"/>
      <c r="S90" s="110"/>
      <c r="T90" s="111"/>
      <c r="U90" s="112"/>
      <c r="V90" s="111"/>
      <c r="W90" s="113"/>
      <c r="X90" s="113"/>
      <c r="Y90" s="113"/>
      <c r="AA90" s="115"/>
      <c r="AB90" s="115"/>
      <c r="AC90" s="115"/>
      <c r="AD90" s="116"/>
      <c r="AE90" s="115"/>
      <c r="AF90" s="115"/>
      <c r="AG90" s="115"/>
      <c r="AH90" s="115"/>
      <c r="AI90" s="115"/>
      <c r="AJ90" s="115"/>
      <c r="AK90" s="115"/>
      <c r="AM90" s="117"/>
    </row>
    <row r="91" spans="1:39" s="114" customFormat="1" ht="13.2" x14ac:dyDescent="0.25">
      <c r="A91" s="109" t="s">
        <v>383</v>
      </c>
      <c r="B91" s="108">
        <v>97349</v>
      </c>
      <c r="C91" s="108">
        <v>12556</v>
      </c>
      <c r="D91" s="108">
        <v>-1941</v>
      </c>
      <c r="E91" s="108">
        <v>0</v>
      </c>
      <c r="F91" s="108">
        <v>0</v>
      </c>
      <c r="G91" s="108">
        <v>2655.1257407488301</v>
      </c>
      <c r="H91" s="108"/>
      <c r="I91" s="108">
        <v>13270.125740748799</v>
      </c>
      <c r="J91" s="108">
        <v>1291833471</v>
      </c>
      <c r="K91" s="55"/>
      <c r="L91" s="108"/>
      <c r="M91" s="110"/>
      <c r="N91" s="110"/>
      <c r="O91" s="110"/>
      <c r="P91" s="110"/>
      <c r="Q91" s="110"/>
      <c r="R91" s="110"/>
      <c r="S91" s="110"/>
      <c r="T91" s="111"/>
      <c r="U91" s="112"/>
      <c r="V91" s="111"/>
      <c r="W91" s="113"/>
      <c r="X91" s="113"/>
      <c r="Y91" s="113"/>
      <c r="AA91" s="115"/>
      <c r="AB91" s="115"/>
      <c r="AC91" s="115"/>
      <c r="AD91" s="116"/>
      <c r="AE91" s="115"/>
      <c r="AF91" s="115"/>
      <c r="AG91" s="115"/>
      <c r="AH91" s="115"/>
      <c r="AI91" s="115"/>
      <c r="AJ91" s="115"/>
      <c r="AK91" s="115"/>
      <c r="AM91" s="117"/>
    </row>
    <row r="92" spans="1:39" s="114" customFormat="1" ht="13.2" x14ac:dyDescent="0.25">
      <c r="A92" s="109" t="s">
        <v>384</v>
      </c>
      <c r="B92" s="108">
        <v>17844</v>
      </c>
      <c r="C92" s="108">
        <v>8587</v>
      </c>
      <c r="D92" s="108">
        <v>3444</v>
      </c>
      <c r="E92" s="108">
        <v>0</v>
      </c>
      <c r="F92" s="108">
        <v>0</v>
      </c>
      <c r="G92" s="108">
        <v>2655.1257407488301</v>
      </c>
      <c r="H92" s="108"/>
      <c r="I92" s="108">
        <v>14686.125740748799</v>
      </c>
      <c r="J92" s="108">
        <v>262059228</v>
      </c>
      <c r="K92" s="55"/>
      <c r="L92" s="108"/>
      <c r="M92" s="110"/>
      <c r="N92" s="110"/>
      <c r="O92" s="110"/>
      <c r="P92" s="110"/>
      <c r="Q92" s="110"/>
      <c r="R92" s="110"/>
      <c r="S92" s="110"/>
      <c r="T92" s="111"/>
      <c r="U92" s="112"/>
      <c r="V92" s="111"/>
      <c r="W92" s="113"/>
      <c r="X92" s="113"/>
      <c r="Y92" s="113"/>
      <c r="AA92" s="115"/>
      <c r="AB92" s="115"/>
      <c r="AC92" s="115"/>
      <c r="AD92" s="116"/>
      <c r="AE92" s="115"/>
      <c r="AF92" s="115"/>
      <c r="AG92" s="115"/>
      <c r="AH92" s="115"/>
      <c r="AI92" s="115"/>
      <c r="AJ92" s="115"/>
      <c r="AK92" s="115"/>
      <c r="AM92" s="117"/>
    </row>
    <row r="93" spans="1:39" s="114" customFormat="1" ht="18.75" customHeight="1" x14ac:dyDescent="0.25">
      <c r="A93" s="17" t="s">
        <v>385</v>
      </c>
      <c r="B93" s="18"/>
      <c r="C93" s="18"/>
      <c r="D93" s="18"/>
      <c r="E93" s="18"/>
      <c r="F93" s="18"/>
      <c r="G93" s="18"/>
      <c r="H93" s="18"/>
      <c r="I93" s="108"/>
      <c r="J93" s="108"/>
      <c r="K93" s="55"/>
      <c r="L93" s="108"/>
      <c r="M93" s="110"/>
      <c r="N93" s="110"/>
      <c r="O93" s="110"/>
      <c r="P93" s="110"/>
      <c r="Q93" s="110"/>
      <c r="R93" s="110"/>
      <c r="S93" s="110"/>
      <c r="T93" s="111"/>
      <c r="U93" s="112"/>
      <c r="V93" s="111"/>
      <c r="W93" s="113"/>
      <c r="X93" s="113"/>
      <c r="Y93" s="113"/>
      <c r="AA93" s="115"/>
      <c r="AB93" s="115"/>
      <c r="AC93" s="115"/>
      <c r="AD93" s="116"/>
      <c r="AE93" s="115"/>
      <c r="AF93" s="115"/>
      <c r="AG93" s="115"/>
      <c r="AH93" s="115"/>
      <c r="AI93" s="115"/>
      <c r="AJ93" s="115"/>
      <c r="AK93" s="115"/>
      <c r="AM93" s="117"/>
    </row>
    <row r="94" spans="1:39" s="114" customFormat="1" ht="13.2" x14ac:dyDescent="0.25">
      <c r="A94" s="109" t="s">
        <v>386</v>
      </c>
      <c r="B94" s="108">
        <v>10694</v>
      </c>
      <c r="C94" s="108">
        <v>16945</v>
      </c>
      <c r="D94" s="108">
        <v>-398</v>
      </c>
      <c r="E94" s="108">
        <v>308</v>
      </c>
      <c r="F94" s="108">
        <v>0</v>
      </c>
      <c r="G94" s="108">
        <v>2655.1257407488301</v>
      </c>
      <c r="H94" s="108"/>
      <c r="I94" s="108">
        <v>19510.125740748801</v>
      </c>
      <c r="J94" s="108">
        <v>208641285</v>
      </c>
      <c r="K94" s="55"/>
      <c r="L94" s="108"/>
      <c r="M94" s="110"/>
      <c r="N94" s="110"/>
      <c r="O94" s="110"/>
      <c r="P94" s="110"/>
      <c r="Q94" s="110"/>
      <c r="R94" s="110"/>
      <c r="S94" s="110"/>
      <c r="T94" s="111"/>
      <c r="U94" s="112"/>
      <c r="V94" s="111"/>
      <c r="W94" s="113"/>
      <c r="X94" s="113"/>
      <c r="Y94" s="113"/>
      <c r="AA94" s="115"/>
      <c r="AB94" s="115"/>
      <c r="AC94" s="115"/>
      <c r="AD94" s="116"/>
      <c r="AE94" s="115"/>
      <c r="AF94" s="115"/>
      <c r="AG94" s="115"/>
      <c r="AH94" s="115"/>
      <c r="AI94" s="115"/>
      <c r="AJ94" s="115"/>
      <c r="AK94" s="115"/>
      <c r="AM94" s="117"/>
    </row>
    <row r="95" spans="1:39" s="114" customFormat="1" ht="13.2" x14ac:dyDescent="0.25">
      <c r="A95" s="109" t="s">
        <v>387</v>
      </c>
      <c r="B95" s="108">
        <v>9017</v>
      </c>
      <c r="C95" s="108">
        <v>17221</v>
      </c>
      <c r="D95" s="108">
        <v>2999</v>
      </c>
      <c r="E95" s="108">
        <v>0</v>
      </c>
      <c r="F95" s="108">
        <v>0</v>
      </c>
      <c r="G95" s="108">
        <v>2655.1257407488301</v>
      </c>
      <c r="H95" s="108"/>
      <c r="I95" s="108">
        <v>22875.125740748801</v>
      </c>
      <c r="J95" s="108">
        <v>206265009</v>
      </c>
      <c r="K95" s="55"/>
      <c r="L95" s="108"/>
      <c r="M95" s="110"/>
      <c r="N95" s="110"/>
      <c r="O95" s="110"/>
      <c r="P95" s="110"/>
      <c r="Q95" s="110"/>
      <c r="R95" s="110"/>
      <c r="S95" s="110"/>
      <c r="T95" s="111"/>
      <c r="U95" s="112"/>
      <c r="V95" s="111"/>
      <c r="W95" s="113"/>
      <c r="X95" s="113"/>
      <c r="Y95" s="113"/>
      <c r="AA95" s="115"/>
      <c r="AB95" s="115"/>
      <c r="AC95" s="115"/>
      <c r="AD95" s="116"/>
      <c r="AE95" s="115"/>
      <c r="AF95" s="115"/>
      <c r="AG95" s="115"/>
      <c r="AH95" s="115"/>
      <c r="AI95" s="115"/>
      <c r="AJ95" s="115"/>
      <c r="AK95" s="115"/>
      <c r="AM95" s="117"/>
    </row>
    <row r="96" spans="1:39" s="114" customFormat="1" ht="13.2" x14ac:dyDescent="0.25">
      <c r="A96" s="109" t="s">
        <v>388</v>
      </c>
      <c r="B96" s="108">
        <v>13794</v>
      </c>
      <c r="C96" s="108">
        <v>21060</v>
      </c>
      <c r="D96" s="108">
        <v>5510</v>
      </c>
      <c r="E96" s="108">
        <v>0</v>
      </c>
      <c r="F96" s="108">
        <v>0</v>
      </c>
      <c r="G96" s="108">
        <v>2655.1257407488301</v>
      </c>
      <c r="H96" s="108"/>
      <c r="I96" s="108">
        <v>29225.125740748801</v>
      </c>
      <c r="J96" s="108">
        <v>403131384</v>
      </c>
      <c r="K96" s="55"/>
      <c r="L96" s="108"/>
      <c r="M96" s="110"/>
      <c r="N96" s="110"/>
      <c r="O96" s="110"/>
      <c r="P96" s="110"/>
      <c r="Q96" s="110"/>
      <c r="R96" s="110"/>
      <c r="S96" s="110"/>
      <c r="T96" s="111"/>
      <c r="U96" s="112"/>
      <c r="V96" s="111"/>
      <c r="W96" s="113"/>
      <c r="X96" s="113"/>
      <c r="Y96" s="113"/>
      <c r="AA96" s="115"/>
      <c r="AB96" s="115"/>
      <c r="AC96" s="115"/>
      <c r="AD96" s="116"/>
      <c r="AE96" s="115"/>
      <c r="AF96" s="115"/>
      <c r="AG96" s="115"/>
      <c r="AH96" s="115"/>
      <c r="AI96" s="115"/>
      <c r="AJ96" s="115"/>
      <c r="AK96" s="115"/>
      <c r="AM96" s="117"/>
    </row>
    <row r="97" spans="1:39" s="114" customFormat="1" ht="13.2" x14ac:dyDescent="0.25">
      <c r="A97" s="109" t="s">
        <v>389</v>
      </c>
      <c r="B97" s="108">
        <v>5401</v>
      </c>
      <c r="C97" s="108">
        <v>23416</v>
      </c>
      <c r="D97" s="108">
        <v>8697</v>
      </c>
      <c r="E97" s="108">
        <v>0</v>
      </c>
      <c r="F97" s="108">
        <v>0</v>
      </c>
      <c r="G97" s="108">
        <v>2655.1257407488301</v>
      </c>
      <c r="H97" s="108"/>
      <c r="I97" s="108">
        <v>34768.125740748801</v>
      </c>
      <c r="J97" s="108">
        <v>187782647</v>
      </c>
      <c r="K97" s="55"/>
      <c r="L97" s="108"/>
      <c r="M97" s="110"/>
      <c r="N97" s="110"/>
      <c r="O97" s="110"/>
      <c r="P97" s="110"/>
      <c r="Q97" s="110"/>
      <c r="R97" s="110"/>
      <c r="S97" s="110"/>
      <c r="T97" s="111"/>
      <c r="U97" s="112"/>
      <c r="V97" s="111"/>
      <c r="W97" s="113"/>
      <c r="X97" s="113"/>
      <c r="Y97" s="113"/>
      <c r="AA97" s="115"/>
      <c r="AB97" s="115"/>
      <c r="AC97" s="115"/>
      <c r="AD97" s="116"/>
      <c r="AE97" s="115"/>
      <c r="AF97" s="115"/>
      <c r="AG97" s="115"/>
      <c r="AH97" s="115"/>
      <c r="AI97" s="115"/>
      <c r="AJ97" s="115"/>
      <c r="AK97" s="115"/>
      <c r="AM97" s="117"/>
    </row>
    <row r="98" spans="1:39" s="114" customFormat="1" ht="13.2" x14ac:dyDescent="0.25">
      <c r="A98" s="109" t="s">
        <v>385</v>
      </c>
      <c r="B98" s="108">
        <v>72323</v>
      </c>
      <c r="C98" s="108">
        <v>12742</v>
      </c>
      <c r="D98" s="108">
        <v>-2973</v>
      </c>
      <c r="E98" s="108">
        <v>0</v>
      </c>
      <c r="F98" s="108">
        <v>0</v>
      </c>
      <c r="G98" s="108">
        <v>2655.1257407488301</v>
      </c>
      <c r="H98" s="108"/>
      <c r="I98" s="108">
        <v>12424.125740748799</v>
      </c>
      <c r="J98" s="108">
        <v>898550046</v>
      </c>
      <c r="K98" s="55"/>
      <c r="L98" s="108"/>
      <c r="M98" s="110"/>
      <c r="N98" s="110"/>
      <c r="O98" s="110"/>
      <c r="P98" s="110"/>
      <c r="Q98" s="110"/>
      <c r="R98" s="110"/>
      <c r="S98" s="110"/>
      <c r="T98" s="111"/>
      <c r="U98" s="112"/>
      <c r="V98" s="111"/>
      <c r="W98" s="113"/>
      <c r="X98" s="113"/>
      <c r="Y98" s="113"/>
      <c r="AA98" s="115"/>
      <c r="AB98" s="115"/>
      <c r="AC98" s="115"/>
      <c r="AD98" s="116"/>
      <c r="AE98" s="115"/>
      <c r="AF98" s="115"/>
      <c r="AG98" s="115"/>
      <c r="AH98" s="115"/>
      <c r="AI98" s="115"/>
      <c r="AJ98" s="115"/>
      <c r="AK98" s="115"/>
      <c r="AM98" s="117"/>
    </row>
    <row r="99" spans="1:39" s="114" customFormat="1" ht="13.2" x14ac:dyDescent="0.25">
      <c r="A99" s="109" t="s">
        <v>390</v>
      </c>
      <c r="B99" s="108">
        <v>13090</v>
      </c>
      <c r="C99" s="108">
        <v>15313</v>
      </c>
      <c r="D99" s="108">
        <v>862</v>
      </c>
      <c r="E99" s="108">
        <v>0</v>
      </c>
      <c r="F99" s="108">
        <v>0</v>
      </c>
      <c r="G99" s="108">
        <v>2655.1257407488301</v>
      </c>
      <c r="H99" s="108"/>
      <c r="I99" s="108">
        <v>18830.125740748801</v>
      </c>
      <c r="J99" s="108">
        <v>246486346</v>
      </c>
      <c r="K99" s="55"/>
      <c r="L99" s="108"/>
      <c r="M99" s="110"/>
      <c r="N99" s="110"/>
      <c r="O99" s="110"/>
      <c r="P99" s="110"/>
      <c r="Q99" s="110"/>
      <c r="R99" s="110"/>
      <c r="S99" s="110"/>
      <c r="T99" s="111"/>
      <c r="U99" s="112"/>
      <c r="V99" s="111"/>
      <c r="W99" s="113"/>
      <c r="X99" s="113"/>
      <c r="Y99" s="113"/>
      <c r="AA99" s="115"/>
      <c r="AB99" s="115"/>
      <c r="AC99" s="115"/>
      <c r="AD99" s="116"/>
      <c r="AE99" s="115"/>
      <c r="AF99" s="115"/>
      <c r="AG99" s="115"/>
      <c r="AH99" s="115"/>
      <c r="AI99" s="115"/>
      <c r="AJ99" s="115"/>
      <c r="AK99" s="115"/>
      <c r="AM99" s="117"/>
    </row>
    <row r="100" spans="1:39" s="114" customFormat="1" ht="13.2" x14ac:dyDescent="0.25">
      <c r="A100" s="109" t="s">
        <v>391</v>
      </c>
      <c r="B100" s="108">
        <v>16199</v>
      </c>
      <c r="C100" s="108">
        <v>15063</v>
      </c>
      <c r="D100" s="108">
        <v>-1168</v>
      </c>
      <c r="E100" s="108">
        <v>0</v>
      </c>
      <c r="F100" s="108">
        <v>0</v>
      </c>
      <c r="G100" s="108">
        <v>2655.1257407488301</v>
      </c>
      <c r="H100" s="108"/>
      <c r="I100" s="108">
        <v>16550.125740748801</v>
      </c>
      <c r="J100" s="108">
        <v>268095487</v>
      </c>
      <c r="K100" s="55"/>
      <c r="L100" s="108"/>
      <c r="M100" s="110"/>
      <c r="N100" s="110"/>
      <c r="O100" s="110"/>
      <c r="P100" s="110"/>
      <c r="Q100" s="110"/>
      <c r="R100" s="110"/>
      <c r="S100" s="110"/>
      <c r="T100" s="111"/>
      <c r="U100" s="112"/>
      <c r="V100" s="111"/>
      <c r="W100" s="113"/>
      <c r="X100" s="113"/>
      <c r="Y100" s="113"/>
      <c r="AA100" s="115"/>
      <c r="AB100" s="115"/>
      <c r="AC100" s="115"/>
      <c r="AD100" s="116"/>
      <c r="AE100" s="115"/>
      <c r="AF100" s="115"/>
      <c r="AG100" s="115"/>
      <c r="AH100" s="115"/>
      <c r="AI100" s="115"/>
      <c r="AJ100" s="115"/>
      <c r="AK100" s="115"/>
      <c r="AM100" s="117"/>
    </row>
    <row r="101" spans="1:39" s="114" customFormat="1" ht="13.2" x14ac:dyDescent="0.25">
      <c r="A101" s="109" t="s">
        <v>392</v>
      </c>
      <c r="B101" s="108">
        <v>20095</v>
      </c>
      <c r="C101" s="108">
        <v>20133</v>
      </c>
      <c r="D101" s="108">
        <v>3383</v>
      </c>
      <c r="E101" s="108">
        <v>0</v>
      </c>
      <c r="F101" s="108">
        <v>0</v>
      </c>
      <c r="G101" s="108">
        <v>2655.1257407488301</v>
      </c>
      <c r="H101" s="108"/>
      <c r="I101" s="108">
        <v>26171.125740748801</v>
      </c>
      <c r="J101" s="108">
        <v>525908772</v>
      </c>
      <c r="K101" s="55"/>
      <c r="L101" s="108"/>
      <c r="M101" s="110"/>
      <c r="N101" s="110"/>
      <c r="O101" s="110"/>
      <c r="P101" s="110"/>
      <c r="Q101" s="110"/>
      <c r="R101" s="110"/>
      <c r="S101" s="110"/>
      <c r="T101" s="111"/>
      <c r="U101" s="112"/>
      <c r="V101" s="111"/>
      <c r="W101" s="113"/>
      <c r="X101" s="113"/>
      <c r="Y101" s="113"/>
      <c r="AA101" s="115"/>
      <c r="AB101" s="115"/>
      <c r="AC101" s="115"/>
      <c r="AD101" s="116"/>
      <c r="AE101" s="115"/>
      <c r="AF101" s="115"/>
      <c r="AG101" s="115"/>
      <c r="AH101" s="115"/>
      <c r="AI101" s="115"/>
      <c r="AJ101" s="115"/>
      <c r="AK101" s="115"/>
      <c r="AM101" s="117"/>
    </row>
    <row r="102" spans="1:39" s="114" customFormat="1" ht="13.2" x14ac:dyDescent="0.25">
      <c r="A102" s="109" t="s">
        <v>393</v>
      </c>
      <c r="B102" s="108">
        <v>26949</v>
      </c>
      <c r="C102" s="108">
        <v>11920</v>
      </c>
      <c r="D102" s="108">
        <v>-204</v>
      </c>
      <c r="E102" s="108">
        <v>0</v>
      </c>
      <c r="F102" s="108">
        <v>0</v>
      </c>
      <c r="G102" s="108">
        <v>2655.1257407488301</v>
      </c>
      <c r="H102" s="108"/>
      <c r="I102" s="108">
        <v>14371.125740748799</v>
      </c>
      <c r="J102" s="108">
        <v>387287468</v>
      </c>
      <c r="K102" s="55"/>
      <c r="L102" s="108"/>
      <c r="M102" s="110"/>
      <c r="N102" s="110"/>
      <c r="O102" s="110"/>
      <c r="P102" s="110"/>
      <c r="Q102" s="110"/>
      <c r="R102" s="110"/>
      <c r="S102" s="110"/>
      <c r="T102" s="111"/>
      <c r="U102" s="112"/>
      <c r="V102" s="111"/>
      <c r="W102" s="113"/>
      <c r="X102" s="113"/>
      <c r="Y102" s="113"/>
      <c r="AA102" s="115"/>
      <c r="AB102" s="115"/>
      <c r="AC102" s="115"/>
      <c r="AD102" s="116"/>
      <c r="AE102" s="115"/>
      <c r="AF102" s="115"/>
      <c r="AG102" s="115"/>
      <c r="AH102" s="115"/>
      <c r="AI102" s="115"/>
      <c r="AJ102" s="115"/>
      <c r="AK102" s="115"/>
      <c r="AM102" s="117"/>
    </row>
    <row r="103" spans="1:39" s="114" customFormat="1" ht="13.2" x14ac:dyDescent="0.25">
      <c r="A103" s="109" t="s">
        <v>394</v>
      </c>
      <c r="B103" s="108">
        <v>6986</v>
      </c>
      <c r="C103" s="108">
        <v>19035</v>
      </c>
      <c r="D103" s="108">
        <v>-606</v>
      </c>
      <c r="E103" s="108">
        <v>0</v>
      </c>
      <c r="F103" s="108">
        <v>0</v>
      </c>
      <c r="G103" s="108">
        <v>2655.1257407488301</v>
      </c>
      <c r="H103" s="108"/>
      <c r="I103" s="108">
        <v>21084.125740748801</v>
      </c>
      <c r="J103" s="108">
        <v>147293702</v>
      </c>
      <c r="K103" s="55"/>
      <c r="L103" s="108"/>
      <c r="M103" s="110"/>
      <c r="N103" s="110"/>
      <c r="O103" s="110"/>
      <c r="P103" s="110"/>
      <c r="Q103" s="110"/>
      <c r="R103" s="110"/>
      <c r="S103" s="110"/>
      <c r="T103" s="111"/>
      <c r="U103" s="112"/>
      <c r="V103" s="111"/>
      <c r="W103" s="113"/>
      <c r="X103" s="113"/>
      <c r="Y103" s="113"/>
      <c r="AA103" s="115"/>
      <c r="AB103" s="115"/>
      <c r="AC103" s="115"/>
      <c r="AD103" s="116"/>
      <c r="AE103" s="115"/>
      <c r="AF103" s="115"/>
      <c r="AG103" s="115"/>
      <c r="AH103" s="115"/>
      <c r="AI103" s="115"/>
      <c r="AJ103" s="115"/>
      <c r="AK103" s="115"/>
      <c r="AM103" s="117"/>
    </row>
    <row r="104" spans="1:39" s="114" customFormat="1" ht="13.2" x14ac:dyDescent="0.25">
      <c r="A104" s="109" t="s">
        <v>395</v>
      </c>
      <c r="B104" s="108">
        <v>15427</v>
      </c>
      <c r="C104" s="108">
        <v>15640</v>
      </c>
      <c r="D104" s="108">
        <v>282</v>
      </c>
      <c r="E104" s="108">
        <v>0</v>
      </c>
      <c r="F104" s="108">
        <v>0</v>
      </c>
      <c r="G104" s="108">
        <v>2655.1257407488301</v>
      </c>
      <c r="H104" s="108"/>
      <c r="I104" s="108">
        <v>18577.125740748801</v>
      </c>
      <c r="J104" s="108">
        <v>286589319</v>
      </c>
      <c r="K104" s="55"/>
      <c r="L104" s="108"/>
      <c r="M104" s="110"/>
      <c r="N104" s="110"/>
      <c r="O104" s="110"/>
      <c r="P104" s="110"/>
      <c r="Q104" s="110"/>
      <c r="R104" s="110"/>
      <c r="S104" s="110"/>
      <c r="T104" s="111"/>
      <c r="U104" s="112"/>
      <c r="V104" s="111"/>
      <c r="W104" s="113"/>
      <c r="X104" s="113"/>
      <c r="Y104" s="113"/>
      <c r="AA104" s="115"/>
      <c r="AB104" s="115"/>
      <c r="AC104" s="115"/>
      <c r="AD104" s="116"/>
      <c r="AE104" s="115"/>
      <c r="AF104" s="115"/>
      <c r="AG104" s="115"/>
      <c r="AH104" s="115"/>
      <c r="AI104" s="115"/>
      <c r="AJ104" s="115"/>
      <c r="AK104" s="115"/>
      <c r="AM104" s="117"/>
    </row>
    <row r="105" spans="1:39" s="114" customFormat="1" ht="13.2" x14ac:dyDescent="0.25">
      <c r="A105" s="109" t="s">
        <v>396</v>
      </c>
      <c r="B105" s="108">
        <v>36392</v>
      </c>
      <c r="C105" s="108">
        <v>16048</v>
      </c>
      <c r="D105" s="108">
        <v>962</v>
      </c>
      <c r="E105" s="108">
        <v>0</v>
      </c>
      <c r="F105" s="108">
        <v>0</v>
      </c>
      <c r="G105" s="108">
        <v>2655.1257407488301</v>
      </c>
      <c r="H105" s="108"/>
      <c r="I105" s="108">
        <v>19665.125740748801</v>
      </c>
      <c r="J105" s="108">
        <v>715653256</v>
      </c>
      <c r="K105" s="55"/>
      <c r="L105" s="108"/>
      <c r="M105" s="110"/>
      <c r="N105" s="110"/>
      <c r="O105" s="110"/>
      <c r="P105" s="110"/>
      <c r="Q105" s="110"/>
      <c r="R105" s="110"/>
      <c r="S105" s="110"/>
      <c r="T105" s="111"/>
      <c r="U105" s="112"/>
      <c r="V105" s="111"/>
      <c r="W105" s="113"/>
      <c r="X105" s="113"/>
      <c r="Y105" s="113"/>
      <c r="AA105" s="115"/>
      <c r="AB105" s="115"/>
      <c r="AC105" s="115"/>
      <c r="AD105" s="116"/>
      <c r="AE105" s="115"/>
      <c r="AF105" s="115"/>
      <c r="AG105" s="115"/>
      <c r="AH105" s="115"/>
      <c r="AI105" s="115"/>
      <c r="AJ105" s="115"/>
      <c r="AK105" s="115"/>
      <c r="AM105" s="117"/>
    </row>
    <row r="106" spans="1:39" s="114" customFormat="1" ht="18.75" customHeight="1" x14ac:dyDescent="0.25">
      <c r="A106" s="17" t="s">
        <v>397</v>
      </c>
      <c r="B106" s="18"/>
      <c r="C106" s="18"/>
      <c r="D106" s="18"/>
      <c r="E106" s="18"/>
      <c r="F106" s="18"/>
      <c r="G106" s="18"/>
      <c r="H106" s="18"/>
      <c r="I106" s="108"/>
      <c r="J106" s="108"/>
      <c r="K106" s="55"/>
      <c r="L106" s="108"/>
      <c r="M106" s="110"/>
      <c r="N106" s="110"/>
      <c r="O106" s="110"/>
      <c r="P106" s="110"/>
      <c r="Q106" s="110"/>
      <c r="R106" s="110"/>
      <c r="S106" s="110"/>
      <c r="T106" s="111"/>
      <c r="U106" s="112"/>
      <c r="V106" s="111"/>
      <c r="W106" s="113"/>
      <c r="X106" s="113"/>
      <c r="Y106" s="113"/>
      <c r="AA106" s="115"/>
      <c r="AB106" s="115"/>
      <c r="AC106" s="115"/>
      <c r="AD106" s="116"/>
      <c r="AE106" s="115"/>
      <c r="AF106" s="115"/>
      <c r="AG106" s="115"/>
      <c r="AH106" s="115"/>
      <c r="AI106" s="115"/>
      <c r="AJ106" s="115"/>
      <c r="AK106" s="115"/>
      <c r="AM106" s="117"/>
    </row>
    <row r="107" spans="1:39" s="114" customFormat="1" ht="13.2" x14ac:dyDescent="0.25">
      <c r="A107" s="109" t="s">
        <v>397</v>
      </c>
      <c r="B107" s="108">
        <v>60889</v>
      </c>
      <c r="C107" s="108">
        <v>15767</v>
      </c>
      <c r="D107" s="108">
        <v>-2042</v>
      </c>
      <c r="E107" s="108">
        <v>1316</v>
      </c>
      <c r="F107" s="108">
        <v>0</v>
      </c>
      <c r="G107" s="108">
        <v>2655.1257407488301</v>
      </c>
      <c r="H107" s="108"/>
      <c r="I107" s="108">
        <v>17696.125740748801</v>
      </c>
      <c r="J107" s="108">
        <v>1077499400</v>
      </c>
      <c r="K107" s="55"/>
      <c r="L107" s="108"/>
      <c r="M107" s="110"/>
      <c r="N107" s="110"/>
      <c r="O107" s="110"/>
      <c r="P107" s="110"/>
      <c r="Q107" s="110"/>
      <c r="R107" s="110"/>
      <c r="S107" s="110"/>
      <c r="T107" s="111"/>
      <c r="U107" s="112"/>
      <c r="V107" s="111"/>
      <c r="W107" s="113"/>
      <c r="X107" s="113"/>
      <c r="Y107" s="113"/>
      <c r="AA107" s="115"/>
      <c r="AB107" s="115"/>
      <c r="AC107" s="115"/>
      <c r="AD107" s="116"/>
      <c r="AE107" s="115"/>
      <c r="AF107" s="115"/>
      <c r="AG107" s="115"/>
      <c r="AH107" s="115"/>
      <c r="AI107" s="115"/>
      <c r="AJ107" s="115"/>
      <c r="AK107" s="115"/>
      <c r="AM107" s="117"/>
    </row>
    <row r="108" spans="1:39" s="114" customFormat="1" ht="18.75" customHeight="1" x14ac:dyDescent="0.25">
      <c r="A108" s="17" t="s">
        <v>398</v>
      </c>
      <c r="B108" s="18"/>
      <c r="C108" s="18"/>
      <c r="D108" s="18"/>
      <c r="E108" s="18"/>
      <c r="F108" s="18"/>
      <c r="G108" s="18"/>
      <c r="H108" s="18"/>
      <c r="I108" s="108"/>
      <c r="J108" s="108"/>
      <c r="K108" s="55"/>
      <c r="L108" s="108"/>
      <c r="M108" s="110"/>
      <c r="N108" s="110"/>
      <c r="O108" s="110"/>
      <c r="P108" s="110"/>
      <c r="Q108" s="110"/>
      <c r="R108" s="110"/>
      <c r="S108" s="110"/>
      <c r="T108" s="111"/>
      <c r="U108" s="112"/>
      <c r="V108" s="111"/>
      <c r="W108" s="113"/>
      <c r="X108" s="113"/>
      <c r="Y108" s="113"/>
      <c r="AA108" s="115"/>
      <c r="AB108" s="115"/>
      <c r="AC108" s="115"/>
      <c r="AD108" s="116"/>
      <c r="AE108" s="115"/>
      <c r="AF108" s="115"/>
      <c r="AG108" s="115"/>
      <c r="AH108" s="115"/>
      <c r="AI108" s="115"/>
      <c r="AJ108" s="115"/>
      <c r="AK108" s="115"/>
      <c r="AM108" s="117"/>
    </row>
    <row r="109" spans="1:39" s="114" customFormat="1" ht="13.2" x14ac:dyDescent="0.25">
      <c r="A109" s="109" t="s">
        <v>399</v>
      </c>
      <c r="B109" s="108">
        <v>31915</v>
      </c>
      <c r="C109" s="108">
        <v>13125</v>
      </c>
      <c r="D109" s="108">
        <v>23</v>
      </c>
      <c r="E109" s="108">
        <v>0</v>
      </c>
      <c r="F109" s="108">
        <v>0</v>
      </c>
      <c r="G109" s="108">
        <v>2655.1257407488301</v>
      </c>
      <c r="H109" s="108"/>
      <c r="I109" s="108">
        <v>15803.125740748799</v>
      </c>
      <c r="J109" s="108">
        <v>504356758</v>
      </c>
      <c r="K109" s="55"/>
      <c r="L109" s="108"/>
      <c r="M109" s="110"/>
      <c r="N109" s="110"/>
      <c r="O109" s="110"/>
      <c r="P109" s="110"/>
      <c r="Q109" s="110"/>
      <c r="R109" s="110"/>
      <c r="S109" s="110"/>
      <c r="T109" s="111"/>
      <c r="U109" s="112"/>
      <c r="V109" s="111"/>
      <c r="W109" s="113"/>
      <c r="X109" s="113"/>
      <c r="Y109" s="113"/>
      <c r="AA109" s="115"/>
      <c r="AB109" s="115"/>
      <c r="AC109" s="115"/>
      <c r="AD109" s="116"/>
      <c r="AE109" s="115"/>
      <c r="AF109" s="115"/>
      <c r="AG109" s="115"/>
      <c r="AH109" s="115"/>
      <c r="AI109" s="115"/>
      <c r="AJ109" s="115"/>
      <c r="AK109" s="115"/>
      <c r="AM109" s="117"/>
    </row>
    <row r="110" spans="1:39" s="114" customFormat="1" ht="13.2" x14ac:dyDescent="0.25">
      <c r="A110" s="109" t="s">
        <v>400</v>
      </c>
      <c r="B110" s="108">
        <v>66245</v>
      </c>
      <c r="C110" s="108">
        <v>10486</v>
      </c>
      <c r="D110" s="108">
        <v>-2188</v>
      </c>
      <c r="E110" s="108">
        <v>0</v>
      </c>
      <c r="F110" s="108">
        <v>0</v>
      </c>
      <c r="G110" s="108">
        <v>2655.1257407488301</v>
      </c>
      <c r="H110" s="108"/>
      <c r="I110" s="108">
        <v>10953.125740748799</v>
      </c>
      <c r="J110" s="108">
        <v>725589815</v>
      </c>
      <c r="K110" s="55"/>
      <c r="L110" s="108"/>
      <c r="M110" s="110"/>
      <c r="N110" s="110"/>
      <c r="O110" s="110"/>
      <c r="P110" s="110"/>
      <c r="Q110" s="110"/>
      <c r="R110" s="110"/>
      <c r="S110" s="110"/>
      <c r="T110" s="111"/>
      <c r="U110" s="112"/>
      <c r="V110" s="111"/>
      <c r="W110" s="113"/>
      <c r="X110" s="113"/>
      <c r="Y110" s="113"/>
      <c r="AA110" s="115"/>
      <c r="AB110" s="115"/>
      <c r="AC110" s="115"/>
      <c r="AD110" s="116"/>
      <c r="AE110" s="115"/>
      <c r="AF110" s="115"/>
      <c r="AG110" s="115"/>
      <c r="AH110" s="115"/>
      <c r="AI110" s="115"/>
      <c r="AJ110" s="115"/>
      <c r="AK110" s="115"/>
      <c r="AM110" s="117"/>
    </row>
    <row r="111" spans="1:39" s="114" customFormat="1" ht="13.2" x14ac:dyDescent="0.25">
      <c r="A111" s="109" t="s">
        <v>401</v>
      </c>
      <c r="B111" s="108">
        <v>13018</v>
      </c>
      <c r="C111" s="108">
        <v>15170</v>
      </c>
      <c r="D111" s="108">
        <v>1390</v>
      </c>
      <c r="E111" s="108">
        <v>0</v>
      </c>
      <c r="F111" s="108">
        <v>0</v>
      </c>
      <c r="G111" s="108">
        <v>2655.1257407488301</v>
      </c>
      <c r="H111" s="108"/>
      <c r="I111" s="108">
        <v>19215.125740748801</v>
      </c>
      <c r="J111" s="108">
        <v>250142507</v>
      </c>
      <c r="K111" s="55"/>
      <c r="L111" s="108"/>
      <c r="M111" s="110"/>
      <c r="N111" s="110"/>
      <c r="O111" s="110"/>
      <c r="P111" s="110"/>
      <c r="Q111" s="110"/>
      <c r="R111" s="110"/>
      <c r="S111" s="110"/>
      <c r="T111" s="111"/>
      <c r="U111" s="112"/>
      <c r="V111" s="111"/>
      <c r="W111" s="113"/>
      <c r="X111" s="113"/>
      <c r="Y111" s="113"/>
      <c r="AA111" s="115"/>
      <c r="AB111" s="115"/>
      <c r="AC111" s="115"/>
      <c r="AD111" s="116"/>
      <c r="AE111" s="115"/>
      <c r="AF111" s="115"/>
      <c r="AG111" s="115"/>
      <c r="AH111" s="115"/>
      <c r="AI111" s="115"/>
      <c r="AJ111" s="115"/>
      <c r="AK111" s="115"/>
      <c r="AM111" s="117"/>
    </row>
    <row r="112" spans="1:39" s="114" customFormat="1" ht="13.2" x14ac:dyDescent="0.25">
      <c r="A112" s="109" t="s">
        <v>402</v>
      </c>
      <c r="B112" s="108">
        <v>28861</v>
      </c>
      <c r="C112" s="108">
        <v>17354</v>
      </c>
      <c r="D112" s="108">
        <v>4065</v>
      </c>
      <c r="E112" s="108">
        <v>0</v>
      </c>
      <c r="F112" s="108">
        <v>0</v>
      </c>
      <c r="G112" s="108">
        <v>2655.1257407488301</v>
      </c>
      <c r="H112" s="108"/>
      <c r="I112" s="108">
        <v>24074.125740748801</v>
      </c>
      <c r="J112" s="108">
        <v>694803343</v>
      </c>
      <c r="K112" s="55"/>
      <c r="L112" s="108"/>
      <c r="M112" s="110"/>
      <c r="N112" s="110"/>
      <c r="O112" s="110"/>
      <c r="P112" s="110"/>
      <c r="Q112" s="110"/>
      <c r="R112" s="110"/>
      <c r="S112" s="110"/>
      <c r="T112" s="111"/>
      <c r="U112" s="112"/>
      <c r="V112" s="111"/>
      <c r="W112" s="113"/>
      <c r="X112" s="113"/>
      <c r="Y112" s="113"/>
      <c r="AA112" s="115"/>
      <c r="AB112" s="115"/>
      <c r="AC112" s="115"/>
      <c r="AD112" s="116"/>
      <c r="AE112" s="115"/>
      <c r="AF112" s="115"/>
      <c r="AG112" s="115"/>
      <c r="AH112" s="115"/>
      <c r="AI112" s="115"/>
      <c r="AJ112" s="115"/>
      <c r="AK112" s="115"/>
      <c r="AM112" s="117"/>
    </row>
    <row r="113" spans="1:39" s="114" customFormat="1" ht="13.2" x14ac:dyDescent="0.25">
      <c r="A113" s="109" t="s">
        <v>403</v>
      </c>
      <c r="B113" s="108">
        <v>17436</v>
      </c>
      <c r="C113" s="108">
        <v>12315</v>
      </c>
      <c r="D113" s="108">
        <v>-1910</v>
      </c>
      <c r="E113" s="108">
        <v>0</v>
      </c>
      <c r="F113" s="108">
        <v>0</v>
      </c>
      <c r="G113" s="108">
        <v>2655.1257407488301</v>
      </c>
      <c r="H113" s="108"/>
      <c r="I113" s="108">
        <v>13060.125740748799</v>
      </c>
      <c r="J113" s="108">
        <v>227716352</v>
      </c>
      <c r="K113" s="55"/>
      <c r="L113" s="108"/>
      <c r="M113" s="110"/>
      <c r="N113" s="110"/>
      <c r="O113" s="110"/>
      <c r="P113" s="110"/>
      <c r="Q113" s="110"/>
      <c r="R113" s="110"/>
      <c r="S113" s="110"/>
      <c r="T113" s="111"/>
      <c r="U113" s="112"/>
      <c r="V113" s="111"/>
      <c r="W113" s="113"/>
      <c r="X113" s="113"/>
      <c r="Y113" s="113"/>
      <c r="AA113" s="115"/>
      <c r="AB113" s="115"/>
      <c r="AC113" s="115"/>
      <c r="AD113" s="116"/>
      <c r="AE113" s="115"/>
      <c r="AF113" s="115"/>
      <c r="AG113" s="115"/>
      <c r="AH113" s="115"/>
      <c r="AI113" s="115"/>
      <c r="AJ113" s="115"/>
      <c r="AK113" s="115"/>
      <c r="AM113" s="117"/>
    </row>
    <row r="114" spans="1:39" s="114" customFormat="1" ht="18.75" customHeight="1" x14ac:dyDescent="0.25">
      <c r="A114" s="17" t="s">
        <v>404</v>
      </c>
      <c r="B114" s="18"/>
      <c r="C114" s="18"/>
      <c r="D114" s="18"/>
      <c r="E114" s="18"/>
      <c r="F114" s="18"/>
      <c r="G114" s="18"/>
      <c r="H114" s="18"/>
      <c r="I114" s="108"/>
      <c r="J114" s="108"/>
      <c r="K114" s="55"/>
      <c r="L114" s="108"/>
      <c r="M114" s="110"/>
      <c r="N114" s="110"/>
      <c r="O114" s="110"/>
      <c r="P114" s="110"/>
      <c r="Q114" s="110"/>
      <c r="R114" s="110"/>
      <c r="S114" s="110"/>
      <c r="T114" s="111"/>
      <c r="U114" s="112"/>
      <c r="V114" s="111"/>
      <c r="W114" s="113"/>
      <c r="X114" s="113"/>
      <c r="Y114" s="113"/>
      <c r="AA114" s="115"/>
      <c r="AB114" s="115"/>
      <c r="AC114" s="115"/>
      <c r="AD114" s="116"/>
      <c r="AE114" s="115"/>
      <c r="AF114" s="115"/>
      <c r="AG114" s="115"/>
      <c r="AH114" s="115"/>
      <c r="AI114" s="115"/>
      <c r="AJ114" s="115"/>
      <c r="AK114" s="115"/>
      <c r="AM114" s="117"/>
    </row>
    <row r="115" spans="1:39" s="114" customFormat="1" ht="13.2" x14ac:dyDescent="0.25">
      <c r="A115" s="109" t="s">
        <v>405</v>
      </c>
      <c r="B115" s="108">
        <v>15957</v>
      </c>
      <c r="C115" s="108">
        <v>19354</v>
      </c>
      <c r="D115" s="108">
        <v>1484</v>
      </c>
      <c r="E115" s="108">
        <v>0</v>
      </c>
      <c r="F115" s="108">
        <v>0</v>
      </c>
      <c r="G115" s="108">
        <v>2655.1257407488301</v>
      </c>
      <c r="H115" s="108"/>
      <c r="I115" s="108">
        <v>23493.125740748801</v>
      </c>
      <c r="J115" s="108">
        <v>374879807</v>
      </c>
      <c r="K115" s="55"/>
      <c r="L115" s="108"/>
      <c r="M115" s="110"/>
      <c r="N115" s="110"/>
      <c r="O115" s="110"/>
      <c r="P115" s="110"/>
      <c r="Q115" s="110"/>
      <c r="R115" s="110"/>
      <c r="S115" s="110"/>
      <c r="T115" s="111"/>
      <c r="U115" s="112"/>
      <c r="V115" s="111"/>
      <c r="W115" s="113"/>
      <c r="X115" s="113"/>
      <c r="Y115" s="113"/>
      <c r="AA115" s="115"/>
      <c r="AB115" s="115"/>
      <c r="AC115" s="115"/>
      <c r="AD115" s="116"/>
      <c r="AE115" s="115"/>
      <c r="AF115" s="115"/>
      <c r="AG115" s="115"/>
      <c r="AH115" s="115"/>
      <c r="AI115" s="115"/>
      <c r="AJ115" s="115"/>
      <c r="AK115" s="115"/>
      <c r="AM115" s="117"/>
    </row>
    <row r="116" spans="1:39" s="114" customFormat="1" ht="13.2" x14ac:dyDescent="0.25">
      <c r="A116" s="109" t="s">
        <v>406</v>
      </c>
      <c r="B116" s="108">
        <v>12534</v>
      </c>
      <c r="C116" s="108">
        <v>16304</v>
      </c>
      <c r="D116" s="108">
        <v>997</v>
      </c>
      <c r="E116" s="108">
        <v>0</v>
      </c>
      <c r="F116" s="108">
        <v>0</v>
      </c>
      <c r="G116" s="108">
        <v>2655.1257407488301</v>
      </c>
      <c r="H116" s="108"/>
      <c r="I116" s="108">
        <v>19956.125740748801</v>
      </c>
      <c r="J116" s="108">
        <v>250130080</v>
      </c>
      <c r="K116" s="55"/>
      <c r="L116" s="108"/>
      <c r="M116" s="110"/>
      <c r="N116" s="110"/>
      <c r="O116" s="110"/>
      <c r="P116" s="110"/>
      <c r="Q116" s="110"/>
      <c r="R116" s="110"/>
      <c r="S116" s="110"/>
      <c r="T116" s="111"/>
      <c r="U116" s="112"/>
      <c r="V116" s="111"/>
      <c r="W116" s="113"/>
      <c r="X116" s="113"/>
      <c r="Y116" s="113"/>
      <c r="AA116" s="115"/>
      <c r="AB116" s="115"/>
      <c r="AC116" s="115"/>
      <c r="AD116" s="116"/>
      <c r="AE116" s="115"/>
      <c r="AF116" s="115"/>
      <c r="AG116" s="115"/>
      <c r="AH116" s="115"/>
      <c r="AI116" s="115"/>
      <c r="AJ116" s="115"/>
      <c r="AK116" s="115"/>
      <c r="AM116" s="117"/>
    </row>
    <row r="117" spans="1:39" s="114" customFormat="1" ht="13.2" x14ac:dyDescent="0.25">
      <c r="A117" s="109" t="s">
        <v>407</v>
      </c>
      <c r="B117" s="108">
        <v>19921</v>
      </c>
      <c r="C117" s="108">
        <v>16747</v>
      </c>
      <c r="D117" s="108">
        <v>2882</v>
      </c>
      <c r="E117" s="108">
        <v>0</v>
      </c>
      <c r="F117" s="108">
        <v>0</v>
      </c>
      <c r="G117" s="108">
        <v>2655.1257407488301</v>
      </c>
      <c r="H117" s="108"/>
      <c r="I117" s="108">
        <v>22284.125740748801</v>
      </c>
      <c r="J117" s="108">
        <v>443922069</v>
      </c>
      <c r="K117" s="55"/>
      <c r="L117" s="108"/>
      <c r="M117" s="110"/>
      <c r="N117" s="110"/>
      <c r="O117" s="110"/>
      <c r="P117" s="110"/>
      <c r="Q117" s="110"/>
      <c r="R117" s="110"/>
      <c r="S117" s="110"/>
      <c r="T117" s="111"/>
      <c r="U117" s="112"/>
      <c r="V117" s="111"/>
      <c r="W117" s="113"/>
      <c r="X117" s="113"/>
      <c r="Y117" s="113"/>
      <c r="AA117" s="115"/>
      <c r="AB117" s="115"/>
      <c r="AC117" s="115"/>
      <c r="AD117" s="116"/>
      <c r="AE117" s="115"/>
      <c r="AF117" s="115"/>
      <c r="AG117" s="115"/>
      <c r="AH117" s="115"/>
      <c r="AI117" s="115"/>
      <c r="AJ117" s="115"/>
      <c r="AK117" s="115"/>
      <c r="AM117" s="117"/>
    </row>
    <row r="118" spans="1:39" s="114" customFormat="1" ht="13.2" x14ac:dyDescent="0.25">
      <c r="A118" s="109" t="s">
        <v>408</v>
      </c>
      <c r="B118" s="108">
        <v>15903</v>
      </c>
      <c r="C118" s="108">
        <v>7933</v>
      </c>
      <c r="D118" s="108">
        <v>716</v>
      </c>
      <c r="E118" s="108">
        <v>0</v>
      </c>
      <c r="F118" s="108">
        <v>0</v>
      </c>
      <c r="G118" s="108">
        <v>2655.1257407488301</v>
      </c>
      <c r="H118" s="108"/>
      <c r="I118" s="108">
        <v>11304.125740748799</v>
      </c>
      <c r="J118" s="108">
        <v>179769512</v>
      </c>
      <c r="K118" s="55"/>
      <c r="L118" s="108"/>
      <c r="M118" s="110"/>
      <c r="N118" s="110"/>
      <c r="O118" s="110"/>
      <c r="P118" s="110"/>
      <c r="Q118" s="110"/>
      <c r="R118" s="110"/>
      <c r="S118" s="110"/>
      <c r="T118" s="111"/>
      <c r="U118" s="112"/>
      <c r="V118" s="111"/>
      <c r="W118" s="113"/>
      <c r="X118" s="113"/>
      <c r="Y118" s="113"/>
      <c r="AA118" s="115"/>
      <c r="AB118" s="115"/>
      <c r="AC118" s="115"/>
      <c r="AD118" s="116"/>
      <c r="AE118" s="115"/>
      <c r="AF118" s="115"/>
      <c r="AG118" s="115"/>
      <c r="AH118" s="115"/>
      <c r="AI118" s="115"/>
      <c r="AJ118" s="115"/>
      <c r="AK118" s="115"/>
      <c r="AM118" s="117"/>
    </row>
    <row r="119" spans="1:39" s="114" customFormat="1" ht="13.2" x14ac:dyDescent="0.25">
      <c r="A119" s="109" t="s">
        <v>409</v>
      </c>
      <c r="B119" s="108">
        <v>34832</v>
      </c>
      <c r="C119" s="108">
        <v>14363</v>
      </c>
      <c r="D119" s="108">
        <v>1316</v>
      </c>
      <c r="E119" s="108">
        <v>0</v>
      </c>
      <c r="F119" s="108">
        <v>0</v>
      </c>
      <c r="G119" s="108">
        <v>2655.1257407488301</v>
      </c>
      <c r="H119" s="108"/>
      <c r="I119" s="108">
        <v>18334.125740748801</v>
      </c>
      <c r="J119" s="108">
        <v>638614268</v>
      </c>
      <c r="K119" s="55"/>
      <c r="L119" s="108"/>
      <c r="M119" s="110"/>
      <c r="N119" s="110"/>
      <c r="O119" s="110"/>
      <c r="P119" s="110"/>
      <c r="Q119" s="110"/>
      <c r="R119" s="110"/>
      <c r="S119" s="110"/>
      <c r="T119" s="111"/>
      <c r="U119" s="112"/>
      <c r="V119" s="111"/>
      <c r="W119" s="113"/>
      <c r="X119" s="113"/>
      <c r="Y119" s="113"/>
      <c r="AA119" s="115"/>
      <c r="AB119" s="115"/>
      <c r="AC119" s="115"/>
      <c r="AD119" s="116"/>
      <c r="AE119" s="115"/>
      <c r="AF119" s="115"/>
      <c r="AG119" s="115"/>
      <c r="AH119" s="115"/>
      <c r="AI119" s="115"/>
      <c r="AJ119" s="115"/>
      <c r="AK119" s="115"/>
      <c r="AM119" s="117"/>
    </row>
    <row r="120" spans="1:39" s="114" customFormat="1" ht="13.2" x14ac:dyDescent="0.25">
      <c r="A120" s="109" t="s">
        <v>410</v>
      </c>
      <c r="B120" s="108">
        <v>151735</v>
      </c>
      <c r="C120" s="108">
        <v>11259</v>
      </c>
      <c r="D120" s="108">
        <v>801</v>
      </c>
      <c r="E120" s="108">
        <v>0</v>
      </c>
      <c r="F120" s="108">
        <v>0</v>
      </c>
      <c r="G120" s="108">
        <v>2655.1257407488301</v>
      </c>
      <c r="H120" s="108"/>
      <c r="I120" s="108">
        <v>14715.125740748799</v>
      </c>
      <c r="J120" s="108">
        <v>2232799604</v>
      </c>
      <c r="K120" s="55"/>
      <c r="L120" s="108"/>
      <c r="M120" s="110"/>
      <c r="N120" s="110"/>
      <c r="O120" s="110"/>
      <c r="P120" s="110"/>
      <c r="Q120" s="110"/>
      <c r="R120" s="110"/>
      <c r="S120" s="110"/>
      <c r="T120" s="111"/>
      <c r="U120" s="112"/>
      <c r="V120" s="111"/>
      <c r="W120" s="113"/>
      <c r="X120" s="113"/>
      <c r="Y120" s="113"/>
      <c r="AA120" s="115"/>
      <c r="AB120" s="115"/>
      <c r="AC120" s="115"/>
      <c r="AD120" s="116"/>
      <c r="AE120" s="115"/>
      <c r="AF120" s="115"/>
      <c r="AG120" s="115"/>
      <c r="AH120" s="115"/>
      <c r="AI120" s="115"/>
      <c r="AJ120" s="115"/>
      <c r="AK120" s="115"/>
      <c r="AM120" s="117"/>
    </row>
    <row r="121" spans="1:39" s="114" customFormat="1" ht="13.2" x14ac:dyDescent="0.25">
      <c r="A121" s="109" t="s">
        <v>411</v>
      </c>
      <c r="B121" s="108">
        <v>52086</v>
      </c>
      <c r="C121" s="108">
        <v>16433</v>
      </c>
      <c r="D121" s="108">
        <v>1860</v>
      </c>
      <c r="E121" s="108">
        <v>0</v>
      </c>
      <c r="F121" s="108">
        <v>0</v>
      </c>
      <c r="G121" s="108">
        <v>2655.1257407488301</v>
      </c>
      <c r="H121" s="108"/>
      <c r="I121" s="108">
        <v>20948.125740748801</v>
      </c>
      <c r="J121" s="108">
        <v>1091104077</v>
      </c>
      <c r="K121" s="55"/>
      <c r="L121" s="108"/>
      <c r="M121" s="110"/>
      <c r="N121" s="110"/>
      <c r="O121" s="110"/>
      <c r="P121" s="110"/>
      <c r="Q121" s="110"/>
      <c r="R121" s="110"/>
      <c r="S121" s="110"/>
      <c r="T121" s="111"/>
      <c r="U121" s="112"/>
      <c r="V121" s="111"/>
      <c r="W121" s="113"/>
      <c r="X121" s="113"/>
      <c r="Y121" s="113"/>
      <c r="AA121" s="115"/>
      <c r="AB121" s="115"/>
      <c r="AC121" s="115"/>
      <c r="AD121" s="116"/>
      <c r="AE121" s="115"/>
      <c r="AF121" s="115"/>
      <c r="AG121" s="115"/>
      <c r="AH121" s="115"/>
      <c r="AI121" s="115"/>
      <c r="AJ121" s="115"/>
      <c r="AK121" s="115"/>
      <c r="AM121" s="117"/>
    </row>
    <row r="122" spans="1:39" s="114" customFormat="1" ht="13.2" x14ac:dyDescent="0.25">
      <c r="A122" s="109" t="s">
        <v>412</v>
      </c>
      <c r="B122" s="108">
        <v>28336</v>
      </c>
      <c r="C122" s="108">
        <v>7783</v>
      </c>
      <c r="D122" s="108">
        <v>233</v>
      </c>
      <c r="E122" s="108">
        <v>0</v>
      </c>
      <c r="F122" s="108">
        <v>0</v>
      </c>
      <c r="G122" s="108">
        <v>2655.1257407488301</v>
      </c>
      <c r="H122" s="108"/>
      <c r="I122" s="108">
        <v>10671.125740748799</v>
      </c>
      <c r="J122" s="108">
        <v>302377019</v>
      </c>
      <c r="K122" s="55"/>
      <c r="L122" s="108"/>
      <c r="M122" s="110"/>
      <c r="N122" s="110"/>
      <c r="O122" s="110"/>
      <c r="P122" s="110"/>
      <c r="Q122" s="110"/>
      <c r="R122" s="110"/>
      <c r="S122" s="110"/>
      <c r="T122" s="111"/>
      <c r="U122" s="112"/>
      <c r="V122" s="111"/>
      <c r="W122" s="113"/>
      <c r="X122" s="113"/>
      <c r="Y122" s="113"/>
      <c r="AA122" s="115"/>
      <c r="AB122" s="115"/>
      <c r="AC122" s="115"/>
      <c r="AD122" s="116"/>
      <c r="AE122" s="115"/>
      <c r="AF122" s="115"/>
      <c r="AG122" s="115"/>
      <c r="AH122" s="115"/>
      <c r="AI122" s="115"/>
      <c r="AJ122" s="115"/>
      <c r="AK122" s="115"/>
      <c r="AM122" s="117"/>
    </row>
    <row r="123" spans="1:39" s="114" customFormat="1" ht="13.2" x14ac:dyDescent="0.25">
      <c r="A123" s="109" t="s">
        <v>413</v>
      </c>
      <c r="B123" s="108">
        <v>15584</v>
      </c>
      <c r="C123" s="108">
        <v>15060</v>
      </c>
      <c r="D123" s="108">
        <v>50</v>
      </c>
      <c r="E123" s="108">
        <v>0</v>
      </c>
      <c r="F123" s="108">
        <v>0</v>
      </c>
      <c r="G123" s="108">
        <v>2655.1257407488301</v>
      </c>
      <c r="H123" s="108"/>
      <c r="I123" s="108">
        <v>17765.125740748801</v>
      </c>
      <c r="J123" s="108">
        <v>276851720</v>
      </c>
      <c r="K123" s="55"/>
      <c r="L123" s="108"/>
      <c r="M123" s="110"/>
      <c r="N123" s="110"/>
      <c r="O123" s="110"/>
      <c r="P123" s="110"/>
      <c r="Q123" s="110"/>
      <c r="R123" s="110"/>
      <c r="S123" s="110"/>
      <c r="T123" s="111"/>
      <c r="U123" s="112"/>
      <c r="V123" s="111"/>
      <c r="W123" s="113"/>
      <c r="X123" s="113"/>
      <c r="Y123" s="113"/>
      <c r="AA123" s="115"/>
      <c r="AB123" s="115"/>
      <c r="AC123" s="115"/>
      <c r="AD123" s="116"/>
      <c r="AE123" s="115"/>
      <c r="AF123" s="115"/>
      <c r="AG123" s="115"/>
      <c r="AH123" s="115"/>
      <c r="AI123" s="115"/>
      <c r="AJ123" s="115"/>
      <c r="AK123" s="115"/>
      <c r="AM123" s="117"/>
    </row>
    <row r="124" spans="1:39" s="114" customFormat="1" ht="13.2" x14ac:dyDescent="0.25">
      <c r="A124" s="109" t="s">
        <v>414</v>
      </c>
      <c r="B124" s="108">
        <v>17444</v>
      </c>
      <c r="C124" s="108">
        <v>13543</v>
      </c>
      <c r="D124" s="108">
        <v>259</v>
      </c>
      <c r="E124" s="108">
        <v>0</v>
      </c>
      <c r="F124" s="108">
        <v>0</v>
      </c>
      <c r="G124" s="108">
        <v>2655.1257407488301</v>
      </c>
      <c r="H124" s="108"/>
      <c r="I124" s="108">
        <v>16457.125740748801</v>
      </c>
      <c r="J124" s="108">
        <v>287078101</v>
      </c>
      <c r="K124" s="55"/>
      <c r="L124" s="108"/>
      <c r="M124" s="110"/>
      <c r="N124" s="110"/>
      <c r="O124" s="110"/>
      <c r="P124" s="110"/>
      <c r="Q124" s="110"/>
      <c r="R124" s="110"/>
      <c r="S124" s="110"/>
      <c r="T124" s="111"/>
      <c r="U124" s="112"/>
      <c r="V124" s="111"/>
      <c r="W124" s="113"/>
      <c r="X124" s="113"/>
      <c r="Y124" s="113"/>
      <c r="AA124" s="115"/>
      <c r="AB124" s="115"/>
      <c r="AC124" s="115"/>
      <c r="AD124" s="116"/>
      <c r="AE124" s="115"/>
      <c r="AF124" s="115"/>
      <c r="AG124" s="115"/>
      <c r="AH124" s="115"/>
      <c r="AI124" s="115"/>
      <c r="AJ124" s="115"/>
      <c r="AK124" s="115"/>
      <c r="AM124" s="117"/>
    </row>
    <row r="125" spans="1:39" s="114" customFormat="1" ht="13.2" x14ac:dyDescent="0.25">
      <c r="A125" s="109" t="s">
        <v>415</v>
      </c>
      <c r="B125" s="108">
        <v>17689</v>
      </c>
      <c r="C125" s="108">
        <v>18054</v>
      </c>
      <c r="D125" s="108">
        <v>431</v>
      </c>
      <c r="E125" s="108">
        <v>0</v>
      </c>
      <c r="F125" s="108">
        <v>0</v>
      </c>
      <c r="G125" s="108">
        <v>2655.1257407488301</v>
      </c>
      <c r="H125" s="108"/>
      <c r="I125" s="108">
        <v>21140.125740748801</v>
      </c>
      <c r="J125" s="108">
        <v>373947684</v>
      </c>
      <c r="K125" s="55"/>
      <c r="L125" s="108"/>
      <c r="M125" s="110"/>
      <c r="N125" s="110"/>
      <c r="O125" s="110"/>
      <c r="P125" s="110"/>
      <c r="Q125" s="110"/>
      <c r="R125" s="110"/>
      <c r="S125" s="110"/>
      <c r="T125" s="111"/>
      <c r="U125" s="112"/>
      <c r="V125" s="111"/>
      <c r="W125" s="113"/>
      <c r="X125" s="113"/>
      <c r="Y125" s="113"/>
      <c r="AA125" s="115"/>
      <c r="AB125" s="115"/>
      <c r="AC125" s="115"/>
      <c r="AD125" s="116"/>
      <c r="AE125" s="115"/>
      <c r="AF125" s="115"/>
      <c r="AG125" s="115"/>
      <c r="AH125" s="115"/>
      <c r="AI125" s="115"/>
      <c r="AJ125" s="115"/>
      <c r="AK125" s="115"/>
      <c r="AM125" s="117"/>
    </row>
    <row r="126" spans="1:39" s="114" customFormat="1" ht="13.2" x14ac:dyDescent="0.25">
      <c r="A126" s="109" t="s">
        <v>416</v>
      </c>
      <c r="B126" s="108">
        <v>86443</v>
      </c>
      <c r="C126" s="108">
        <v>14438</v>
      </c>
      <c r="D126" s="108">
        <v>1713</v>
      </c>
      <c r="E126" s="108">
        <v>0</v>
      </c>
      <c r="F126" s="108">
        <v>0</v>
      </c>
      <c r="G126" s="108">
        <v>2655.1257407488301</v>
      </c>
      <c r="H126" s="108"/>
      <c r="I126" s="108">
        <v>18806.125740748801</v>
      </c>
      <c r="J126" s="108">
        <v>1625657927</v>
      </c>
      <c r="K126" s="55"/>
      <c r="L126" s="108"/>
      <c r="M126" s="110"/>
      <c r="N126" s="110"/>
      <c r="O126" s="110"/>
      <c r="P126" s="110"/>
      <c r="Q126" s="110"/>
      <c r="R126" s="110"/>
      <c r="S126" s="110"/>
      <c r="T126" s="111"/>
      <c r="U126" s="112"/>
      <c r="V126" s="111"/>
      <c r="W126" s="113"/>
      <c r="X126" s="113"/>
      <c r="Y126" s="113"/>
      <c r="AA126" s="115"/>
      <c r="AB126" s="115"/>
      <c r="AC126" s="115"/>
      <c r="AD126" s="116"/>
      <c r="AE126" s="115"/>
      <c r="AF126" s="115"/>
      <c r="AG126" s="115"/>
      <c r="AH126" s="115"/>
      <c r="AI126" s="115"/>
      <c r="AJ126" s="115"/>
      <c r="AK126" s="115"/>
      <c r="AM126" s="117"/>
    </row>
    <row r="127" spans="1:39" s="114" customFormat="1" ht="13.2" x14ac:dyDescent="0.25">
      <c r="A127" s="109" t="s">
        <v>417</v>
      </c>
      <c r="B127" s="108">
        <v>32422</v>
      </c>
      <c r="C127" s="108">
        <v>3792</v>
      </c>
      <c r="D127" s="108">
        <v>1190</v>
      </c>
      <c r="E127" s="108">
        <v>0</v>
      </c>
      <c r="F127" s="108">
        <v>0</v>
      </c>
      <c r="G127" s="108">
        <v>2655.1257407488301</v>
      </c>
      <c r="H127" s="108"/>
      <c r="I127" s="108">
        <v>7637.1257407488301</v>
      </c>
      <c r="J127" s="108">
        <v>247610891</v>
      </c>
      <c r="K127" s="55"/>
      <c r="L127" s="108"/>
      <c r="M127" s="110"/>
      <c r="N127" s="110"/>
      <c r="O127" s="110"/>
      <c r="P127" s="110"/>
      <c r="Q127" s="110"/>
      <c r="R127" s="110"/>
      <c r="S127" s="110"/>
      <c r="T127" s="111"/>
      <c r="U127" s="112"/>
      <c r="V127" s="111"/>
      <c r="W127" s="113"/>
      <c r="X127" s="113"/>
      <c r="Y127" s="113"/>
      <c r="AA127" s="115"/>
      <c r="AB127" s="115"/>
      <c r="AC127" s="115"/>
      <c r="AD127" s="116"/>
      <c r="AE127" s="115"/>
      <c r="AF127" s="115"/>
      <c r="AG127" s="115"/>
      <c r="AH127" s="115"/>
      <c r="AI127" s="115"/>
      <c r="AJ127" s="115"/>
      <c r="AK127" s="115"/>
      <c r="AM127" s="117"/>
    </row>
    <row r="128" spans="1:39" s="114" customFormat="1" ht="13.2" x14ac:dyDescent="0.25">
      <c r="A128" s="109" t="s">
        <v>418</v>
      </c>
      <c r="B128" s="108">
        <v>47170</v>
      </c>
      <c r="C128" s="108">
        <v>16263</v>
      </c>
      <c r="D128" s="108">
        <v>1105</v>
      </c>
      <c r="E128" s="108">
        <v>0</v>
      </c>
      <c r="F128" s="108">
        <v>0</v>
      </c>
      <c r="G128" s="108">
        <v>2655.1257407488301</v>
      </c>
      <c r="H128" s="108"/>
      <c r="I128" s="108">
        <v>20023.125740748801</v>
      </c>
      <c r="J128" s="108">
        <v>944490841</v>
      </c>
      <c r="K128" s="55"/>
      <c r="L128" s="108"/>
      <c r="M128" s="110"/>
      <c r="N128" s="110"/>
      <c r="O128" s="110"/>
      <c r="P128" s="110"/>
      <c r="Q128" s="110"/>
      <c r="R128" s="110"/>
      <c r="S128" s="110"/>
      <c r="T128" s="111"/>
      <c r="U128" s="112"/>
      <c r="V128" s="111"/>
      <c r="W128" s="113"/>
      <c r="X128" s="113"/>
      <c r="Y128" s="113"/>
      <c r="AA128" s="115"/>
      <c r="AB128" s="115"/>
      <c r="AC128" s="115"/>
      <c r="AD128" s="116"/>
      <c r="AE128" s="115"/>
      <c r="AF128" s="115"/>
      <c r="AG128" s="115"/>
      <c r="AH128" s="115"/>
      <c r="AI128" s="115"/>
      <c r="AJ128" s="115"/>
      <c r="AK128" s="115"/>
      <c r="AM128" s="117"/>
    </row>
    <row r="129" spans="1:39" s="114" customFormat="1" ht="13.2" x14ac:dyDescent="0.25">
      <c r="A129" s="109" t="s">
        <v>419</v>
      </c>
      <c r="B129" s="108">
        <v>24584</v>
      </c>
      <c r="C129" s="108">
        <v>-7456</v>
      </c>
      <c r="D129" s="108">
        <v>4835</v>
      </c>
      <c r="E129" s="108">
        <v>342</v>
      </c>
      <c r="F129" s="108">
        <v>0</v>
      </c>
      <c r="G129" s="108">
        <v>2655.1257407488301</v>
      </c>
      <c r="H129" s="108"/>
      <c r="I129" s="108">
        <v>376.12574074883003</v>
      </c>
      <c r="J129" s="108">
        <v>9246675</v>
      </c>
      <c r="K129" s="55"/>
      <c r="L129" s="108"/>
      <c r="M129" s="110"/>
      <c r="N129" s="110"/>
      <c r="O129" s="110"/>
      <c r="P129" s="110"/>
      <c r="Q129" s="110"/>
      <c r="R129" s="110"/>
      <c r="S129" s="110"/>
      <c r="T129" s="111"/>
      <c r="U129" s="112"/>
      <c r="V129" s="111"/>
      <c r="W129" s="113"/>
      <c r="X129" s="113"/>
      <c r="Y129" s="113"/>
      <c r="AA129" s="115"/>
      <c r="AB129" s="115"/>
      <c r="AC129" s="115"/>
      <c r="AD129" s="116"/>
      <c r="AE129" s="115"/>
      <c r="AF129" s="115"/>
      <c r="AG129" s="115"/>
      <c r="AH129" s="115"/>
      <c r="AI129" s="115"/>
      <c r="AJ129" s="115"/>
      <c r="AK129" s="115"/>
      <c r="AM129" s="117"/>
    </row>
    <row r="130" spans="1:39" s="114" customFormat="1" ht="13.2" x14ac:dyDescent="0.25">
      <c r="A130" s="109" t="s">
        <v>420</v>
      </c>
      <c r="B130" s="108">
        <v>129263</v>
      </c>
      <c r="C130" s="108">
        <v>9566</v>
      </c>
      <c r="D130" s="108">
        <v>-5561</v>
      </c>
      <c r="E130" s="108">
        <v>0</v>
      </c>
      <c r="F130" s="108">
        <v>0</v>
      </c>
      <c r="G130" s="108">
        <v>2655.1257407488301</v>
      </c>
      <c r="H130" s="108"/>
      <c r="I130" s="108">
        <v>6660.1257407488301</v>
      </c>
      <c r="J130" s="108">
        <v>860907834</v>
      </c>
      <c r="K130" s="55"/>
      <c r="L130" s="108"/>
      <c r="M130" s="110"/>
      <c r="N130" s="110"/>
      <c r="O130" s="110"/>
      <c r="P130" s="110"/>
      <c r="Q130" s="110"/>
      <c r="R130" s="110"/>
      <c r="S130" s="110"/>
      <c r="T130" s="111"/>
      <c r="U130" s="112"/>
      <c r="V130" s="111"/>
      <c r="W130" s="113"/>
      <c r="X130" s="113"/>
      <c r="Y130" s="113"/>
      <c r="AA130" s="115"/>
      <c r="AB130" s="115"/>
      <c r="AC130" s="115"/>
      <c r="AD130" s="116"/>
      <c r="AE130" s="115"/>
      <c r="AF130" s="115"/>
      <c r="AG130" s="115"/>
      <c r="AH130" s="115"/>
      <c r="AI130" s="115"/>
      <c r="AJ130" s="115"/>
      <c r="AK130" s="115"/>
      <c r="AM130" s="117"/>
    </row>
    <row r="131" spans="1:39" s="114" customFormat="1" ht="13.2" x14ac:dyDescent="0.25">
      <c r="A131" s="109" t="s">
        <v>421</v>
      </c>
      <c r="B131" s="108">
        <v>363693</v>
      </c>
      <c r="C131" s="108">
        <v>15512</v>
      </c>
      <c r="D131" s="108">
        <v>297</v>
      </c>
      <c r="E131" s="108">
        <v>32</v>
      </c>
      <c r="F131" s="108">
        <v>0</v>
      </c>
      <c r="G131" s="108">
        <v>2655.1257407488301</v>
      </c>
      <c r="H131" s="108"/>
      <c r="I131" s="108">
        <v>18496.125740748801</v>
      </c>
      <c r="J131" s="108">
        <v>6726911459</v>
      </c>
      <c r="K131" s="55"/>
      <c r="L131" s="108"/>
      <c r="M131" s="110"/>
      <c r="N131" s="110"/>
      <c r="O131" s="110"/>
      <c r="P131" s="110"/>
      <c r="Q131" s="110"/>
      <c r="R131" s="110"/>
      <c r="S131" s="110"/>
      <c r="T131" s="111"/>
      <c r="U131" s="112"/>
      <c r="V131" s="111"/>
      <c r="W131" s="113"/>
      <c r="X131" s="113"/>
      <c r="Y131" s="113"/>
      <c r="AA131" s="115"/>
      <c r="AB131" s="115"/>
      <c r="AC131" s="115"/>
      <c r="AD131" s="116"/>
      <c r="AE131" s="115"/>
      <c r="AF131" s="115"/>
      <c r="AG131" s="115"/>
      <c r="AH131" s="115"/>
      <c r="AI131" s="115"/>
      <c r="AJ131" s="115"/>
      <c r="AK131" s="115"/>
      <c r="AM131" s="117"/>
    </row>
    <row r="132" spans="1:39" s="114" customFormat="1" ht="13.2" x14ac:dyDescent="0.25">
      <c r="A132" s="109" t="s">
        <v>422</v>
      </c>
      <c r="B132" s="108">
        <v>13094</v>
      </c>
      <c r="C132" s="108">
        <v>17213</v>
      </c>
      <c r="D132" s="108">
        <v>3910</v>
      </c>
      <c r="E132" s="108">
        <v>0</v>
      </c>
      <c r="F132" s="108">
        <v>0</v>
      </c>
      <c r="G132" s="108">
        <v>2655.1257407488301</v>
      </c>
      <c r="H132" s="108"/>
      <c r="I132" s="108">
        <v>23778.125740748801</v>
      </c>
      <c r="J132" s="108">
        <v>311350778</v>
      </c>
      <c r="K132" s="55"/>
      <c r="L132" s="108"/>
      <c r="M132" s="110"/>
      <c r="N132" s="110"/>
      <c r="O132" s="110"/>
      <c r="P132" s="110"/>
      <c r="Q132" s="110"/>
      <c r="R132" s="110"/>
      <c r="S132" s="110"/>
      <c r="T132" s="111"/>
      <c r="U132" s="112"/>
      <c r="V132" s="111"/>
      <c r="W132" s="113"/>
      <c r="X132" s="113"/>
      <c r="Y132" s="113"/>
      <c r="AA132" s="115"/>
      <c r="AB132" s="115"/>
      <c r="AC132" s="115"/>
      <c r="AD132" s="116"/>
      <c r="AE132" s="115"/>
      <c r="AF132" s="115"/>
      <c r="AG132" s="115"/>
      <c r="AH132" s="115"/>
      <c r="AI132" s="115"/>
      <c r="AJ132" s="115"/>
      <c r="AK132" s="115"/>
      <c r="AM132" s="117"/>
    </row>
    <row r="133" spans="1:39" s="114" customFormat="1" ht="13.2" x14ac:dyDescent="0.25">
      <c r="A133" s="109" t="s">
        <v>423</v>
      </c>
      <c r="B133" s="108">
        <v>7312</v>
      </c>
      <c r="C133" s="108">
        <v>21937</v>
      </c>
      <c r="D133" s="108">
        <v>7996</v>
      </c>
      <c r="E133" s="108">
        <v>0</v>
      </c>
      <c r="F133" s="108">
        <v>0</v>
      </c>
      <c r="G133" s="108">
        <v>2655.1257407488301</v>
      </c>
      <c r="H133" s="108"/>
      <c r="I133" s="108">
        <v>32588.125740748801</v>
      </c>
      <c r="J133" s="108">
        <v>238284375</v>
      </c>
      <c r="K133" s="55"/>
      <c r="L133" s="108"/>
      <c r="M133" s="110"/>
      <c r="N133" s="110"/>
      <c r="O133" s="110"/>
      <c r="P133" s="110"/>
      <c r="Q133" s="110"/>
      <c r="R133" s="110"/>
      <c r="S133" s="110"/>
      <c r="T133" s="111"/>
      <c r="U133" s="112"/>
      <c r="V133" s="111"/>
      <c r="W133" s="113"/>
      <c r="X133" s="113"/>
      <c r="Y133" s="113"/>
      <c r="AA133" s="115"/>
      <c r="AB133" s="115"/>
      <c r="AC133" s="115"/>
      <c r="AD133" s="116"/>
      <c r="AE133" s="115"/>
      <c r="AF133" s="115"/>
      <c r="AG133" s="115"/>
      <c r="AH133" s="115"/>
      <c r="AI133" s="115"/>
      <c r="AJ133" s="115"/>
      <c r="AK133" s="115"/>
      <c r="AM133" s="117"/>
    </row>
    <row r="134" spans="1:39" s="114" customFormat="1" ht="13.2" x14ac:dyDescent="0.25">
      <c r="A134" s="109" t="s">
        <v>424</v>
      </c>
      <c r="B134" s="108">
        <v>18974</v>
      </c>
      <c r="C134" s="108">
        <v>14567</v>
      </c>
      <c r="D134" s="108">
        <v>610</v>
      </c>
      <c r="E134" s="108">
        <v>0</v>
      </c>
      <c r="F134" s="108">
        <v>0</v>
      </c>
      <c r="G134" s="108">
        <v>2655.1257407488301</v>
      </c>
      <c r="H134" s="108"/>
      <c r="I134" s="108">
        <v>17832.125740748801</v>
      </c>
      <c r="J134" s="108">
        <v>338346754</v>
      </c>
      <c r="K134" s="55"/>
      <c r="L134" s="108"/>
      <c r="M134" s="110"/>
      <c r="N134" s="110"/>
      <c r="O134" s="110"/>
      <c r="P134" s="110"/>
      <c r="Q134" s="110"/>
      <c r="R134" s="110"/>
      <c r="S134" s="110"/>
      <c r="T134" s="111"/>
      <c r="U134" s="112"/>
      <c r="V134" s="111"/>
      <c r="W134" s="113"/>
      <c r="X134" s="113"/>
      <c r="Y134" s="113"/>
      <c r="AA134" s="115"/>
      <c r="AB134" s="115"/>
      <c r="AC134" s="115"/>
      <c r="AD134" s="116"/>
      <c r="AE134" s="115"/>
      <c r="AF134" s="115"/>
      <c r="AG134" s="115"/>
      <c r="AH134" s="115"/>
      <c r="AI134" s="115"/>
      <c r="AJ134" s="115"/>
      <c r="AK134" s="115"/>
      <c r="AM134" s="117"/>
    </row>
    <row r="135" spans="1:39" s="114" customFormat="1" ht="13.2" x14ac:dyDescent="0.25">
      <c r="A135" s="109" t="s">
        <v>425</v>
      </c>
      <c r="B135" s="108">
        <v>19331</v>
      </c>
      <c r="C135" s="108">
        <v>14046</v>
      </c>
      <c r="D135" s="108">
        <v>-1536</v>
      </c>
      <c r="E135" s="108">
        <v>0</v>
      </c>
      <c r="F135" s="108">
        <v>0</v>
      </c>
      <c r="G135" s="108">
        <v>2655.1257407488301</v>
      </c>
      <c r="H135" s="108"/>
      <c r="I135" s="108">
        <v>15165.125740748799</v>
      </c>
      <c r="J135" s="108">
        <v>293157046</v>
      </c>
      <c r="K135" s="55"/>
      <c r="L135" s="108"/>
      <c r="M135" s="110"/>
      <c r="N135" s="110"/>
      <c r="O135" s="110"/>
      <c r="P135" s="110"/>
      <c r="Q135" s="110"/>
      <c r="R135" s="110"/>
      <c r="S135" s="110"/>
      <c r="T135" s="111"/>
      <c r="U135" s="112"/>
      <c r="V135" s="111"/>
      <c r="W135" s="113"/>
      <c r="X135" s="113"/>
      <c r="Y135" s="113"/>
      <c r="AA135" s="115"/>
      <c r="AB135" s="115"/>
      <c r="AC135" s="115"/>
      <c r="AD135" s="116"/>
      <c r="AE135" s="115"/>
      <c r="AF135" s="115"/>
      <c r="AG135" s="115"/>
      <c r="AH135" s="115"/>
      <c r="AI135" s="115"/>
      <c r="AJ135" s="115"/>
      <c r="AK135" s="115"/>
      <c r="AM135" s="117"/>
    </row>
    <row r="136" spans="1:39" s="114" customFormat="1" ht="13.2" x14ac:dyDescent="0.25">
      <c r="A136" s="109" t="s">
        <v>426</v>
      </c>
      <c r="B136" s="108">
        <v>16937</v>
      </c>
      <c r="C136" s="108">
        <v>14653</v>
      </c>
      <c r="D136" s="108">
        <v>-877</v>
      </c>
      <c r="E136" s="108">
        <v>0</v>
      </c>
      <c r="F136" s="108">
        <v>0</v>
      </c>
      <c r="G136" s="108">
        <v>2655.1257407488301</v>
      </c>
      <c r="H136" s="108"/>
      <c r="I136" s="108">
        <v>16431.125740748801</v>
      </c>
      <c r="J136" s="108">
        <v>278293977</v>
      </c>
      <c r="K136" s="55"/>
      <c r="L136" s="108"/>
      <c r="M136" s="110"/>
      <c r="N136" s="110"/>
      <c r="O136" s="110"/>
      <c r="P136" s="110"/>
      <c r="Q136" s="110"/>
      <c r="R136" s="110"/>
      <c r="S136" s="110"/>
      <c r="T136" s="111"/>
      <c r="U136" s="112"/>
      <c r="V136" s="111"/>
      <c r="W136" s="113"/>
      <c r="X136" s="113"/>
      <c r="Y136" s="113"/>
      <c r="AA136" s="115"/>
      <c r="AB136" s="115"/>
      <c r="AC136" s="115"/>
      <c r="AD136" s="116"/>
      <c r="AE136" s="115"/>
      <c r="AF136" s="115"/>
      <c r="AG136" s="115"/>
      <c r="AH136" s="115"/>
      <c r="AI136" s="115"/>
      <c r="AJ136" s="115"/>
      <c r="AK136" s="115"/>
      <c r="AM136" s="117"/>
    </row>
    <row r="137" spans="1:39" s="114" customFormat="1" ht="13.2" x14ac:dyDescent="0.25">
      <c r="A137" s="109" t="s">
        <v>427</v>
      </c>
      <c r="B137" s="108">
        <v>27184</v>
      </c>
      <c r="C137" s="108">
        <v>7421</v>
      </c>
      <c r="D137" s="108">
        <v>3523</v>
      </c>
      <c r="E137" s="108">
        <v>0</v>
      </c>
      <c r="F137" s="108">
        <v>0</v>
      </c>
      <c r="G137" s="108">
        <v>2655.1257407488301</v>
      </c>
      <c r="H137" s="108"/>
      <c r="I137" s="108">
        <v>13599.125740748799</v>
      </c>
      <c r="J137" s="108">
        <v>369678634</v>
      </c>
      <c r="K137" s="55"/>
      <c r="L137" s="108"/>
      <c r="M137" s="110"/>
      <c r="N137" s="110"/>
      <c r="O137" s="110"/>
      <c r="P137" s="110"/>
      <c r="Q137" s="110"/>
      <c r="R137" s="110"/>
      <c r="S137" s="110"/>
      <c r="T137" s="111"/>
      <c r="U137" s="112"/>
      <c r="V137" s="111"/>
      <c r="W137" s="113"/>
      <c r="X137" s="113"/>
      <c r="Y137" s="113"/>
      <c r="AA137" s="115"/>
      <c r="AB137" s="115"/>
      <c r="AC137" s="115"/>
      <c r="AD137" s="116"/>
      <c r="AE137" s="115"/>
      <c r="AF137" s="115"/>
      <c r="AG137" s="115"/>
      <c r="AH137" s="115"/>
      <c r="AI137" s="115"/>
      <c r="AJ137" s="115"/>
      <c r="AK137" s="115"/>
      <c r="AM137" s="117"/>
    </row>
    <row r="138" spans="1:39" s="114" customFormat="1" ht="13.2" x14ac:dyDescent="0.25">
      <c r="A138" s="109" t="s">
        <v>428</v>
      </c>
      <c r="B138" s="108">
        <v>14423</v>
      </c>
      <c r="C138" s="108">
        <v>15505</v>
      </c>
      <c r="D138" s="108">
        <v>8</v>
      </c>
      <c r="E138" s="108">
        <v>0</v>
      </c>
      <c r="F138" s="108">
        <v>0</v>
      </c>
      <c r="G138" s="108">
        <v>2655.1257407488301</v>
      </c>
      <c r="H138" s="108"/>
      <c r="I138" s="108">
        <v>18168.125740748801</v>
      </c>
      <c r="J138" s="108">
        <v>262038878</v>
      </c>
      <c r="K138" s="55"/>
      <c r="L138" s="108"/>
      <c r="M138" s="110"/>
      <c r="N138" s="110"/>
      <c r="O138" s="110"/>
      <c r="P138" s="110"/>
      <c r="Q138" s="110"/>
      <c r="R138" s="110"/>
      <c r="S138" s="110"/>
      <c r="T138" s="111"/>
      <c r="U138" s="112"/>
      <c r="V138" s="111"/>
      <c r="W138" s="113"/>
      <c r="X138" s="113"/>
      <c r="Y138" s="113"/>
      <c r="AA138" s="115"/>
      <c r="AB138" s="115"/>
      <c r="AC138" s="115"/>
      <c r="AD138" s="116"/>
      <c r="AE138" s="115"/>
      <c r="AF138" s="115"/>
      <c r="AG138" s="115"/>
      <c r="AH138" s="115"/>
      <c r="AI138" s="115"/>
      <c r="AJ138" s="115"/>
      <c r="AK138" s="115"/>
      <c r="AM138" s="117"/>
    </row>
    <row r="139" spans="1:39" s="114" customFormat="1" ht="13.2" x14ac:dyDescent="0.25">
      <c r="A139" s="109" t="s">
        <v>429</v>
      </c>
      <c r="B139" s="108">
        <v>23445</v>
      </c>
      <c r="C139" s="108">
        <v>10814</v>
      </c>
      <c r="D139" s="108">
        <v>3666</v>
      </c>
      <c r="E139" s="108">
        <v>0</v>
      </c>
      <c r="F139" s="108">
        <v>0</v>
      </c>
      <c r="G139" s="108">
        <v>2655.1257407488301</v>
      </c>
      <c r="H139" s="108"/>
      <c r="I139" s="108">
        <v>17135.125740748801</v>
      </c>
      <c r="J139" s="108">
        <v>401733023</v>
      </c>
      <c r="K139" s="55"/>
      <c r="L139" s="108"/>
      <c r="M139" s="110"/>
      <c r="N139" s="110"/>
      <c r="O139" s="110"/>
      <c r="P139" s="110"/>
      <c r="Q139" s="110"/>
      <c r="R139" s="110"/>
      <c r="S139" s="110"/>
      <c r="T139" s="111"/>
      <c r="U139" s="112"/>
      <c r="V139" s="111"/>
      <c r="W139" s="113"/>
      <c r="X139" s="113"/>
      <c r="Y139" s="113"/>
      <c r="AA139" s="115"/>
      <c r="AB139" s="115"/>
      <c r="AC139" s="115"/>
      <c r="AD139" s="116"/>
      <c r="AE139" s="115"/>
      <c r="AF139" s="115"/>
      <c r="AG139" s="115"/>
      <c r="AH139" s="115"/>
      <c r="AI139" s="115"/>
      <c r="AJ139" s="115"/>
      <c r="AK139" s="115"/>
      <c r="AM139" s="117"/>
    </row>
    <row r="140" spans="1:39" s="114" customFormat="1" ht="13.2" x14ac:dyDescent="0.25">
      <c r="A140" s="109" t="s">
        <v>430</v>
      </c>
      <c r="B140" s="108">
        <v>13645</v>
      </c>
      <c r="C140" s="108">
        <v>18036</v>
      </c>
      <c r="D140" s="108">
        <v>1390</v>
      </c>
      <c r="E140" s="108">
        <v>0</v>
      </c>
      <c r="F140" s="108">
        <v>0</v>
      </c>
      <c r="G140" s="108">
        <v>2655.1257407488301</v>
      </c>
      <c r="H140" s="108"/>
      <c r="I140" s="108">
        <v>22081.125740748801</v>
      </c>
      <c r="J140" s="108">
        <v>301296961</v>
      </c>
      <c r="K140" s="55"/>
      <c r="L140" s="108"/>
      <c r="M140" s="110"/>
      <c r="N140" s="110"/>
      <c r="O140" s="110"/>
      <c r="P140" s="110"/>
      <c r="Q140" s="110"/>
      <c r="R140" s="110"/>
      <c r="S140" s="110"/>
      <c r="T140" s="111"/>
      <c r="U140" s="112"/>
      <c r="V140" s="111"/>
      <c r="W140" s="113"/>
      <c r="X140" s="113"/>
      <c r="Y140" s="113"/>
      <c r="AA140" s="115"/>
      <c r="AB140" s="115"/>
      <c r="AC140" s="115"/>
      <c r="AD140" s="116"/>
      <c r="AE140" s="115"/>
      <c r="AF140" s="115"/>
      <c r="AG140" s="115"/>
      <c r="AH140" s="115"/>
      <c r="AI140" s="115"/>
      <c r="AJ140" s="115"/>
      <c r="AK140" s="115"/>
      <c r="AM140" s="117"/>
    </row>
    <row r="141" spans="1:39" s="114" customFormat="1" ht="13.2" x14ac:dyDescent="0.25">
      <c r="A141" s="109" t="s">
        <v>431</v>
      </c>
      <c r="B141" s="108">
        <v>47065</v>
      </c>
      <c r="C141" s="108">
        <v>14347</v>
      </c>
      <c r="D141" s="108">
        <v>423</v>
      </c>
      <c r="E141" s="108">
        <v>0</v>
      </c>
      <c r="F141" s="108">
        <v>0</v>
      </c>
      <c r="G141" s="108">
        <v>2655.1257407488301</v>
      </c>
      <c r="H141" s="108"/>
      <c r="I141" s="108">
        <v>17425.125740748801</v>
      </c>
      <c r="J141" s="108">
        <v>820113543</v>
      </c>
      <c r="K141" s="55"/>
      <c r="L141" s="108"/>
      <c r="M141" s="110"/>
      <c r="N141" s="110"/>
      <c r="O141" s="110"/>
      <c r="P141" s="110"/>
      <c r="Q141" s="110"/>
      <c r="R141" s="110"/>
      <c r="S141" s="110"/>
      <c r="T141" s="111"/>
      <c r="U141" s="112"/>
      <c r="V141" s="111"/>
      <c r="W141" s="113"/>
      <c r="X141" s="113"/>
      <c r="Y141" s="113"/>
      <c r="AA141" s="115"/>
      <c r="AB141" s="115"/>
      <c r="AC141" s="115"/>
      <c r="AD141" s="116"/>
      <c r="AE141" s="115"/>
      <c r="AF141" s="115"/>
      <c r="AG141" s="115"/>
      <c r="AH141" s="115"/>
      <c r="AI141" s="115"/>
      <c r="AJ141" s="115"/>
      <c r="AK141" s="115"/>
      <c r="AM141" s="117"/>
    </row>
    <row r="142" spans="1:39" s="114" customFormat="1" ht="13.2" x14ac:dyDescent="0.25">
      <c r="A142" s="109" t="s">
        <v>432</v>
      </c>
      <c r="B142" s="108">
        <v>37710</v>
      </c>
      <c r="C142" s="108">
        <v>-4916</v>
      </c>
      <c r="D142" s="108">
        <v>1558</v>
      </c>
      <c r="E142" s="108">
        <v>0</v>
      </c>
      <c r="F142" s="108">
        <v>0</v>
      </c>
      <c r="G142" s="108">
        <v>2655.1257407488301</v>
      </c>
      <c r="H142" s="108"/>
      <c r="I142" s="108">
        <v>-702.87425925116997</v>
      </c>
      <c r="J142" s="108">
        <v>-26505388</v>
      </c>
      <c r="K142" s="55"/>
      <c r="L142" s="108"/>
      <c r="M142" s="110"/>
      <c r="N142" s="110"/>
      <c r="O142" s="110"/>
      <c r="P142" s="110"/>
      <c r="Q142" s="110"/>
      <c r="R142" s="110"/>
      <c r="S142" s="110"/>
      <c r="T142" s="111"/>
      <c r="U142" s="112"/>
      <c r="V142" s="111"/>
      <c r="W142" s="113"/>
      <c r="X142" s="113"/>
      <c r="Y142" s="113"/>
      <c r="AA142" s="115"/>
      <c r="AB142" s="115"/>
      <c r="AC142" s="115"/>
      <c r="AD142" s="116"/>
      <c r="AE142" s="115"/>
      <c r="AF142" s="115"/>
      <c r="AG142" s="115"/>
      <c r="AH142" s="115"/>
      <c r="AI142" s="115"/>
      <c r="AJ142" s="115"/>
      <c r="AK142" s="115"/>
      <c r="AM142" s="117"/>
    </row>
    <row r="143" spans="1:39" s="114" customFormat="1" ht="13.2" x14ac:dyDescent="0.25">
      <c r="A143" s="109" t="s">
        <v>433</v>
      </c>
      <c r="B143" s="108">
        <v>32110</v>
      </c>
      <c r="C143" s="108">
        <v>11297</v>
      </c>
      <c r="D143" s="108">
        <v>-1723</v>
      </c>
      <c r="E143" s="108">
        <v>0</v>
      </c>
      <c r="F143" s="108">
        <v>0</v>
      </c>
      <c r="G143" s="108">
        <v>2655.1257407488301</v>
      </c>
      <c r="H143" s="108"/>
      <c r="I143" s="108">
        <v>12229.125740748799</v>
      </c>
      <c r="J143" s="108">
        <v>392677228</v>
      </c>
      <c r="K143" s="55"/>
      <c r="L143" s="108"/>
      <c r="M143" s="110"/>
      <c r="N143" s="110"/>
      <c r="O143" s="110"/>
      <c r="P143" s="110"/>
      <c r="Q143" s="110"/>
      <c r="R143" s="110"/>
      <c r="S143" s="110"/>
      <c r="T143" s="111"/>
      <c r="U143" s="112"/>
      <c r="V143" s="111"/>
      <c r="W143" s="113"/>
      <c r="X143" s="113"/>
      <c r="Y143" s="113"/>
      <c r="AA143" s="115"/>
      <c r="AB143" s="115"/>
      <c r="AC143" s="115"/>
      <c r="AD143" s="116"/>
      <c r="AE143" s="115"/>
      <c r="AF143" s="115"/>
      <c r="AG143" s="115"/>
      <c r="AH143" s="115"/>
      <c r="AI143" s="115"/>
      <c r="AJ143" s="115"/>
      <c r="AK143" s="115"/>
      <c r="AM143" s="117"/>
    </row>
    <row r="144" spans="1:39" s="114" customFormat="1" ht="13.2" x14ac:dyDescent="0.25">
      <c r="A144" s="109" t="s">
        <v>434</v>
      </c>
      <c r="B144" s="108">
        <v>16447</v>
      </c>
      <c r="C144" s="108">
        <v>19872</v>
      </c>
      <c r="D144" s="108">
        <v>3134</v>
      </c>
      <c r="E144" s="108">
        <v>0</v>
      </c>
      <c r="F144" s="108">
        <v>0</v>
      </c>
      <c r="G144" s="108">
        <v>2655.1257407488301</v>
      </c>
      <c r="H144" s="108"/>
      <c r="I144" s="108">
        <v>25661.125740748801</v>
      </c>
      <c r="J144" s="108">
        <v>422048535</v>
      </c>
      <c r="K144" s="55"/>
      <c r="L144" s="108"/>
      <c r="M144" s="110"/>
      <c r="N144" s="110"/>
      <c r="O144" s="110"/>
      <c r="P144" s="110"/>
      <c r="Q144" s="110"/>
      <c r="R144" s="110"/>
      <c r="S144" s="110"/>
      <c r="T144" s="111"/>
      <c r="U144" s="112"/>
      <c r="V144" s="111"/>
      <c r="W144" s="113"/>
      <c r="X144" s="113"/>
      <c r="Y144" s="113"/>
      <c r="AA144" s="115"/>
      <c r="AB144" s="115"/>
      <c r="AC144" s="115"/>
      <c r="AD144" s="116"/>
      <c r="AE144" s="115"/>
      <c r="AF144" s="115"/>
      <c r="AG144" s="115"/>
      <c r="AH144" s="115"/>
      <c r="AI144" s="115"/>
      <c r="AJ144" s="115"/>
      <c r="AK144" s="115"/>
      <c r="AM144" s="117"/>
    </row>
    <row r="145" spans="1:39" s="114" customFormat="1" ht="13.2" x14ac:dyDescent="0.25">
      <c r="A145" s="109" t="s">
        <v>435</v>
      </c>
      <c r="B145" s="108">
        <v>44985</v>
      </c>
      <c r="C145" s="108">
        <v>10201</v>
      </c>
      <c r="D145" s="108">
        <v>0</v>
      </c>
      <c r="E145" s="108">
        <v>0</v>
      </c>
      <c r="F145" s="108">
        <v>0</v>
      </c>
      <c r="G145" s="108">
        <v>2655.1257407488301</v>
      </c>
      <c r="H145" s="108"/>
      <c r="I145" s="108">
        <v>12856.125740748799</v>
      </c>
      <c r="J145" s="108">
        <v>578332816</v>
      </c>
      <c r="K145" s="55"/>
      <c r="L145" s="108"/>
      <c r="M145" s="110"/>
      <c r="N145" s="110"/>
      <c r="O145" s="110"/>
      <c r="P145" s="110"/>
      <c r="Q145" s="110"/>
      <c r="R145" s="110"/>
      <c r="S145" s="110"/>
      <c r="T145" s="111"/>
      <c r="U145" s="112"/>
      <c r="V145" s="111"/>
      <c r="W145" s="113"/>
      <c r="X145" s="113"/>
      <c r="Y145" s="113"/>
      <c r="AA145" s="115"/>
      <c r="AB145" s="115"/>
      <c r="AC145" s="115"/>
      <c r="AD145" s="116"/>
      <c r="AE145" s="115"/>
      <c r="AF145" s="115"/>
      <c r="AG145" s="115"/>
      <c r="AH145" s="115"/>
      <c r="AI145" s="115"/>
      <c r="AJ145" s="115"/>
      <c r="AK145" s="115"/>
      <c r="AM145" s="117"/>
    </row>
    <row r="146" spans="1:39" s="114" customFormat="1" ht="13.2" x14ac:dyDescent="0.25">
      <c r="A146" s="109" t="s">
        <v>436</v>
      </c>
      <c r="B146" s="108">
        <v>10306</v>
      </c>
      <c r="C146" s="108">
        <v>17602</v>
      </c>
      <c r="D146" s="108">
        <v>1654</v>
      </c>
      <c r="E146" s="108">
        <v>0</v>
      </c>
      <c r="F146" s="108">
        <v>0</v>
      </c>
      <c r="G146" s="108">
        <v>2655.1257407488301</v>
      </c>
      <c r="H146" s="108"/>
      <c r="I146" s="108">
        <v>21911.125740748801</v>
      </c>
      <c r="J146" s="108">
        <v>225816062</v>
      </c>
      <c r="K146" s="55"/>
      <c r="L146" s="108"/>
      <c r="M146" s="110"/>
      <c r="N146" s="110"/>
      <c r="O146" s="110"/>
      <c r="P146" s="110"/>
      <c r="Q146" s="110"/>
      <c r="R146" s="110"/>
      <c r="S146" s="110"/>
      <c r="T146" s="111"/>
      <c r="U146" s="112"/>
      <c r="V146" s="111"/>
      <c r="W146" s="113"/>
      <c r="X146" s="113"/>
      <c r="Y146" s="113"/>
      <c r="AA146" s="115"/>
      <c r="AB146" s="115"/>
      <c r="AC146" s="115"/>
      <c r="AD146" s="116"/>
      <c r="AE146" s="115"/>
      <c r="AF146" s="115"/>
      <c r="AG146" s="115"/>
      <c r="AH146" s="115"/>
      <c r="AI146" s="115"/>
      <c r="AJ146" s="115"/>
      <c r="AK146" s="115"/>
      <c r="AM146" s="117"/>
    </row>
    <row r="147" spans="1:39" s="114" customFormat="1" ht="13.2" x14ac:dyDescent="0.25">
      <c r="A147" s="109" t="s">
        <v>437</v>
      </c>
      <c r="B147" s="108">
        <v>14124</v>
      </c>
      <c r="C147" s="108">
        <v>18845</v>
      </c>
      <c r="D147" s="108">
        <v>5265</v>
      </c>
      <c r="E147" s="108">
        <v>0</v>
      </c>
      <c r="F147" s="108">
        <v>0</v>
      </c>
      <c r="G147" s="108">
        <v>2655.1257407488301</v>
      </c>
      <c r="H147" s="108"/>
      <c r="I147" s="108">
        <v>26765.125740748801</v>
      </c>
      <c r="J147" s="108">
        <v>378030636</v>
      </c>
      <c r="K147" s="55"/>
      <c r="L147" s="108"/>
      <c r="M147" s="110"/>
      <c r="N147" s="110"/>
      <c r="O147" s="110"/>
      <c r="P147" s="110"/>
      <c r="Q147" s="110"/>
      <c r="R147" s="110"/>
      <c r="S147" s="110"/>
      <c r="T147" s="111"/>
      <c r="U147" s="112"/>
      <c r="V147" s="111"/>
      <c r="W147" s="113"/>
      <c r="X147" s="113"/>
      <c r="Y147" s="113"/>
      <c r="AA147" s="115"/>
      <c r="AB147" s="115"/>
      <c r="AC147" s="115"/>
      <c r="AD147" s="116"/>
      <c r="AE147" s="115"/>
      <c r="AF147" s="115"/>
      <c r="AG147" s="115"/>
      <c r="AH147" s="115"/>
      <c r="AI147" s="115"/>
      <c r="AJ147" s="115"/>
      <c r="AK147" s="115"/>
      <c r="AM147" s="117"/>
    </row>
    <row r="148" spans="1:39" s="114" customFormat="1" ht="18.75" customHeight="1" x14ac:dyDescent="0.25">
      <c r="A148" s="17" t="s">
        <v>438</v>
      </c>
      <c r="B148" s="18"/>
      <c r="C148" s="18"/>
      <c r="D148" s="18"/>
      <c r="E148" s="18"/>
      <c r="F148" s="18"/>
      <c r="G148" s="18"/>
      <c r="H148" s="18"/>
      <c r="I148" s="108"/>
      <c r="J148" s="108"/>
      <c r="K148" s="55"/>
      <c r="L148" s="108"/>
      <c r="M148" s="110"/>
      <c r="N148" s="110"/>
      <c r="O148" s="110"/>
      <c r="P148" s="110"/>
      <c r="Q148" s="110"/>
      <c r="R148" s="110"/>
      <c r="S148" s="110"/>
      <c r="T148" s="111"/>
      <c r="U148" s="112"/>
      <c r="V148" s="111"/>
      <c r="W148" s="113"/>
      <c r="X148" s="113"/>
      <c r="Y148" s="113"/>
      <c r="AA148" s="115"/>
      <c r="AB148" s="115"/>
      <c r="AC148" s="115"/>
      <c r="AD148" s="116"/>
      <c r="AE148" s="115"/>
      <c r="AF148" s="115"/>
      <c r="AG148" s="115"/>
      <c r="AH148" s="115"/>
      <c r="AI148" s="115"/>
      <c r="AJ148" s="115"/>
      <c r="AK148" s="115"/>
      <c r="AM148" s="117"/>
    </row>
    <row r="149" spans="1:39" s="114" customFormat="1" ht="13.2" x14ac:dyDescent="0.25">
      <c r="A149" s="109" t="s">
        <v>439</v>
      </c>
      <c r="B149" s="108">
        <v>47250</v>
      </c>
      <c r="C149" s="108">
        <v>14707</v>
      </c>
      <c r="D149" s="108">
        <v>160</v>
      </c>
      <c r="E149" s="108">
        <v>0</v>
      </c>
      <c r="F149" s="108">
        <v>0</v>
      </c>
      <c r="G149" s="108">
        <v>2655.1257407488301</v>
      </c>
      <c r="H149" s="108"/>
      <c r="I149" s="108">
        <v>17522.125740748801</v>
      </c>
      <c r="J149" s="108">
        <v>827920441</v>
      </c>
      <c r="K149" s="55"/>
      <c r="L149" s="108"/>
      <c r="M149" s="110"/>
      <c r="N149" s="110"/>
      <c r="O149" s="110"/>
      <c r="P149" s="110"/>
      <c r="Q149" s="110"/>
      <c r="R149" s="110"/>
      <c r="S149" s="110"/>
      <c r="T149" s="111"/>
      <c r="U149" s="112"/>
      <c r="V149" s="111"/>
      <c r="W149" s="113"/>
      <c r="X149" s="113"/>
      <c r="Y149" s="113"/>
      <c r="AA149" s="115"/>
      <c r="AB149" s="115"/>
      <c r="AC149" s="115"/>
      <c r="AD149" s="116"/>
      <c r="AE149" s="115"/>
      <c r="AF149" s="115"/>
      <c r="AG149" s="115"/>
      <c r="AH149" s="115"/>
      <c r="AI149" s="115"/>
      <c r="AJ149" s="115"/>
      <c r="AK149" s="115"/>
      <c r="AM149" s="117"/>
    </row>
    <row r="150" spans="1:39" s="114" customFormat="1" ht="13.2" x14ac:dyDescent="0.25">
      <c r="A150" s="109" t="s">
        <v>440</v>
      </c>
      <c r="B150" s="108">
        <v>105763</v>
      </c>
      <c r="C150" s="108">
        <v>12520</v>
      </c>
      <c r="D150" s="108">
        <v>-1127</v>
      </c>
      <c r="E150" s="108">
        <v>0</v>
      </c>
      <c r="F150" s="108">
        <v>0</v>
      </c>
      <c r="G150" s="108">
        <v>2655.1257407488301</v>
      </c>
      <c r="H150" s="108"/>
      <c r="I150" s="108">
        <v>14048.125740748799</v>
      </c>
      <c r="J150" s="108">
        <v>1485771923</v>
      </c>
      <c r="K150" s="55"/>
      <c r="L150" s="108"/>
      <c r="M150" s="110"/>
      <c r="N150" s="110"/>
      <c r="O150" s="110"/>
      <c r="P150" s="110"/>
      <c r="Q150" s="110"/>
      <c r="R150" s="110"/>
      <c r="S150" s="110"/>
      <c r="T150" s="111"/>
      <c r="U150" s="112"/>
      <c r="V150" s="111"/>
      <c r="W150" s="113"/>
      <c r="X150" s="113"/>
      <c r="Y150" s="113"/>
      <c r="AA150" s="115"/>
      <c r="AB150" s="115"/>
      <c r="AC150" s="115"/>
      <c r="AD150" s="116"/>
      <c r="AE150" s="115"/>
      <c r="AF150" s="115"/>
      <c r="AG150" s="115"/>
      <c r="AH150" s="115"/>
      <c r="AI150" s="115"/>
      <c r="AJ150" s="115"/>
      <c r="AK150" s="115"/>
      <c r="AM150" s="117"/>
    </row>
    <row r="151" spans="1:39" s="114" customFormat="1" ht="13.2" x14ac:dyDescent="0.25">
      <c r="A151" s="109" t="s">
        <v>441</v>
      </c>
      <c r="B151" s="108">
        <v>10259</v>
      </c>
      <c r="C151" s="108">
        <v>18151</v>
      </c>
      <c r="D151" s="108">
        <v>5114</v>
      </c>
      <c r="E151" s="108">
        <v>0</v>
      </c>
      <c r="F151" s="108">
        <v>0</v>
      </c>
      <c r="G151" s="108">
        <v>2655.1257407488301</v>
      </c>
      <c r="H151" s="108"/>
      <c r="I151" s="108">
        <v>25920.125740748801</v>
      </c>
      <c r="J151" s="108">
        <v>265914570</v>
      </c>
      <c r="K151" s="55"/>
      <c r="L151" s="108"/>
      <c r="M151" s="110"/>
      <c r="N151" s="110"/>
      <c r="O151" s="110"/>
      <c r="P151" s="110"/>
      <c r="Q151" s="110"/>
      <c r="R151" s="110"/>
      <c r="S151" s="110"/>
      <c r="T151" s="111"/>
      <c r="U151" s="112"/>
      <c r="V151" s="111"/>
      <c r="W151" s="113"/>
      <c r="X151" s="113"/>
      <c r="Y151" s="113"/>
      <c r="AA151" s="115"/>
      <c r="AB151" s="115"/>
      <c r="AC151" s="115"/>
      <c r="AD151" s="116"/>
      <c r="AE151" s="115"/>
      <c r="AF151" s="115"/>
      <c r="AG151" s="115"/>
      <c r="AH151" s="115"/>
      <c r="AI151" s="115"/>
      <c r="AJ151" s="115"/>
      <c r="AK151" s="115"/>
      <c r="AM151" s="117"/>
    </row>
    <row r="152" spans="1:39" s="114" customFormat="1" ht="13.2" x14ac:dyDescent="0.25">
      <c r="A152" s="109" t="s">
        <v>442</v>
      </c>
      <c r="B152" s="108">
        <v>85690</v>
      </c>
      <c r="C152" s="108">
        <v>-1763</v>
      </c>
      <c r="D152" s="108">
        <v>152</v>
      </c>
      <c r="E152" s="108">
        <v>0</v>
      </c>
      <c r="F152" s="108">
        <v>0</v>
      </c>
      <c r="G152" s="108">
        <v>2655.1257407488301</v>
      </c>
      <c r="H152" s="108"/>
      <c r="I152" s="108">
        <v>1044.1257407488299</v>
      </c>
      <c r="J152" s="108">
        <v>89471135</v>
      </c>
      <c r="K152" s="55"/>
      <c r="L152" s="108"/>
      <c r="M152" s="110"/>
      <c r="N152" s="110"/>
      <c r="O152" s="110"/>
      <c r="P152" s="110"/>
      <c r="Q152" s="110"/>
      <c r="R152" s="110"/>
      <c r="S152" s="110"/>
      <c r="T152" s="111"/>
      <c r="U152" s="112"/>
      <c r="V152" s="111"/>
      <c r="W152" s="113"/>
      <c r="X152" s="113"/>
      <c r="Y152" s="113"/>
      <c r="AA152" s="115"/>
      <c r="AB152" s="115"/>
      <c r="AC152" s="115"/>
      <c r="AD152" s="116"/>
      <c r="AE152" s="115"/>
      <c r="AF152" s="115"/>
      <c r="AG152" s="115"/>
      <c r="AH152" s="115"/>
      <c r="AI152" s="115"/>
      <c r="AJ152" s="115"/>
      <c r="AK152" s="115"/>
      <c r="AM152" s="117"/>
    </row>
    <row r="153" spans="1:39" s="114" customFormat="1" ht="13.2" x14ac:dyDescent="0.25">
      <c r="A153" s="109" t="s">
        <v>443</v>
      </c>
      <c r="B153" s="108">
        <v>26624</v>
      </c>
      <c r="C153" s="108">
        <v>15333</v>
      </c>
      <c r="D153" s="108">
        <v>-612</v>
      </c>
      <c r="E153" s="108">
        <v>0</v>
      </c>
      <c r="F153" s="108">
        <v>0</v>
      </c>
      <c r="G153" s="108">
        <v>2655.1257407488301</v>
      </c>
      <c r="H153" s="108"/>
      <c r="I153" s="108">
        <v>17376.125740748801</v>
      </c>
      <c r="J153" s="108">
        <v>462621972</v>
      </c>
      <c r="K153" s="55"/>
      <c r="L153" s="108"/>
      <c r="M153" s="110"/>
      <c r="N153" s="110"/>
      <c r="O153" s="110"/>
      <c r="P153" s="110"/>
      <c r="Q153" s="110"/>
      <c r="R153" s="110"/>
      <c r="S153" s="110"/>
      <c r="T153" s="111"/>
      <c r="U153" s="112"/>
      <c r="V153" s="111"/>
      <c r="W153" s="113"/>
      <c r="X153" s="113"/>
      <c r="Y153" s="113"/>
      <c r="AA153" s="115"/>
      <c r="AB153" s="115"/>
      <c r="AC153" s="115"/>
      <c r="AD153" s="116"/>
      <c r="AE153" s="115"/>
      <c r="AF153" s="115"/>
      <c r="AG153" s="115"/>
      <c r="AH153" s="115"/>
      <c r="AI153" s="115"/>
      <c r="AJ153" s="115"/>
      <c r="AK153" s="115"/>
      <c r="AM153" s="117"/>
    </row>
    <row r="154" spans="1:39" s="114" customFormat="1" ht="13.2" x14ac:dyDescent="0.25">
      <c r="A154" s="109" t="s">
        <v>444</v>
      </c>
      <c r="B154" s="108">
        <v>68654</v>
      </c>
      <c r="C154" s="108">
        <v>9713</v>
      </c>
      <c r="D154" s="108">
        <v>-1946</v>
      </c>
      <c r="E154" s="108">
        <v>0</v>
      </c>
      <c r="F154" s="108">
        <v>0</v>
      </c>
      <c r="G154" s="108">
        <v>2655.1257407488301</v>
      </c>
      <c r="H154" s="108"/>
      <c r="I154" s="108">
        <v>10422.125740748799</v>
      </c>
      <c r="J154" s="108">
        <v>715520621</v>
      </c>
      <c r="K154" s="55"/>
      <c r="L154" s="108"/>
      <c r="M154" s="110"/>
      <c r="N154" s="110"/>
      <c r="O154" s="110"/>
      <c r="P154" s="110"/>
      <c r="Q154" s="110"/>
      <c r="R154" s="110"/>
      <c r="S154" s="110"/>
      <c r="T154" s="111"/>
      <c r="U154" s="112"/>
      <c r="V154" s="111"/>
      <c r="W154" s="113"/>
      <c r="X154" s="113"/>
      <c r="Y154" s="113"/>
      <c r="AA154" s="115"/>
      <c r="AB154" s="115"/>
      <c r="AC154" s="115"/>
      <c r="AD154" s="116"/>
      <c r="AE154" s="115"/>
      <c r="AF154" s="115"/>
      <c r="AG154" s="115"/>
      <c r="AH154" s="115"/>
      <c r="AI154" s="115"/>
      <c r="AJ154" s="115"/>
      <c r="AK154" s="115"/>
      <c r="AM154" s="117"/>
    </row>
    <row r="155" spans="1:39" s="114" customFormat="1" ht="18.75" customHeight="1" x14ac:dyDescent="0.25">
      <c r="A155" s="17" t="s">
        <v>445</v>
      </c>
      <c r="B155" s="18"/>
      <c r="C155" s="18"/>
      <c r="D155" s="18"/>
      <c r="E155" s="18"/>
      <c r="F155" s="18"/>
      <c r="G155" s="18"/>
      <c r="H155" s="18"/>
      <c r="I155" s="108"/>
      <c r="J155" s="108"/>
      <c r="K155" s="55"/>
      <c r="L155" s="108"/>
      <c r="M155" s="110"/>
      <c r="N155" s="110"/>
      <c r="O155" s="110"/>
      <c r="P155" s="110"/>
      <c r="Q155" s="110"/>
      <c r="R155" s="110"/>
      <c r="S155" s="110"/>
      <c r="T155" s="111"/>
      <c r="U155" s="112"/>
      <c r="V155" s="111"/>
      <c r="W155" s="113"/>
      <c r="X155" s="113"/>
      <c r="Y155" s="113"/>
      <c r="AA155" s="115"/>
      <c r="AB155" s="115"/>
      <c r="AC155" s="115"/>
      <c r="AD155" s="116"/>
      <c r="AE155" s="115"/>
      <c r="AF155" s="115"/>
      <c r="AG155" s="115"/>
      <c r="AH155" s="115"/>
      <c r="AI155" s="115"/>
      <c r="AJ155" s="115"/>
      <c r="AK155" s="115"/>
      <c r="AM155" s="117"/>
    </row>
    <row r="156" spans="1:39" s="114" customFormat="1" ht="13.2" x14ac:dyDescent="0.25">
      <c r="A156" s="109" t="s">
        <v>446</v>
      </c>
      <c r="B156" s="108">
        <v>32521</v>
      </c>
      <c r="C156" s="108">
        <v>9324</v>
      </c>
      <c r="D156" s="108">
        <v>1228</v>
      </c>
      <c r="E156" s="108">
        <v>0</v>
      </c>
      <c r="F156" s="108">
        <v>0</v>
      </c>
      <c r="G156" s="108">
        <v>2655.1257407488301</v>
      </c>
      <c r="H156" s="108"/>
      <c r="I156" s="108">
        <v>13207.125740748799</v>
      </c>
      <c r="J156" s="108">
        <v>429508936</v>
      </c>
      <c r="K156" s="55"/>
      <c r="L156" s="108"/>
      <c r="M156" s="110"/>
      <c r="N156" s="110"/>
      <c r="O156" s="110"/>
      <c r="P156" s="110"/>
      <c r="Q156" s="110"/>
      <c r="R156" s="110"/>
      <c r="S156" s="110"/>
      <c r="T156" s="111"/>
      <c r="U156" s="112"/>
      <c r="V156" s="111"/>
      <c r="W156" s="113"/>
      <c r="X156" s="113"/>
      <c r="Y156" s="113"/>
      <c r="AA156" s="115"/>
      <c r="AB156" s="115"/>
      <c r="AC156" s="115"/>
      <c r="AD156" s="116"/>
      <c r="AE156" s="115"/>
      <c r="AF156" s="115"/>
      <c r="AG156" s="115"/>
      <c r="AH156" s="115"/>
      <c r="AI156" s="115"/>
      <c r="AJ156" s="115"/>
      <c r="AK156" s="115"/>
      <c r="AM156" s="117"/>
    </row>
    <row r="157" spans="1:39" s="114" customFormat="1" ht="13.2" x14ac:dyDescent="0.25">
      <c r="A157" s="109" t="s">
        <v>447</v>
      </c>
      <c r="B157" s="108">
        <v>42528</v>
      </c>
      <c r="C157" s="108">
        <v>9990</v>
      </c>
      <c r="D157" s="108">
        <v>962</v>
      </c>
      <c r="E157" s="108">
        <v>0</v>
      </c>
      <c r="F157" s="108">
        <v>0</v>
      </c>
      <c r="G157" s="108">
        <v>2655.1257407488301</v>
      </c>
      <c r="H157" s="108"/>
      <c r="I157" s="108">
        <v>13607.125740748799</v>
      </c>
      <c r="J157" s="108">
        <v>578683844</v>
      </c>
      <c r="K157" s="55"/>
      <c r="L157" s="108"/>
      <c r="M157" s="110"/>
      <c r="N157" s="110"/>
      <c r="O157" s="110"/>
      <c r="P157" s="110"/>
      <c r="Q157" s="110"/>
      <c r="R157" s="110"/>
      <c r="S157" s="110"/>
      <c r="T157" s="111"/>
      <c r="U157" s="112"/>
      <c r="V157" s="111"/>
      <c r="W157" s="113"/>
      <c r="X157" s="113"/>
      <c r="Y157" s="113"/>
      <c r="AA157" s="115"/>
      <c r="AB157" s="115"/>
      <c r="AC157" s="115"/>
      <c r="AD157" s="116"/>
      <c r="AE157" s="115"/>
      <c r="AF157" s="115"/>
      <c r="AG157" s="115"/>
      <c r="AH157" s="115"/>
      <c r="AI157" s="115"/>
      <c r="AJ157" s="115"/>
      <c r="AK157" s="115"/>
      <c r="AM157" s="117"/>
    </row>
    <row r="158" spans="1:39" s="114" customFormat="1" ht="13.2" x14ac:dyDescent="0.25">
      <c r="A158" s="109" t="s">
        <v>448</v>
      </c>
      <c r="B158" s="108">
        <v>9067</v>
      </c>
      <c r="C158" s="108">
        <v>18825</v>
      </c>
      <c r="D158" s="108">
        <v>4314</v>
      </c>
      <c r="E158" s="108">
        <v>0</v>
      </c>
      <c r="F158" s="108">
        <v>0</v>
      </c>
      <c r="G158" s="108">
        <v>2655.1257407488301</v>
      </c>
      <c r="H158" s="108"/>
      <c r="I158" s="108">
        <v>25794.125740748801</v>
      </c>
      <c r="J158" s="108">
        <v>233875338</v>
      </c>
      <c r="K158" s="55"/>
      <c r="L158" s="108"/>
      <c r="M158" s="110"/>
      <c r="N158" s="110"/>
      <c r="O158" s="110"/>
      <c r="P158" s="110"/>
      <c r="Q158" s="110"/>
      <c r="R158" s="110"/>
      <c r="S158" s="110"/>
      <c r="T158" s="111"/>
      <c r="U158" s="112"/>
      <c r="V158" s="111"/>
      <c r="W158" s="113"/>
      <c r="X158" s="113"/>
      <c r="Y158" s="113"/>
      <c r="AA158" s="115"/>
      <c r="AB158" s="115"/>
      <c r="AC158" s="115"/>
      <c r="AD158" s="116"/>
      <c r="AE158" s="115"/>
      <c r="AF158" s="115"/>
      <c r="AG158" s="115"/>
      <c r="AH158" s="115"/>
      <c r="AI158" s="115"/>
      <c r="AJ158" s="115"/>
      <c r="AK158" s="115"/>
      <c r="AM158" s="117"/>
    </row>
    <row r="159" spans="1:39" s="114" customFormat="1" ht="13.2" x14ac:dyDescent="0.25">
      <c r="A159" s="109" t="s">
        <v>449</v>
      </c>
      <c r="B159" s="108">
        <v>9748</v>
      </c>
      <c r="C159" s="108">
        <v>8585</v>
      </c>
      <c r="D159" s="108">
        <v>-561</v>
      </c>
      <c r="E159" s="108">
        <v>0</v>
      </c>
      <c r="F159" s="108">
        <v>0</v>
      </c>
      <c r="G159" s="108">
        <v>2655.1257407488301</v>
      </c>
      <c r="H159" s="108"/>
      <c r="I159" s="108">
        <v>10679.125740748799</v>
      </c>
      <c r="J159" s="108">
        <v>104100118</v>
      </c>
      <c r="K159" s="55"/>
      <c r="L159" s="108"/>
      <c r="M159" s="110"/>
      <c r="N159" s="110"/>
      <c r="O159" s="110"/>
      <c r="P159" s="110"/>
      <c r="Q159" s="110"/>
      <c r="R159" s="110"/>
      <c r="S159" s="110"/>
      <c r="T159" s="111"/>
      <c r="U159" s="112"/>
      <c r="V159" s="111"/>
      <c r="W159" s="113"/>
      <c r="X159" s="113"/>
      <c r="Y159" s="113"/>
      <c r="AA159" s="115"/>
      <c r="AB159" s="115"/>
      <c r="AC159" s="115"/>
      <c r="AD159" s="116"/>
      <c r="AE159" s="115"/>
      <c r="AF159" s="115"/>
      <c r="AG159" s="115"/>
      <c r="AH159" s="115"/>
      <c r="AI159" s="115"/>
      <c r="AJ159" s="115"/>
      <c r="AK159" s="115"/>
      <c r="AM159" s="117"/>
    </row>
    <row r="160" spans="1:39" s="114" customFormat="1" ht="13.2" x14ac:dyDescent="0.25">
      <c r="A160" s="109" t="s">
        <v>450</v>
      </c>
      <c r="B160" s="108">
        <v>114688</v>
      </c>
      <c r="C160" s="108">
        <v>12444</v>
      </c>
      <c r="D160" s="108">
        <v>232</v>
      </c>
      <c r="E160" s="108">
        <v>0</v>
      </c>
      <c r="F160" s="108">
        <v>0</v>
      </c>
      <c r="G160" s="108">
        <v>2655.1257407488301</v>
      </c>
      <c r="H160" s="108"/>
      <c r="I160" s="108">
        <v>15331.125740748799</v>
      </c>
      <c r="J160" s="108">
        <v>1758296149</v>
      </c>
      <c r="K160" s="55"/>
      <c r="L160" s="108"/>
      <c r="M160" s="110"/>
      <c r="N160" s="110"/>
      <c r="O160" s="110"/>
      <c r="P160" s="110"/>
      <c r="Q160" s="110"/>
      <c r="R160" s="110"/>
      <c r="S160" s="110"/>
      <c r="T160" s="111"/>
      <c r="U160" s="112"/>
      <c r="V160" s="111"/>
      <c r="W160" s="113"/>
      <c r="X160" s="113"/>
      <c r="Y160" s="113"/>
      <c r="AA160" s="115"/>
      <c r="AB160" s="115"/>
      <c r="AC160" s="115"/>
      <c r="AD160" s="116"/>
      <c r="AE160" s="115"/>
      <c r="AF160" s="115"/>
      <c r="AG160" s="115"/>
      <c r="AH160" s="115"/>
      <c r="AI160" s="115"/>
      <c r="AJ160" s="115"/>
      <c r="AK160" s="115"/>
      <c r="AM160" s="117"/>
    </row>
    <row r="161" spans="1:39" s="114" customFormat="1" ht="13.2" x14ac:dyDescent="0.25">
      <c r="A161" s="109" t="s">
        <v>451</v>
      </c>
      <c r="B161" s="108">
        <v>4614</v>
      </c>
      <c r="C161" s="108">
        <v>19307</v>
      </c>
      <c r="D161" s="108">
        <v>5930</v>
      </c>
      <c r="E161" s="108">
        <v>0</v>
      </c>
      <c r="F161" s="108">
        <v>0</v>
      </c>
      <c r="G161" s="108">
        <v>2655.1257407488301</v>
      </c>
      <c r="H161" s="108"/>
      <c r="I161" s="108">
        <v>27892.125740748801</v>
      </c>
      <c r="J161" s="108">
        <v>128694268</v>
      </c>
      <c r="K161" s="55"/>
      <c r="L161" s="108"/>
      <c r="M161" s="110"/>
      <c r="N161" s="110"/>
      <c r="O161" s="110"/>
      <c r="P161" s="110"/>
      <c r="Q161" s="110"/>
      <c r="R161" s="110"/>
      <c r="S161" s="110"/>
      <c r="T161" s="111"/>
      <c r="U161" s="112"/>
      <c r="V161" s="111"/>
      <c r="W161" s="113"/>
      <c r="X161" s="113"/>
      <c r="Y161" s="113"/>
      <c r="AA161" s="115"/>
      <c r="AB161" s="115"/>
      <c r="AC161" s="115"/>
      <c r="AD161" s="116"/>
      <c r="AE161" s="115"/>
      <c r="AF161" s="115"/>
      <c r="AG161" s="115"/>
      <c r="AH161" s="115"/>
      <c r="AI161" s="115"/>
      <c r="AJ161" s="115"/>
      <c r="AK161" s="115"/>
      <c r="AM161" s="117"/>
    </row>
    <row r="162" spans="1:39" s="114" customFormat="1" ht="13.2" x14ac:dyDescent="0.25">
      <c r="A162" s="109" t="s">
        <v>452</v>
      </c>
      <c r="B162" s="108">
        <v>5640</v>
      </c>
      <c r="C162" s="108">
        <v>17305</v>
      </c>
      <c r="D162" s="108">
        <v>2561</v>
      </c>
      <c r="E162" s="108">
        <v>0</v>
      </c>
      <c r="F162" s="108">
        <v>0</v>
      </c>
      <c r="G162" s="108">
        <v>2655.1257407488301</v>
      </c>
      <c r="H162" s="108"/>
      <c r="I162" s="108">
        <v>22521.125740748801</v>
      </c>
      <c r="J162" s="108">
        <v>127019149</v>
      </c>
      <c r="K162" s="55"/>
      <c r="L162" s="108"/>
      <c r="M162" s="110"/>
      <c r="N162" s="110"/>
      <c r="O162" s="110"/>
      <c r="P162" s="110"/>
      <c r="Q162" s="110"/>
      <c r="R162" s="110"/>
      <c r="S162" s="110"/>
      <c r="T162" s="111"/>
      <c r="U162" s="112"/>
      <c r="V162" s="111"/>
      <c r="W162" s="113"/>
      <c r="X162" s="113"/>
      <c r="Y162" s="113"/>
      <c r="AA162" s="115"/>
      <c r="AB162" s="115"/>
      <c r="AC162" s="115"/>
      <c r="AD162" s="116"/>
      <c r="AE162" s="115"/>
      <c r="AF162" s="115"/>
      <c r="AG162" s="115"/>
      <c r="AH162" s="115"/>
      <c r="AI162" s="115"/>
      <c r="AJ162" s="115"/>
      <c r="AK162" s="115"/>
      <c r="AM162" s="117"/>
    </row>
    <row r="163" spans="1:39" s="114" customFormat="1" ht="13.2" x14ac:dyDescent="0.25">
      <c r="A163" s="109" t="s">
        <v>453</v>
      </c>
      <c r="B163" s="108">
        <v>32808</v>
      </c>
      <c r="C163" s="108">
        <v>15365</v>
      </c>
      <c r="D163" s="108">
        <v>3284</v>
      </c>
      <c r="E163" s="108">
        <v>0</v>
      </c>
      <c r="F163" s="108">
        <v>0</v>
      </c>
      <c r="G163" s="108">
        <v>2655.1257407488301</v>
      </c>
      <c r="H163" s="108"/>
      <c r="I163" s="108">
        <v>21304.125740748801</v>
      </c>
      <c r="J163" s="108">
        <v>698945757</v>
      </c>
      <c r="K163" s="55"/>
      <c r="L163" s="108"/>
      <c r="M163" s="110"/>
      <c r="N163" s="110"/>
      <c r="O163" s="110"/>
      <c r="P163" s="110"/>
      <c r="Q163" s="110"/>
      <c r="R163" s="110"/>
      <c r="S163" s="110"/>
      <c r="T163" s="111"/>
      <c r="U163" s="112"/>
      <c r="V163" s="111"/>
      <c r="W163" s="113"/>
      <c r="X163" s="113"/>
      <c r="Y163" s="113"/>
      <c r="AA163" s="115"/>
      <c r="AB163" s="115"/>
      <c r="AC163" s="115"/>
      <c r="AD163" s="116"/>
      <c r="AE163" s="115"/>
      <c r="AF163" s="115"/>
      <c r="AG163" s="115"/>
      <c r="AH163" s="115"/>
      <c r="AI163" s="115"/>
      <c r="AJ163" s="115"/>
      <c r="AK163" s="115"/>
      <c r="AM163" s="117"/>
    </row>
    <row r="164" spans="1:39" s="114" customFormat="1" ht="13.2" x14ac:dyDescent="0.25">
      <c r="A164" s="109" t="s">
        <v>454</v>
      </c>
      <c r="B164" s="108">
        <v>6400</v>
      </c>
      <c r="C164" s="108">
        <v>18044</v>
      </c>
      <c r="D164" s="108">
        <v>3249</v>
      </c>
      <c r="E164" s="108">
        <v>0</v>
      </c>
      <c r="F164" s="108">
        <v>0</v>
      </c>
      <c r="G164" s="108">
        <v>2655.1257407488301</v>
      </c>
      <c r="H164" s="108"/>
      <c r="I164" s="108">
        <v>23948.125740748801</v>
      </c>
      <c r="J164" s="108">
        <v>153268005</v>
      </c>
      <c r="K164" s="55"/>
      <c r="L164" s="108"/>
      <c r="M164" s="110"/>
      <c r="N164" s="110"/>
      <c r="O164" s="110"/>
      <c r="P164" s="110"/>
      <c r="Q164" s="110"/>
      <c r="R164" s="110"/>
      <c r="S164" s="110"/>
      <c r="T164" s="111"/>
      <c r="U164" s="112"/>
      <c r="V164" s="111"/>
      <c r="W164" s="113"/>
      <c r="X164" s="113"/>
      <c r="Y164" s="113"/>
      <c r="AA164" s="115"/>
      <c r="AB164" s="115"/>
      <c r="AC164" s="115"/>
      <c r="AD164" s="116"/>
      <c r="AE164" s="115"/>
      <c r="AF164" s="115"/>
      <c r="AG164" s="115"/>
      <c r="AH164" s="115"/>
      <c r="AI164" s="115"/>
      <c r="AJ164" s="115"/>
      <c r="AK164" s="115"/>
      <c r="AM164" s="117"/>
    </row>
    <row r="165" spans="1:39" s="114" customFormat="1" ht="13.2" x14ac:dyDescent="0.25">
      <c r="A165" s="109" t="s">
        <v>455</v>
      </c>
      <c r="B165" s="108">
        <v>5549</v>
      </c>
      <c r="C165" s="108">
        <v>12216</v>
      </c>
      <c r="D165" s="108">
        <v>-483</v>
      </c>
      <c r="E165" s="108">
        <v>0</v>
      </c>
      <c r="F165" s="108">
        <v>0</v>
      </c>
      <c r="G165" s="108">
        <v>2655.1257407488301</v>
      </c>
      <c r="H165" s="108"/>
      <c r="I165" s="108">
        <v>14388.125740748799</v>
      </c>
      <c r="J165" s="108">
        <v>79839710</v>
      </c>
      <c r="K165" s="55"/>
      <c r="L165" s="108"/>
      <c r="M165" s="110"/>
      <c r="N165" s="110"/>
      <c r="O165" s="110"/>
      <c r="P165" s="110"/>
      <c r="Q165" s="110"/>
      <c r="R165" s="110"/>
      <c r="S165" s="110"/>
      <c r="T165" s="111"/>
      <c r="U165" s="112"/>
      <c r="V165" s="111"/>
      <c r="W165" s="113"/>
      <c r="X165" s="113"/>
      <c r="Y165" s="113"/>
      <c r="AA165" s="115"/>
      <c r="AB165" s="115"/>
      <c r="AC165" s="115"/>
      <c r="AD165" s="116"/>
      <c r="AE165" s="115"/>
      <c r="AF165" s="115"/>
      <c r="AG165" s="115"/>
      <c r="AH165" s="115"/>
      <c r="AI165" s="115"/>
      <c r="AJ165" s="115"/>
      <c r="AK165" s="115"/>
      <c r="AM165" s="117"/>
    </row>
    <row r="166" spans="1:39" s="114" customFormat="1" ht="13.2" x14ac:dyDescent="0.25">
      <c r="A166" s="109" t="s">
        <v>456</v>
      </c>
      <c r="B166" s="108">
        <v>5089</v>
      </c>
      <c r="C166" s="108">
        <v>18794</v>
      </c>
      <c r="D166" s="108">
        <v>2979</v>
      </c>
      <c r="E166" s="108">
        <v>0</v>
      </c>
      <c r="F166" s="108">
        <v>0</v>
      </c>
      <c r="G166" s="108">
        <v>2655.1257407488301</v>
      </c>
      <c r="H166" s="108"/>
      <c r="I166" s="108">
        <v>24428.125740748801</v>
      </c>
      <c r="J166" s="108">
        <v>124314732</v>
      </c>
      <c r="K166" s="55"/>
      <c r="L166" s="108"/>
      <c r="M166" s="110"/>
      <c r="N166" s="110"/>
      <c r="O166" s="110"/>
      <c r="P166" s="110"/>
      <c r="Q166" s="110"/>
      <c r="R166" s="110"/>
      <c r="S166" s="110"/>
      <c r="T166" s="111"/>
      <c r="U166" s="112"/>
      <c r="V166" s="111"/>
      <c r="W166" s="113"/>
      <c r="X166" s="113"/>
      <c r="Y166" s="113"/>
      <c r="AA166" s="115"/>
      <c r="AB166" s="115"/>
      <c r="AC166" s="115"/>
      <c r="AD166" s="116"/>
      <c r="AE166" s="115"/>
      <c r="AF166" s="115"/>
      <c r="AG166" s="115"/>
      <c r="AH166" s="115"/>
      <c r="AI166" s="115"/>
      <c r="AJ166" s="115"/>
      <c r="AK166" s="115"/>
      <c r="AM166" s="117"/>
    </row>
    <row r="167" spans="1:39" s="114" customFormat="1" ht="13.2" x14ac:dyDescent="0.25">
      <c r="A167" s="109" t="s">
        <v>457</v>
      </c>
      <c r="B167" s="108">
        <v>604847</v>
      </c>
      <c r="C167" s="108">
        <v>5234</v>
      </c>
      <c r="D167" s="108">
        <v>-2672</v>
      </c>
      <c r="E167" s="108">
        <v>0</v>
      </c>
      <c r="F167" s="108">
        <v>0</v>
      </c>
      <c r="G167" s="108">
        <v>2655.1257407488301</v>
      </c>
      <c r="H167" s="108"/>
      <c r="I167" s="108">
        <v>5217.1257407488301</v>
      </c>
      <c r="J167" s="108">
        <v>3155562853</v>
      </c>
      <c r="K167" s="55"/>
      <c r="L167" s="108"/>
      <c r="M167" s="110"/>
      <c r="N167" s="110"/>
      <c r="O167" s="110"/>
      <c r="P167" s="110"/>
      <c r="Q167" s="110"/>
      <c r="R167" s="110"/>
      <c r="S167" s="110"/>
      <c r="T167" s="111"/>
      <c r="U167" s="112"/>
      <c r="V167" s="111"/>
      <c r="W167" s="113"/>
      <c r="X167" s="113"/>
      <c r="Y167" s="113"/>
      <c r="AA167" s="115"/>
      <c r="AB167" s="115"/>
      <c r="AC167" s="115"/>
      <c r="AD167" s="116"/>
      <c r="AE167" s="115"/>
      <c r="AF167" s="115"/>
      <c r="AG167" s="115"/>
      <c r="AH167" s="115"/>
      <c r="AI167" s="115"/>
      <c r="AJ167" s="115"/>
      <c r="AK167" s="115"/>
      <c r="AM167" s="117"/>
    </row>
    <row r="168" spans="1:39" s="114" customFormat="1" ht="13.2" x14ac:dyDescent="0.25">
      <c r="A168" s="109" t="s">
        <v>458</v>
      </c>
      <c r="B168" s="108">
        <v>13237</v>
      </c>
      <c r="C168" s="108">
        <v>13443</v>
      </c>
      <c r="D168" s="108">
        <v>-989</v>
      </c>
      <c r="E168" s="108">
        <v>0</v>
      </c>
      <c r="F168" s="108">
        <v>0</v>
      </c>
      <c r="G168" s="108">
        <v>2655.1257407488301</v>
      </c>
      <c r="H168" s="108"/>
      <c r="I168" s="108">
        <v>15109.125740748799</v>
      </c>
      <c r="J168" s="108">
        <v>199999497</v>
      </c>
      <c r="K168" s="55"/>
      <c r="L168" s="108"/>
      <c r="M168" s="110"/>
      <c r="N168" s="110"/>
      <c r="O168" s="110"/>
      <c r="P168" s="110"/>
      <c r="Q168" s="110"/>
      <c r="R168" s="110"/>
      <c r="S168" s="110"/>
      <c r="T168" s="111"/>
      <c r="U168" s="112"/>
      <c r="V168" s="111"/>
      <c r="W168" s="113"/>
      <c r="X168" s="113"/>
      <c r="Y168" s="113"/>
      <c r="AA168" s="115"/>
      <c r="AB168" s="115"/>
      <c r="AC168" s="115"/>
      <c r="AD168" s="116"/>
      <c r="AE168" s="115"/>
      <c r="AF168" s="115"/>
      <c r="AG168" s="115"/>
      <c r="AH168" s="115"/>
      <c r="AI168" s="115"/>
      <c r="AJ168" s="115"/>
      <c r="AK168" s="115"/>
      <c r="AM168" s="117"/>
    </row>
    <row r="169" spans="1:39" s="114" customFormat="1" ht="13.2" x14ac:dyDescent="0.25">
      <c r="A169" s="109" t="s">
        <v>459</v>
      </c>
      <c r="B169" s="108">
        <v>9431</v>
      </c>
      <c r="C169" s="108">
        <v>14878</v>
      </c>
      <c r="D169" s="108">
        <v>-76</v>
      </c>
      <c r="E169" s="108">
        <v>0</v>
      </c>
      <c r="F169" s="108">
        <v>0</v>
      </c>
      <c r="G169" s="108">
        <v>2655.1257407488301</v>
      </c>
      <c r="H169" s="108"/>
      <c r="I169" s="108">
        <v>17457.125740748801</v>
      </c>
      <c r="J169" s="108">
        <v>164638153</v>
      </c>
      <c r="K169" s="55"/>
      <c r="L169" s="108"/>
      <c r="M169" s="110"/>
      <c r="N169" s="110"/>
      <c r="O169" s="110"/>
      <c r="P169" s="110"/>
      <c r="Q169" s="110"/>
      <c r="R169" s="110"/>
      <c r="S169" s="110"/>
      <c r="T169" s="111"/>
      <c r="U169" s="112"/>
      <c r="V169" s="111"/>
      <c r="W169" s="113"/>
      <c r="X169" s="113"/>
      <c r="Y169" s="113"/>
      <c r="AA169" s="115"/>
      <c r="AB169" s="115"/>
      <c r="AC169" s="115"/>
      <c r="AD169" s="116"/>
      <c r="AE169" s="115"/>
      <c r="AF169" s="115"/>
      <c r="AG169" s="115"/>
      <c r="AH169" s="115"/>
      <c r="AI169" s="115"/>
      <c r="AJ169" s="115"/>
      <c r="AK169" s="115"/>
      <c r="AM169" s="117"/>
    </row>
    <row r="170" spans="1:39" s="114" customFormat="1" ht="13.2" x14ac:dyDescent="0.25">
      <c r="A170" s="109" t="s">
        <v>460</v>
      </c>
      <c r="B170" s="108">
        <v>9287</v>
      </c>
      <c r="C170" s="108">
        <v>14787</v>
      </c>
      <c r="D170" s="108">
        <v>431</v>
      </c>
      <c r="E170" s="108">
        <v>0</v>
      </c>
      <c r="F170" s="108">
        <v>0</v>
      </c>
      <c r="G170" s="108">
        <v>2655.1257407488301</v>
      </c>
      <c r="H170" s="108"/>
      <c r="I170" s="108">
        <v>17873.125740748801</v>
      </c>
      <c r="J170" s="108">
        <v>165987719</v>
      </c>
      <c r="K170" s="55"/>
      <c r="L170" s="108"/>
      <c r="M170" s="110"/>
      <c r="N170" s="110"/>
      <c r="O170" s="110"/>
      <c r="P170" s="110"/>
      <c r="Q170" s="110"/>
      <c r="R170" s="110"/>
      <c r="S170" s="110"/>
      <c r="T170" s="111"/>
      <c r="U170" s="112"/>
      <c r="V170" s="111"/>
      <c r="W170" s="113"/>
      <c r="X170" s="113"/>
      <c r="Y170" s="113"/>
      <c r="AA170" s="115"/>
      <c r="AB170" s="115"/>
      <c r="AC170" s="115"/>
      <c r="AD170" s="116"/>
      <c r="AE170" s="115"/>
      <c r="AF170" s="115"/>
      <c r="AG170" s="115"/>
      <c r="AH170" s="115"/>
      <c r="AI170" s="115"/>
      <c r="AJ170" s="115"/>
      <c r="AK170" s="115"/>
      <c r="AM170" s="117"/>
    </row>
    <row r="171" spans="1:39" s="114" customFormat="1" ht="13.2" x14ac:dyDescent="0.25">
      <c r="A171" s="109" t="s">
        <v>461</v>
      </c>
      <c r="B171" s="108">
        <v>39866</v>
      </c>
      <c r="C171" s="108">
        <v>48</v>
      </c>
      <c r="D171" s="108">
        <v>1392</v>
      </c>
      <c r="E171" s="108">
        <v>0</v>
      </c>
      <c r="F171" s="108">
        <v>0</v>
      </c>
      <c r="G171" s="108">
        <v>2655.1257407488301</v>
      </c>
      <c r="H171" s="108"/>
      <c r="I171" s="108">
        <v>4095.1257407488301</v>
      </c>
      <c r="J171" s="108">
        <v>163256283</v>
      </c>
      <c r="K171" s="55"/>
      <c r="L171" s="108"/>
      <c r="M171" s="110"/>
      <c r="N171" s="110"/>
      <c r="O171" s="110"/>
      <c r="P171" s="110"/>
      <c r="Q171" s="110"/>
      <c r="R171" s="110"/>
      <c r="S171" s="110"/>
      <c r="T171" s="111"/>
      <c r="U171" s="112"/>
      <c r="V171" s="111"/>
      <c r="W171" s="113"/>
      <c r="X171" s="113"/>
      <c r="Y171" s="113"/>
      <c r="AA171" s="115"/>
      <c r="AB171" s="115"/>
      <c r="AC171" s="115"/>
      <c r="AD171" s="116"/>
      <c r="AE171" s="115"/>
      <c r="AF171" s="115"/>
      <c r="AG171" s="115"/>
      <c r="AH171" s="115"/>
      <c r="AI171" s="115"/>
      <c r="AJ171" s="115"/>
      <c r="AK171" s="115"/>
      <c r="AM171" s="117"/>
    </row>
    <row r="172" spans="1:39" s="114" customFormat="1" ht="13.2" x14ac:dyDescent="0.25">
      <c r="A172" s="109" t="s">
        <v>462</v>
      </c>
      <c r="B172" s="108">
        <v>7018</v>
      </c>
      <c r="C172" s="108">
        <v>12808</v>
      </c>
      <c r="D172" s="108">
        <v>-191</v>
      </c>
      <c r="E172" s="108">
        <v>0</v>
      </c>
      <c r="F172" s="108">
        <v>0</v>
      </c>
      <c r="G172" s="108">
        <v>2655.1257407488301</v>
      </c>
      <c r="H172" s="108"/>
      <c r="I172" s="108">
        <v>15272.125740748799</v>
      </c>
      <c r="J172" s="108">
        <v>107179778</v>
      </c>
      <c r="K172" s="55"/>
      <c r="L172" s="108"/>
      <c r="M172" s="110"/>
      <c r="N172" s="110"/>
      <c r="O172" s="110"/>
      <c r="P172" s="110"/>
      <c r="Q172" s="110"/>
      <c r="R172" s="110"/>
      <c r="S172" s="110"/>
      <c r="T172" s="111"/>
      <c r="U172" s="112"/>
      <c r="V172" s="111"/>
      <c r="W172" s="113"/>
      <c r="X172" s="113"/>
      <c r="Y172" s="113"/>
      <c r="AA172" s="115"/>
      <c r="AB172" s="115"/>
      <c r="AC172" s="115"/>
      <c r="AD172" s="116"/>
      <c r="AE172" s="115"/>
      <c r="AF172" s="115"/>
      <c r="AG172" s="115"/>
      <c r="AH172" s="115"/>
      <c r="AI172" s="115"/>
      <c r="AJ172" s="115"/>
      <c r="AK172" s="115"/>
      <c r="AM172" s="117"/>
    </row>
    <row r="173" spans="1:39" s="114" customFormat="1" ht="13.2" x14ac:dyDescent="0.25">
      <c r="A173" s="109" t="s">
        <v>463</v>
      </c>
      <c r="B173" s="108">
        <v>50071</v>
      </c>
      <c r="C173" s="108">
        <v>5175</v>
      </c>
      <c r="D173" s="108">
        <v>-26</v>
      </c>
      <c r="E173" s="108">
        <v>0</v>
      </c>
      <c r="F173" s="108">
        <v>0</v>
      </c>
      <c r="G173" s="108">
        <v>2655.1257407488301</v>
      </c>
      <c r="H173" s="108"/>
      <c r="I173" s="108">
        <v>7804.1257407488301</v>
      </c>
      <c r="J173" s="108">
        <v>390760380</v>
      </c>
      <c r="K173" s="55"/>
      <c r="L173" s="108"/>
      <c r="M173" s="110"/>
      <c r="N173" s="110"/>
      <c r="O173" s="110"/>
      <c r="P173" s="110"/>
      <c r="Q173" s="110"/>
      <c r="R173" s="110"/>
      <c r="S173" s="110"/>
      <c r="T173" s="111"/>
      <c r="U173" s="112"/>
      <c r="V173" s="111"/>
      <c r="W173" s="113"/>
      <c r="X173" s="113"/>
      <c r="Y173" s="113"/>
      <c r="AA173" s="115"/>
      <c r="AB173" s="115"/>
      <c r="AC173" s="115"/>
      <c r="AD173" s="116"/>
      <c r="AE173" s="115"/>
      <c r="AF173" s="115"/>
      <c r="AG173" s="115"/>
      <c r="AH173" s="115"/>
      <c r="AI173" s="115"/>
      <c r="AJ173" s="115"/>
      <c r="AK173" s="115"/>
      <c r="AM173" s="117"/>
    </row>
    <row r="174" spans="1:39" s="114" customFormat="1" ht="13.2" x14ac:dyDescent="0.25">
      <c r="A174" s="109" t="s">
        <v>464</v>
      </c>
      <c r="B174" s="108">
        <v>43582</v>
      </c>
      <c r="C174" s="108">
        <v>3102</v>
      </c>
      <c r="D174" s="108">
        <v>2753</v>
      </c>
      <c r="E174" s="108">
        <v>0</v>
      </c>
      <c r="F174" s="108">
        <v>0</v>
      </c>
      <c r="G174" s="108">
        <v>2655.1257407488301</v>
      </c>
      <c r="H174" s="108"/>
      <c r="I174" s="108">
        <v>8510.1257407488301</v>
      </c>
      <c r="J174" s="108">
        <v>370888300</v>
      </c>
      <c r="K174" s="55"/>
      <c r="L174" s="108"/>
      <c r="M174" s="110"/>
      <c r="N174" s="110"/>
      <c r="O174" s="110"/>
      <c r="P174" s="110"/>
      <c r="Q174" s="110"/>
      <c r="R174" s="110"/>
      <c r="S174" s="110"/>
      <c r="T174" s="111"/>
      <c r="U174" s="112"/>
      <c r="V174" s="111"/>
      <c r="W174" s="113"/>
      <c r="X174" s="113"/>
      <c r="Y174" s="113"/>
      <c r="AA174" s="115"/>
      <c r="AB174" s="115"/>
      <c r="AC174" s="115"/>
      <c r="AD174" s="116"/>
      <c r="AE174" s="115"/>
      <c r="AF174" s="115"/>
      <c r="AG174" s="115"/>
      <c r="AH174" s="115"/>
      <c r="AI174" s="115"/>
      <c r="AJ174" s="115"/>
      <c r="AK174" s="115"/>
      <c r="AM174" s="117"/>
    </row>
    <row r="175" spans="1:39" s="114" customFormat="1" ht="13.2" x14ac:dyDescent="0.25">
      <c r="A175" s="109" t="s">
        <v>465</v>
      </c>
      <c r="B175" s="108">
        <v>40542</v>
      </c>
      <c r="C175" s="108">
        <v>10776</v>
      </c>
      <c r="D175" s="108">
        <v>-664</v>
      </c>
      <c r="E175" s="108">
        <v>0</v>
      </c>
      <c r="F175" s="108">
        <v>0</v>
      </c>
      <c r="G175" s="108">
        <v>2655.1257407488301</v>
      </c>
      <c r="H175" s="108"/>
      <c r="I175" s="108">
        <v>12767.125740748799</v>
      </c>
      <c r="J175" s="108">
        <v>517604812</v>
      </c>
      <c r="K175" s="55"/>
      <c r="L175" s="108"/>
      <c r="M175" s="110"/>
      <c r="N175" s="110"/>
      <c r="O175" s="110"/>
      <c r="P175" s="110"/>
      <c r="Q175" s="110"/>
      <c r="R175" s="110"/>
      <c r="S175" s="110"/>
      <c r="T175" s="111"/>
      <c r="U175" s="112"/>
      <c r="V175" s="111"/>
      <c r="W175" s="113"/>
      <c r="X175" s="113"/>
      <c r="Y175" s="113"/>
      <c r="AA175" s="115"/>
      <c r="AB175" s="115"/>
      <c r="AC175" s="115"/>
      <c r="AD175" s="116"/>
      <c r="AE175" s="115"/>
      <c r="AF175" s="115"/>
      <c r="AG175" s="115"/>
      <c r="AH175" s="115"/>
      <c r="AI175" s="115"/>
      <c r="AJ175" s="115"/>
      <c r="AK175" s="115"/>
      <c r="AM175" s="117"/>
    </row>
    <row r="176" spans="1:39" s="114" customFormat="1" ht="13.2" x14ac:dyDescent="0.25">
      <c r="A176" s="109" t="s">
        <v>466</v>
      </c>
      <c r="B176" s="108">
        <v>14368</v>
      </c>
      <c r="C176" s="108">
        <v>13223</v>
      </c>
      <c r="D176" s="108">
        <v>379</v>
      </c>
      <c r="E176" s="108">
        <v>0</v>
      </c>
      <c r="F176" s="108">
        <v>0</v>
      </c>
      <c r="G176" s="108">
        <v>2655.1257407488301</v>
      </c>
      <c r="H176" s="108"/>
      <c r="I176" s="108">
        <v>16257.125740748799</v>
      </c>
      <c r="J176" s="108">
        <v>233582383</v>
      </c>
      <c r="K176" s="55"/>
      <c r="L176" s="108"/>
      <c r="M176" s="110"/>
      <c r="N176" s="110"/>
      <c r="O176" s="110"/>
      <c r="P176" s="110"/>
      <c r="Q176" s="110"/>
      <c r="R176" s="110"/>
      <c r="S176" s="110"/>
      <c r="T176" s="111"/>
      <c r="U176" s="112"/>
      <c r="V176" s="111"/>
      <c r="W176" s="113"/>
      <c r="X176" s="113"/>
      <c r="Y176" s="113"/>
      <c r="AA176" s="115"/>
      <c r="AB176" s="115"/>
      <c r="AC176" s="115"/>
      <c r="AD176" s="116"/>
      <c r="AE176" s="115"/>
      <c r="AF176" s="115"/>
      <c r="AG176" s="115"/>
      <c r="AH176" s="115"/>
      <c r="AI176" s="115"/>
      <c r="AJ176" s="115"/>
      <c r="AK176" s="115"/>
      <c r="AM176" s="117"/>
    </row>
    <row r="177" spans="1:39" s="114" customFormat="1" ht="13.2" x14ac:dyDescent="0.25">
      <c r="A177" s="109" t="s">
        <v>467</v>
      </c>
      <c r="B177" s="108">
        <v>13927</v>
      </c>
      <c r="C177" s="108">
        <v>9348</v>
      </c>
      <c r="D177" s="108">
        <v>1164</v>
      </c>
      <c r="E177" s="108">
        <v>0</v>
      </c>
      <c r="F177" s="108">
        <v>0</v>
      </c>
      <c r="G177" s="108">
        <v>2655.1257407488301</v>
      </c>
      <c r="H177" s="108"/>
      <c r="I177" s="108">
        <v>13167.125740748799</v>
      </c>
      <c r="J177" s="108">
        <v>183378560</v>
      </c>
      <c r="K177" s="55"/>
      <c r="L177" s="108"/>
      <c r="M177" s="110"/>
      <c r="N177" s="110"/>
      <c r="O177" s="110"/>
      <c r="P177" s="110"/>
      <c r="Q177" s="110"/>
      <c r="R177" s="110"/>
      <c r="S177" s="110"/>
      <c r="T177" s="111"/>
      <c r="U177" s="112"/>
      <c r="V177" s="111"/>
      <c r="W177" s="113"/>
      <c r="X177" s="113"/>
      <c r="Y177" s="113"/>
      <c r="AA177" s="115"/>
      <c r="AB177" s="115"/>
      <c r="AC177" s="115"/>
      <c r="AD177" s="116"/>
      <c r="AE177" s="115"/>
      <c r="AF177" s="115"/>
      <c r="AG177" s="115"/>
      <c r="AH177" s="115"/>
      <c r="AI177" s="115"/>
      <c r="AJ177" s="115"/>
      <c r="AK177" s="115"/>
      <c r="AM177" s="117"/>
    </row>
    <row r="178" spans="1:39" s="114" customFormat="1" ht="13.2" x14ac:dyDescent="0.25">
      <c r="A178" s="109" t="s">
        <v>468</v>
      </c>
      <c r="B178" s="108">
        <v>24623</v>
      </c>
      <c r="C178" s="108">
        <v>13467</v>
      </c>
      <c r="D178" s="108">
        <v>-368</v>
      </c>
      <c r="E178" s="108">
        <v>0</v>
      </c>
      <c r="F178" s="108">
        <v>0</v>
      </c>
      <c r="G178" s="108">
        <v>2655.1257407488301</v>
      </c>
      <c r="H178" s="108"/>
      <c r="I178" s="108">
        <v>15754.125740748799</v>
      </c>
      <c r="J178" s="108">
        <v>387913838</v>
      </c>
      <c r="K178" s="55"/>
      <c r="L178" s="108"/>
      <c r="M178" s="110"/>
      <c r="N178" s="110"/>
      <c r="O178" s="110"/>
      <c r="P178" s="110"/>
      <c r="Q178" s="110"/>
      <c r="R178" s="110"/>
      <c r="S178" s="110"/>
      <c r="T178" s="111"/>
      <c r="U178" s="112"/>
      <c r="V178" s="111"/>
      <c r="W178" s="113"/>
      <c r="X178" s="113"/>
      <c r="Y178" s="113"/>
      <c r="AA178" s="115"/>
      <c r="AB178" s="115"/>
      <c r="AC178" s="115"/>
      <c r="AD178" s="116"/>
      <c r="AE178" s="115"/>
      <c r="AF178" s="115"/>
      <c r="AG178" s="115"/>
      <c r="AH178" s="115"/>
      <c r="AI178" s="115"/>
      <c r="AJ178" s="115"/>
      <c r="AK178" s="115"/>
      <c r="AM178" s="117"/>
    </row>
    <row r="179" spans="1:39" s="114" customFormat="1" ht="13.2" x14ac:dyDescent="0.25">
      <c r="A179" s="109" t="s">
        <v>469</v>
      </c>
      <c r="B179" s="108">
        <v>35250</v>
      </c>
      <c r="C179" s="108">
        <v>13833</v>
      </c>
      <c r="D179" s="108">
        <v>1016</v>
      </c>
      <c r="E179" s="108">
        <v>0</v>
      </c>
      <c r="F179" s="108">
        <v>0</v>
      </c>
      <c r="G179" s="108">
        <v>2655.1257407488301</v>
      </c>
      <c r="H179" s="108"/>
      <c r="I179" s="108">
        <v>17504.125740748801</v>
      </c>
      <c r="J179" s="108">
        <v>617020432</v>
      </c>
      <c r="K179" s="55"/>
      <c r="L179" s="108"/>
      <c r="M179" s="110"/>
      <c r="N179" s="110"/>
      <c r="O179" s="110"/>
      <c r="P179" s="110"/>
      <c r="Q179" s="110"/>
      <c r="R179" s="110"/>
      <c r="S179" s="110"/>
      <c r="T179" s="111"/>
      <c r="U179" s="112"/>
      <c r="V179" s="111"/>
      <c r="W179" s="113"/>
      <c r="X179" s="113"/>
      <c r="Y179" s="113"/>
      <c r="AA179" s="115"/>
      <c r="AB179" s="115"/>
      <c r="AC179" s="115"/>
      <c r="AD179" s="116"/>
      <c r="AE179" s="115"/>
      <c r="AF179" s="115"/>
      <c r="AG179" s="115"/>
      <c r="AH179" s="115"/>
      <c r="AI179" s="115"/>
      <c r="AJ179" s="115"/>
      <c r="AK179" s="115"/>
      <c r="AM179" s="117"/>
    </row>
    <row r="180" spans="1:39" s="114" customFormat="1" ht="13.2" x14ac:dyDescent="0.25">
      <c r="A180" s="109" t="s">
        <v>470</v>
      </c>
      <c r="B180" s="108">
        <v>9146</v>
      </c>
      <c r="C180" s="108">
        <v>20079</v>
      </c>
      <c r="D180" s="108">
        <v>4201</v>
      </c>
      <c r="E180" s="108">
        <v>0</v>
      </c>
      <c r="F180" s="108">
        <v>0</v>
      </c>
      <c r="G180" s="108">
        <v>2655.1257407488301</v>
      </c>
      <c r="H180" s="108"/>
      <c r="I180" s="108">
        <v>26935.125740748801</v>
      </c>
      <c r="J180" s="108">
        <v>246348660</v>
      </c>
      <c r="K180" s="55"/>
      <c r="L180" s="108"/>
      <c r="M180" s="110"/>
      <c r="N180" s="110"/>
      <c r="O180" s="110"/>
      <c r="P180" s="110"/>
      <c r="Q180" s="110"/>
      <c r="R180" s="110"/>
      <c r="S180" s="110"/>
      <c r="T180" s="111"/>
      <c r="U180" s="112"/>
      <c r="V180" s="111"/>
      <c r="W180" s="113"/>
      <c r="X180" s="113"/>
      <c r="Y180" s="113"/>
      <c r="AA180" s="115"/>
      <c r="AB180" s="115"/>
      <c r="AC180" s="115"/>
      <c r="AD180" s="116"/>
      <c r="AE180" s="115"/>
      <c r="AF180" s="115"/>
      <c r="AG180" s="115"/>
      <c r="AH180" s="115"/>
      <c r="AI180" s="115"/>
      <c r="AJ180" s="115"/>
      <c r="AK180" s="115"/>
      <c r="AM180" s="117"/>
    </row>
    <row r="181" spans="1:39" s="114" customFormat="1" ht="13.2" x14ac:dyDescent="0.25">
      <c r="A181" s="109" t="s">
        <v>471</v>
      </c>
      <c r="B181" s="108">
        <v>10373</v>
      </c>
      <c r="C181" s="108">
        <v>16249</v>
      </c>
      <c r="D181" s="108">
        <v>3062</v>
      </c>
      <c r="E181" s="108">
        <v>0</v>
      </c>
      <c r="F181" s="108">
        <v>0</v>
      </c>
      <c r="G181" s="108">
        <v>2655.1257407488301</v>
      </c>
      <c r="H181" s="108"/>
      <c r="I181" s="108">
        <v>21966.125740748801</v>
      </c>
      <c r="J181" s="108">
        <v>227854622</v>
      </c>
      <c r="K181" s="55"/>
      <c r="L181" s="108"/>
      <c r="M181" s="110"/>
      <c r="N181" s="110"/>
      <c r="O181" s="110"/>
      <c r="P181" s="110"/>
      <c r="Q181" s="110"/>
      <c r="R181" s="110"/>
      <c r="S181" s="110"/>
      <c r="T181" s="111"/>
      <c r="U181" s="112"/>
      <c r="V181" s="111"/>
      <c r="W181" s="113"/>
      <c r="X181" s="113"/>
      <c r="Y181" s="113"/>
      <c r="AA181" s="115"/>
      <c r="AB181" s="115"/>
      <c r="AC181" s="115"/>
      <c r="AD181" s="116"/>
      <c r="AE181" s="115"/>
      <c r="AF181" s="115"/>
      <c r="AG181" s="115"/>
      <c r="AH181" s="115"/>
      <c r="AI181" s="115"/>
      <c r="AJ181" s="115"/>
      <c r="AK181" s="115"/>
      <c r="AM181" s="117"/>
    </row>
    <row r="182" spans="1:39" s="114" customFormat="1" ht="13.2" x14ac:dyDescent="0.25">
      <c r="A182" s="109" t="s">
        <v>472</v>
      </c>
      <c r="B182" s="108">
        <v>70974</v>
      </c>
      <c r="C182" s="108">
        <v>-49</v>
      </c>
      <c r="D182" s="108">
        <v>-2874</v>
      </c>
      <c r="E182" s="108">
        <v>0</v>
      </c>
      <c r="F182" s="108">
        <v>0</v>
      </c>
      <c r="G182" s="108">
        <v>2655.1257407488301</v>
      </c>
      <c r="H182" s="108"/>
      <c r="I182" s="108">
        <v>-267.87425925116997</v>
      </c>
      <c r="J182" s="108">
        <v>-19012108</v>
      </c>
      <c r="K182" s="55"/>
      <c r="L182" s="108"/>
      <c r="M182" s="110"/>
      <c r="N182" s="110"/>
      <c r="O182" s="110"/>
      <c r="P182" s="110"/>
      <c r="Q182" s="110"/>
      <c r="R182" s="110"/>
      <c r="S182" s="110"/>
      <c r="T182" s="111"/>
      <c r="U182" s="112"/>
      <c r="V182" s="111"/>
      <c r="W182" s="113"/>
      <c r="X182" s="113"/>
      <c r="Y182" s="113"/>
      <c r="AA182" s="115"/>
      <c r="AB182" s="115"/>
      <c r="AC182" s="115"/>
      <c r="AD182" s="116"/>
      <c r="AE182" s="115"/>
      <c r="AF182" s="115"/>
      <c r="AG182" s="115"/>
      <c r="AH182" s="115"/>
      <c r="AI182" s="115"/>
      <c r="AJ182" s="115"/>
      <c r="AK182" s="115"/>
      <c r="AM182" s="117"/>
    </row>
    <row r="183" spans="1:39" s="114" customFormat="1" ht="13.2" x14ac:dyDescent="0.25">
      <c r="A183" s="109" t="s">
        <v>473</v>
      </c>
      <c r="B183" s="108">
        <v>15364</v>
      </c>
      <c r="C183" s="108">
        <v>10981</v>
      </c>
      <c r="D183" s="108">
        <v>-954</v>
      </c>
      <c r="E183" s="108">
        <v>0</v>
      </c>
      <c r="F183" s="108">
        <v>0</v>
      </c>
      <c r="G183" s="108">
        <v>2655.1257407488301</v>
      </c>
      <c r="H183" s="108"/>
      <c r="I183" s="108">
        <v>12682.125740748799</v>
      </c>
      <c r="J183" s="108">
        <v>194848180</v>
      </c>
      <c r="K183" s="55"/>
      <c r="L183" s="108"/>
      <c r="M183" s="110"/>
      <c r="N183" s="110"/>
      <c r="O183" s="110"/>
      <c r="P183" s="110"/>
      <c r="Q183" s="110"/>
      <c r="R183" s="110"/>
      <c r="S183" s="110"/>
      <c r="T183" s="111"/>
      <c r="U183" s="112"/>
      <c r="V183" s="111"/>
      <c r="W183" s="113"/>
      <c r="X183" s="113"/>
      <c r="Y183" s="113"/>
      <c r="AA183" s="115"/>
      <c r="AB183" s="115"/>
      <c r="AC183" s="115"/>
      <c r="AD183" s="116"/>
      <c r="AE183" s="115"/>
      <c r="AF183" s="115"/>
      <c r="AG183" s="115"/>
      <c r="AH183" s="115"/>
      <c r="AI183" s="115"/>
      <c r="AJ183" s="115"/>
      <c r="AK183" s="115"/>
      <c r="AM183" s="117"/>
    </row>
    <row r="184" spans="1:39" s="114" customFormat="1" ht="13.2" x14ac:dyDescent="0.25">
      <c r="A184" s="109" t="s">
        <v>474</v>
      </c>
      <c r="B184" s="108">
        <v>40964</v>
      </c>
      <c r="C184" s="108">
        <v>4003</v>
      </c>
      <c r="D184" s="108">
        <v>844</v>
      </c>
      <c r="E184" s="108">
        <v>0</v>
      </c>
      <c r="F184" s="108">
        <v>0</v>
      </c>
      <c r="G184" s="108">
        <v>2655.1257407488301</v>
      </c>
      <c r="H184" s="108"/>
      <c r="I184" s="108">
        <v>7502.1257407488301</v>
      </c>
      <c r="J184" s="108">
        <v>307317079</v>
      </c>
      <c r="K184" s="55"/>
      <c r="L184" s="108"/>
      <c r="M184" s="110"/>
      <c r="N184" s="110"/>
      <c r="O184" s="110"/>
      <c r="P184" s="110"/>
      <c r="Q184" s="110"/>
      <c r="R184" s="110"/>
      <c r="S184" s="110"/>
      <c r="T184" s="111"/>
      <c r="U184" s="112"/>
      <c r="V184" s="111"/>
      <c r="W184" s="113"/>
      <c r="X184" s="113"/>
      <c r="Y184" s="113"/>
      <c r="AA184" s="115"/>
      <c r="AB184" s="115"/>
      <c r="AC184" s="115"/>
      <c r="AD184" s="116"/>
      <c r="AE184" s="115"/>
      <c r="AF184" s="115"/>
      <c r="AG184" s="115"/>
      <c r="AH184" s="115"/>
      <c r="AI184" s="115"/>
      <c r="AJ184" s="115"/>
      <c r="AK184" s="115"/>
      <c r="AM184" s="117"/>
    </row>
    <row r="185" spans="1:39" s="114" customFormat="1" ht="13.2" x14ac:dyDescent="0.25">
      <c r="A185" s="109" t="s">
        <v>475</v>
      </c>
      <c r="B185" s="108">
        <v>18641</v>
      </c>
      <c r="C185" s="108">
        <v>13029</v>
      </c>
      <c r="D185" s="108">
        <v>462</v>
      </c>
      <c r="E185" s="108">
        <v>0</v>
      </c>
      <c r="F185" s="108">
        <v>0</v>
      </c>
      <c r="G185" s="108">
        <v>2655.1257407488301</v>
      </c>
      <c r="H185" s="108"/>
      <c r="I185" s="108">
        <v>16146.125740748799</v>
      </c>
      <c r="J185" s="108">
        <v>300979930</v>
      </c>
      <c r="K185" s="55"/>
      <c r="L185" s="108"/>
      <c r="M185" s="110"/>
      <c r="N185" s="110"/>
      <c r="O185" s="110"/>
      <c r="P185" s="110"/>
      <c r="Q185" s="110"/>
      <c r="R185" s="110"/>
      <c r="S185" s="110"/>
      <c r="T185" s="111"/>
      <c r="U185" s="112"/>
      <c r="V185" s="111"/>
      <c r="W185" s="113"/>
      <c r="X185" s="113"/>
      <c r="Y185" s="113"/>
      <c r="AA185" s="115"/>
      <c r="AB185" s="115"/>
      <c r="AC185" s="115"/>
      <c r="AD185" s="116"/>
      <c r="AE185" s="115"/>
      <c r="AF185" s="115"/>
      <c r="AG185" s="115"/>
      <c r="AH185" s="115"/>
      <c r="AI185" s="115"/>
      <c r="AJ185" s="115"/>
      <c r="AK185" s="115"/>
      <c r="AM185" s="117"/>
    </row>
    <row r="186" spans="1:39" s="114" customFormat="1" ht="13.2" x14ac:dyDescent="0.25">
      <c r="A186" s="109" t="s">
        <v>476</v>
      </c>
      <c r="B186" s="108">
        <v>57646</v>
      </c>
      <c r="C186" s="108">
        <v>8961</v>
      </c>
      <c r="D186" s="108">
        <v>-2720</v>
      </c>
      <c r="E186" s="108">
        <v>0</v>
      </c>
      <c r="F186" s="108">
        <v>0</v>
      </c>
      <c r="G186" s="108">
        <v>2655.1257407488301</v>
      </c>
      <c r="H186" s="108"/>
      <c r="I186" s="108">
        <v>8896.1257407488301</v>
      </c>
      <c r="J186" s="108">
        <v>512826064</v>
      </c>
      <c r="K186" s="55"/>
      <c r="L186" s="108"/>
      <c r="M186" s="110"/>
      <c r="N186" s="110"/>
      <c r="O186" s="110"/>
      <c r="P186" s="110"/>
      <c r="Q186" s="110"/>
      <c r="R186" s="110"/>
      <c r="S186" s="110"/>
      <c r="T186" s="111"/>
      <c r="U186" s="112"/>
      <c r="V186" s="111"/>
      <c r="W186" s="113"/>
      <c r="X186" s="113"/>
      <c r="Y186" s="113"/>
      <c r="AA186" s="115"/>
      <c r="AB186" s="115"/>
      <c r="AC186" s="115"/>
      <c r="AD186" s="116"/>
      <c r="AE186" s="115"/>
      <c r="AF186" s="115"/>
      <c r="AG186" s="115"/>
      <c r="AH186" s="115"/>
      <c r="AI186" s="115"/>
      <c r="AJ186" s="115"/>
      <c r="AK186" s="115"/>
      <c r="AM186" s="117"/>
    </row>
    <row r="187" spans="1:39" s="114" customFormat="1" ht="13.2" x14ac:dyDescent="0.25">
      <c r="A187" s="109" t="s">
        <v>477</v>
      </c>
      <c r="B187" s="108">
        <v>9106</v>
      </c>
      <c r="C187" s="108">
        <v>7173</v>
      </c>
      <c r="D187" s="108">
        <v>-4419</v>
      </c>
      <c r="E187" s="108">
        <v>0</v>
      </c>
      <c r="F187" s="108">
        <v>0</v>
      </c>
      <c r="G187" s="108">
        <v>2655.1257407488301</v>
      </c>
      <c r="H187" s="108"/>
      <c r="I187" s="108">
        <v>5409.1257407488301</v>
      </c>
      <c r="J187" s="108">
        <v>49255499</v>
      </c>
      <c r="K187" s="55"/>
      <c r="L187" s="108"/>
      <c r="M187" s="110"/>
      <c r="N187" s="110"/>
      <c r="O187" s="110"/>
      <c r="P187" s="110"/>
      <c r="Q187" s="110"/>
      <c r="R187" s="110"/>
      <c r="S187" s="110"/>
      <c r="T187" s="111"/>
      <c r="U187" s="112"/>
      <c r="V187" s="111"/>
      <c r="W187" s="113"/>
      <c r="X187" s="113"/>
      <c r="Y187" s="113"/>
      <c r="AA187" s="115"/>
      <c r="AB187" s="115"/>
      <c r="AC187" s="115"/>
      <c r="AD187" s="116"/>
      <c r="AE187" s="115"/>
      <c r="AF187" s="115"/>
      <c r="AG187" s="115"/>
      <c r="AH187" s="115"/>
      <c r="AI187" s="115"/>
      <c r="AJ187" s="115"/>
      <c r="AK187" s="115"/>
      <c r="AM187" s="117"/>
    </row>
    <row r="188" spans="1:39" s="114" customFormat="1" ht="13.2" x14ac:dyDescent="0.25">
      <c r="A188" s="109" t="s">
        <v>478</v>
      </c>
      <c r="B188" s="108">
        <v>27773</v>
      </c>
      <c r="C188" s="108">
        <v>2846</v>
      </c>
      <c r="D188" s="108">
        <v>430</v>
      </c>
      <c r="E188" s="108">
        <v>0</v>
      </c>
      <c r="F188" s="108">
        <v>0</v>
      </c>
      <c r="G188" s="108">
        <v>2655.1257407488301</v>
      </c>
      <c r="H188" s="108"/>
      <c r="I188" s="108">
        <v>5931.1257407488301</v>
      </c>
      <c r="J188" s="108">
        <v>164725155</v>
      </c>
      <c r="K188" s="55"/>
      <c r="L188" s="108"/>
      <c r="M188" s="110"/>
      <c r="N188" s="110"/>
      <c r="O188" s="110"/>
      <c r="P188" s="110"/>
      <c r="Q188" s="110"/>
      <c r="R188" s="110"/>
      <c r="S188" s="110"/>
      <c r="T188" s="111"/>
      <c r="U188" s="112"/>
      <c r="V188" s="111"/>
      <c r="W188" s="113"/>
      <c r="X188" s="113"/>
      <c r="Y188" s="113"/>
      <c r="AA188" s="115"/>
      <c r="AB188" s="115"/>
      <c r="AC188" s="115"/>
      <c r="AD188" s="116"/>
      <c r="AE188" s="115"/>
      <c r="AF188" s="115"/>
      <c r="AG188" s="115"/>
      <c r="AH188" s="115"/>
      <c r="AI188" s="115"/>
      <c r="AJ188" s="115"/>
      <c r="AK188" s="115"/>
      <c r="AM188" s="117"/>
    </row>
    <row r="189" spans="1:39" s="114" customFormat="1" ht="13.2" x14ac:dyDescent="0.25">
      <c r="A189" s="109" t="s">
        <v>479</v>
      </c>
      <c r="B189" s="108">
        <v>13526</v>
      </c>
      <c r="C189" s="108">
        <v>19866</v>
      </c>
      <c r="D189" s="108">
        <v>1607</v>
      </c>
      <c r="E189" s="108">
        <v>783</v>
      </c>
      <c r="F189" s="108">
        <v>0</v>
      </c>
      <c r="G189" s="108">
        <v>2655.1257407488301</v>
      </c>
      <c r="H189" s="108"/>
      <c r="I189" s="108">
        <v>24911.125740748801</v>
      </c>
      <c r="J189" s="108">
        <v>336947887</v>
      </c>
      <c r="K189" s="55"/>
      <c r="L189" s="108"/>
      <c r="M189" s="110"/>
      <c r="N189" s="110"/>
      <c r="O189" s="110"/>
      <c r="P189" s="110"/>
      <c r="Q189" s="110"/>
      <c r="R189" s="110"/>
      <c r="S189" s="110"/>
      <c r="T189" s="111"/>
      <c r="U189" s="112"/>
      <c r="V189" s="111"/>
      <c r="W189" s="113"/>
      <c r="X189" s="113"/>
      <c r="Y189" s="113"/>
      <c r="AA189" s="115"/>
      <c r="AB189" s="115"/>
      <c r="AC189" s="115"/>
      <c r="AD189" s="116"/>
      <c r="AE189" s="115"/>
      <c r="AF189" s="115"/>
      <c r="AG189" s="115"/>
      <c r="AH189" s="115"/>
      <c r="AI189" s="115"/>
      <c r="AJ189" s="115"/>
      <c r="AK189" s="115"/>
      <c r="AM189" s="117"/>
    </row>
    <row r="190" spans="1:39" s="114" customFormat="1" ht="13.2" x14ac:dyDescent="0.25">
      <c r="A190" s="109" t="s">
        <v>480</v>
      </c>
      <c r="B190" s="108">
        <v>10731</v>
      </c>
      <c r="C190" s="108">
        <v>17375</v>
      </c>
      <c r="D190" s="108">
        <v>2280</v>
      </c>
      <c r="E190" s="108">
        <v>0</v>
      </c>
      <c r="F190" s="108">
        <v>0</v>
      </c>
      <c r="G190" s="108">
        <v>2655.1257407488301</v>
      </c>
      <c r="H190" s="108"/>
      <c r="I190" s="108">
        <v>22310.125740748801</v>
      </c>
      <c r="J190" s="108">
        <v>239409959</v>
      </c>
      <c r="K190" s="55"/>
      <c r="L190" s="108"/>
      <c r="M190" s="110"/>
      <c r="N190" s="110"/>
      <c r="O190" s="110"/>
      <c r="P190" s="110"/>
      <c r="Q190" s="110"/>
      <c r="R190" s="110"/>
      <c r="S190" s="110"/>
      <c r="T190" s="111"/>
      <c r="U190" s="112"/>
      <c r="V190" s="111"/>
      <c r="W190" s="113"/>
      <c r="X190" s="113"/>
      <c r="Y190" s="113"/>
      <c r="AA190" s="115"/>
      <c r="AB190" s="115"/>
      <c r="AC190" s="115"/>
      <c r="AD190" s="116"/>
      <c r="AE190" s="115"/>
      <c r="AF190" s="115"/>
      <c r="AG190" s="115"/>
      <c r="AH190" s="115"/>
      <c r="AI190" s="115"/>
      <c r="AJ190" s="115"/>
      <c r="AK190" s="115"/>
      <c r="AM190" s="117"/>
    </row>
    <row r="191" spans="1:39" s="114" customFormat="1" ht="13.2" x14ac:dyDescent="0.25">
      <c r="A191" s="109" t="s">
        <v>481</v>
      </c>
      <c r="B191" s="108">
        <v>12864</v>
      </c>
      <c r="C191" s="108">
        <v>14432</v>
      </c>
      <c r="D191" s="108">
        <v>1380</v>
      </c>
      <c r="E191" s="108">
        <v>0</v>
      </c>
      <c r="F191" s="108">
        <v>0</v>
      </c>
      <c r="G191" s="108">
        <v>2655.1257407488301</v>
      </c>
      <c r="H191" s="108"/>
      <c r="I191" s="108">
        <v>18467.125740748801</v>
      </c>
      <c r="J191" s="108">
        <v>237561106</v>
      </c>
      <c r="K191" s="55"/>
      <c r="L191" s="108"/>
      <c r="M191" s="110"/>
      <c r="N191" s="110"/>
      <c r="O191" s="110"/>
      <c r="P191" s="110"/>
      <c r="Q191" s="110"/>
      <c r="R191" s="110"/>
      <c r="S191" s="110"/>
      <c r="T191" s="111"/>
      <c r="U191" s="112"/>
      <c r="V191" s="111"/>
      <c r="W191" s="113"/>
      <c r="X191" s="113"/>
      <c r="Y191" s="113"/>
      <c r="AA191" s="115"/>
      <c r="AB191" s="115"/>
      <c r="AC191" s="115"/>
      <c r="AD191" s="116"/>
      <c r="AE191" s="115"/>
      <c r="AF191" s="115"/>
      <c r="AG191" s="115"/>
      <c r="AH191" s="115"/>
      <c r="AI191" s="115"/>
      <c r="AJ191" s="115"/>
      <c r="AK191" s="115"/>
      <c r="AM191" s="117"/>
    </row>
    <row r="192" spans="1:39" s="114" customFormat="1" ht="13.2" x14ac:dyDescent="0.25">
      <c r="A192" s="109" t="s">
        <v>482</v>
      </c>
      <c r="B192" s="108">
        <v>11358</v>
      </c>
      <c r="C192" s="108">
        <v>17169</v>
      </c>
      <c r="D192" s="108">
        <v>1696</v>
      </c>
      <c r="E192" s="108">
        <v>0</v>
      </c>
      <c r="F192" s="108">
        <v>0</v>
      </c>
      <c r="G192" s="108">
        <v>2655.1257407488301</v>
      </c>
      <c r="H192" s="108"/>
      <c r="I192" s="108">
        <v>21520.125740748801</v>
      </c>
      <c r="J192" s="108">
        <v>244425588</v>
      </c>
      <c r="K192" s="55"/>
      <c r="L192" s="108"/>
      <c r="M192" s="110"/>
      <c r="N192" s="110"/>
      <c r="O192" s="110"/>
      <c r="P192" s="110"/>
      <c r="Q192" s="110"/>
      <c r="R192" s="110"/>
      <c r="S192" s="110"/>
      <c r="T192" s="111"/>
      <c r="U192" s="112"/>
      <c r="V192" s="111"/>
      <c r="W192" s="113"/>
      <c r="X192" s="113"/>
      <c r="Y192" s="113"/>
      <c r="AA192" s="115"/>
      <c r="AB192" s="115"/>
      <c r="AC192" s="115"/>
      <c r="AD192" s="116"/>
      <c r="AE192" s="115"/>
      <c r="AF192" s="115"/>
      <c r="AG192" s="115"/>
      <c r="AH192" s="115"/>
      <c r="AI192" s="115"/>
      <c r="AJ192" s="115"/>
      <c r="AK192" s="115"/>
      <c r="AM192" s="117"/>
    </row>
    <row r="193" spans="1:39" s="114" customFormat="1" ht="13.2" x14ac:dyDescent="0.25">
      <c r="A193" s="109" t="s">
        <v>483</v>
      </c>
      <c r="B193" s="108">
        <v>12792</v>
      </c>
      <c r="C193" s="108">
        <v>15111</v>
      </c>
      <c r="D193" s="108">
        <v>1005</v>
      </c>
      <c r="E193" s="108">
        <v>0</v>
      </c>
      <c r="F193" s="108">
        <v>0</v>
      </c>
      <c r="G193" s="108">
        <v>2655.1257407488301</v>
      </c>
      <c r="H193" s="108"/>
      <c r="I193" s="108">
        <v>18771.125740748801</v>
      </c>
      <c r="J193" s="108">
        <v>240120240</v>
      </c>
      <c r="K193" s="55"/>
      <c r="L193" s="108"/>
      <c r="M193" s="110"/>
      <c r="N193" s="110"/>
      <c r="O193" s="110"/>
      <c r="P193" s="110"/>
      <c r="Q193" s="110"/>
      <c r="R193" s="110"/>
      <c r="S193" s="110"/>
      <c r="T193" s="111"/>
      <c r="U193" s="112"/>
      <c r="V193" s="111"/>
      <c r="W193" s="113"/>
      <c r="X193" s="113"/>
      <c r="Y193" s="113"/>
      <c r="AA193" s="115"/>
      <c r="AB193" s="115"/>
      <c r="AC193" s="115"/>
      <c r="AD193" s="116"/>
      <c r="AE193" s="115"/>
      <c r="AF193" s="115"/>
      <c r="AG193" s="115"/>
      <c r="AH193" s="115"/>
      <c r="AI193" s="115"/>
      <c r="AJ193" s="115"/>
      <c r="AK193" s="115"/>
      <c r="AM193" s="117"/>
    </row>
    <row r="194" spans="1:39" s="114" customFormat="1" ht="13.2" x14ac:dyDescent="0.25">
      <c r="A194" s="109" t="s">
        <v>484</v>
      </c>
      <c r="B194" s="108">
        <v>16176</v>
      </c>
      <c r="C194" s="108">
        <v>3795</v>
      </c>
      <c r="D194" s="108">
        <v>-1363</v>
      </c>
      <c r="E194" s="108">
        <v>0</v>
      </c>
      <c r="F194" s="108">
        <v>0</v>
      </c>
      <c r="G194" s="108">
        <v>2655.1257407488301</v>
      </c>
      <c r="H194" s="108"/>
      <c r="I194" s="108">
        <v>5087.1257407488301</v>
      </c>
      <c r="J194" s="108">
        <v>82289346</v>
      </c>
      <c r="K194" s="55"/>
      <c r="L194" s="108"/>
      <c r="M194" s="110"/>
      <c r="N194" s="110"/>
      <c r="O194" s="110"/>
      <c r="P194" s="110"/>
      <c r="Q194" s="110"/>
      <c r="R194" s="110"/>
      <c r="S194" s="110"/>
      <c r="T194" s="111"/>
      <c r="U194" s="112"/>
      <c r="V194" s="111"/>
      <c r="W194" s="113"/>
      <c r="X194" s="113"/>
      <c r="Y194" s="113"/>
      <c r="AA194" s="115"/>
      <c r="AB194" s="115"/>
      <c r="AC194" s="115"/>
      <c r="AD194" s="116"/>
      <c r="AE194" s="115"/>
      <c r="AF194" s="115"/>
      <c r="AG194" s="115"/>
      <c r="AH194" s="115"/>
      <c r="AI194" s="115"/>
      <c r="AJ194" s="115"/>
      <c r="AK194" s="115"/>
      <c r="AM194" s="117"/>
    </row>
    <row r="195" spans="1:39" s="114" customFormat="1" ht="13.2" x14ac:dyDescent="0.25">
      <c r="A195" s="109" t="s">
        <v>485</v>
      </c>
      <c r="B195" s="108">
        <v>11839</v>
      </c>
      <c r="C195" s="108">
        <v>13901</v>
      </c>
      <c r="D195" s="108">
        <v>1043</v>
      </c>
      <c r="E195" s="108">
        <v>0</v>
      </c>
      <c r="F195" s="108">
        <v>0</v>
      </c>
      <c r="G195" s="108">
        <v>2655.1257407488301</v>
      </c>
      <c r="H195" s="108"/>
      <c r="I195" s="108">
        <v>17599.125740748801</v>
      </c>
      <c r="J195" s="108">
        <v>208356050</v>
      </c>
      <c r="K195" s="55"/>
      <c r="L195" s="108"/>
      <c r="M195" s="110"/>
      <c r="N195" s="110"/>
      <c r="O195" s="110"/>
      <c r="P195" s="110"/>
      <c r="Q195" s="110"/>
      <c r="R195" s="110"/>
      <c r="S195" s="110"/>
      <c r="T195" s="111"/>
      <c r="U195" s="112"/>
      <c r="V195" s="111"/>
      <c r="W195" s="113"/>
      <c r="X195" s="113"/>
      <c r="Y195" s="113"/>
      <c r="AA195" s="115"/>
      <c r="AB195" s="115"/>
      <c r="AC195" s="115"/>
      <c r="AD195" s="116"/>
      <c r="AE195" s="115"/>
      <c r="AF195" s="115"/>
      <c r="AG195" s="115"/>
      <c r="AH195" s="115"/>
      <c r="AI195" s="115"/>
      <c r="AJ195" s="115"/>
      <c r="AK195" s="115"/>
      <c r="AM195" s="117"/>
    </row>
    <row r="196" spans="1:39" s="114" customFormat="1" ht="13.2" x14ac:dyDescent="0.25">
      <c r="A196" s="109" t="s">
        <v>486</v>
      </c>
      <c r="B196" s="108">
        <v>58780</v>
      </c>
      <c r="C196" s="108">
        <v>12223</v>
      </c>
      <c r="D196" s="108">
        <v>-54</v>
      </c>
      <c r="E196" s="108">
        <v>0</v>
      </c>
      <c r="F196" s="108">
        <v>0</v>
      </c>
      <c r="G196" s="108">
        <v>2655.1257407488301</v>
      </c>
      <c r="H196" s="108"/>
      <c r="I196" s="108">
        <v>14824.125740748799</v>
      </c>
      <c r="J196" s="108">
        <v>871362111</v>
      </c>
      <c r="K196" s="55"/>
      <c r="L196" s="108"/>
      <c r="M196" s="110"/>
      <c r="N196" s="110"/>
      <c r="O196" s="110"/>
      <c r="P196" s="110"/>
      <c r="Q196" s="110"/>
      <c r="R196" s="110"/>
      <c r="S196" s="110"/>
      <c r="T196" s="111"/>
      <c r="U196" s="112"/>
      <c r="V196" s="111"/>
      <c r="W196" s="113"/>
      <c r="X196" s="113"/>
      <c r="Y196" s="113"/>
      <c r="AA196" s="115"/>
      <c r="AB196" s="115"/>
      <c r="AC196" s="115"/>
      <c r="AD196" s="116"/>
      <c r="AE196" s="115"/>
      <c r="AF196" s="115"/>
      <c r="AG196" s="115"/>
      <c r="AH196" s="115"/>
      <c r="AI196" s="115"/>
      <c r="AJ196" s="115"/>
      <c r="AK196" s="115"/>
      <c r="AM196" s="117"/>
    </row>
    <row r="197" spans="1:39" s="114" customFormat="1" ht="13.2" x14ac:dyDescent="0.25">
      <c r="A197" s="109" t="s">
        <v>487</v>
      </c>
      <c r="B197" s="108">
        <v>9066</v>
      </c>
      <c r="C197" s="108">
        <v>18015</v>
      </c>
      <c r="D197" s="108">
        <v>1217</v>
      </c>
      <c r="E197" s="108">
        <v>0</v>
      </c>
      <c r="F197" s="108">
        <v>0</v>
      </c>
      <c r="G197" s="108">
        <v>2655.1257407488301</v>
      </c>
      <c r="H197" s="108"/>
      <c r="I197" s="108">
        <v>21887.125740748801</v>
      </c>
      <c r="J197" s="108">
        <v>198428682</v>
      </c>
      <c r="K197" s="55"/>
      <c r="L197" s="108"/>
      <c r="M197" s="110"/>
      <c r="N197" s="110"/>
      <c r="O197" s="110"/>
      <c r="P197" s="110"/>
      <c r="Q197" s="110"/>
      <c r="R197" s="110"/>
      <c r="S197" s="110"/>
      <c r="T197" s="111"/>
      <c r="U197" s="112"/>
      <c r="V197" s="111"/>
      <c r="W197" s="113"/>
      <c r="X197" s="113"/>
      <c r="Y197" s="113"/>
      <c r="AA197" s="115"/>
      <c r="AB197" s="115"/>
      <c r="AC197" s="115"/>
      <c r="AD197" s="116"/>
      <c r="AE197" s="115"/>
      <c r="AF197" s="115"/>
      <c r="AG197" s="115"/>
      <c r="AH197" s="115"/>
      <c r="AI197" s="115"/>
      <c r="AJ197" s="115"/>
      <c r="AK197" s="115"/>
      <c r="AM197" s="117"/>
    </row>
    <row r="198" spans="1:39" s="114" customFormat="1" ht="13.2" x14ac:dyDescent="0.25">
      <c r="A198" s="109" t="s">
        <v>488</v>
      </c>
      <c r="B198" s="108">
        <v>57055</v>
      </c>
      <c r="C198" s="108">
        <v>12433</v>
      </c>
      <c r="D198" s="108">
        <v>1609</v>
      </c>
      <c r="E198" s="108">
        <v>0</v>
      </c>
      <c r="F198" s="108">
        <v>0</v>
      </c>
      <c r="G198" s="108">
        <v>2655.1257407488301</v>
      </c>
      <c r="H198" s="108"/>
      <c r="I198" s="108">
        <v>16697.125740748801</v>
      </c>
      <c r="J198" s="108">
        <v>952654509</v>
      </c>
      <c r="K198" s="55"/>
      <c r="L198" s="108"/>
      <c r="M198" s="110"/>
      <c r="N198" s="110"/>
      <c r="O198" s="110"/>
      <c r="P198" s="110"/>
      <c r="Q198" s="110"/>
      <c r="R198" s="110"/>
      <c r="S198" s="110"/>
      <c r="T198" s="111"/>
      <c r="U198" s="112"/>
      <c r="V198" s="111"/>
      <c r="W198" s="113"/>
      <c r="X198" s="113"/>
      <c r="Y198" s="113"/>
      <c r="AA198" s="115"/>
      <c r="AB198" s="115"/>
      <c r="AC198" s="115"/>
      <c r="AD198" s="116"/>
      <c r="AE198" s="115"/>
      <c r="AF198" s="115"/>
      <c r="AG198" s="115"/>
      <c r="AH198" s="115"/>
      <c r="AI198" s="115"/>
      <c r="AJ198" s="115"/>
      <c r="AK198" s="115"/>
      <c r="AM198" s="117"/>
    </row>
    <row r="199" spans="1:39" s="114" customFormat="1" ht="13.2" x14ac:dyDescent="0.25">
      <c r="A199" s="109" t="s">
        <v>489</v>
      </c>
      <c r="B199" s="108">
        <v>25050</v>
      </c>
      <c r="C199" s="108">
        <v>13122</v>
      </c>
      <c r="D199" s="108">
        <v>597</v>
      </c>
      <c r="E199" s="108">
        <v>0</v>
      </c>
      <c r="F199" s="108">
        <v>0</v>
      </c>
      <c r="G199" s="108">
        <v>2655.1257407488301</v>
      </c>
      <c r="H199" s="108"/>
      <c r="I199" s="108">
        <v>16374.125740748799</v>
      </c>
      <c r="J199" s="108">
        <v>410171850</v>
      </c>
      <c r="K199" s="55"/>
      <c r="L199" s="108"/>
      <c r="M199" s="110"/>
      <c r="N199" s="110"/>
      <c r="O199" s="110"/>
      <c r="P199" s="110"/>
      <c r="Q199" s="110"/>
      <c r="R199" s="110"/>
      <c r="S199" s="110"/>
      <c r="T199" s="111"/>
      <c r="U199" s="112"/>
      <c r="V199" s="111"/>
      <c r="W199" s="113"/>
      <c r="X199" s="113"/>
      <c r="Y199" s="113"/>
      <c r="AA199" s="115"/>
      <c r="AB199" s="115"/>
      <c r="AC199" s="115"/>
      <c r="AD199" s="116"/>
      <c r="AE199" s="115"/>
      <c r="AF199" s="115"/>
      <c r="AG199" s="115"/>
      <c r="AH199" s="115"/>
      <c r="AI199" s="115"/>
      <c r="AJ199" s="115"/>
      <c r="AK199" s="115"/>
      <c r="AM199" s="117"/>
    </row>
    <row r="200" spans="1:39" s="114" customFormat="1" ht="13.2" x14ac:dyDescent="0.25">
      <c r="A200" s="109" t="s">
        <v>490</v>
      </c>
      <c r="B200" s="108">
        <v>16026</v>
      </c>
      <c r="C200" s="108">
        <v>15903</v>
      </c>
      <c r="D200" s="108">
        <v>800</v>
      </c>
      <c r="E200" s="108">
        <v>0</v>
      </c>
      <c r="F200" s="108">
        <v>0</v>
      </c>
      <c r="G200" s="108">
        <v>2655.1257407488301</v>
      </c>
      <c r="H200" s="108"/>
      <c r="I200" s="108">
        <v>19358.125740748801</v>
      </c>
      <c r="J200" s="108">
        <v>310233323</v>
      </c>
      <c r="K200" s="55"/>
      <c r="L200" s="108"/>
      <c r="M200" s="110"/>
      <c r="N200" s="110"/>
      <c r="O200" s="110"/>
      <c r="P200" s="110"/>
      <c r="Q200" s="110"/>
      <c r="R200" s="110"/>
      <c r="S200" s="110"/>
      <c r="T200" s="111"/>
      <c r="U200" s="112"/>
      <c r="V200" s="111"/>
      <c r="W200" s="113"/>
      <c r="X200" s="113"/>
      <c r="Y200" s="113"/>
      <c r="AA200" s="115"/>
      <c r="AB200" s="115"/>
      <c r="AC200" s="115"/>
      <c r="AD200" s="116"/>
      <c r="AE200" s="115"/>
      <c r="AF200" s="115"/>
      <c r="AG200" s="115"/>
      <c r="AH200" s="115"/>
      <c r="AI200" s="115"/>
      <c r="AJ200" s="115"/>
      <c r="AK200" s="115"/>
      <c r="AM200" s="117"/>
    </row>
    <row r="201" spans="1:39" s="114" customFormat="1" ht="13.2" x14ac:dyDescent="0.25">
      <c r="A201" s="109" t="s">
        <v>491</v>
      </c>
      <c r="B201" s="108">
        <v>12461</v>
      </c>
      <c r="C201" s="108">
        <v>14577</v>
      </c>
      <c r="D201" s="108">
        <v>1453</v>
      </c>
      <c r="E201" s="108">
        <v>0</v>
      </c>
      <c r="F201" s="108">
        <v>0</v>
      </c>
      <c r="G201" s="108">
        <v>2655.1257407488301</v>
      </c>
      <c r="H201" s="108"/>
      <c r="I201" s="108">
        <v>18685.125740748801</v>
      </c>
      <c r="J201" s="108">
        <v>232835352</v>
      </c>
      <c r="K201" s="55"/>
      <c r="L201" s="108"/>
      <c r="M201" s="110"/>
      <c r="N201" s="110"/>
      <c r="O201" s="110"/>
      <c r="P201" s="110"/>
      <c r="Q201" s="110"/>
      <c r="R201" s="110"/>
      <c r="S201" s="110"/>
      <c r="T201" s="111"/>
      <c r="U201" s="112"/>
      <c r="V201" s="111"/>
      <c r="W201" s="113"/>
      <c r="X201" s="113"/>
      <c r="Y201" s="113"/>
      <c r="AA201" s="115"/>
      <c r="AB201" s="115"/>
      <c r="AC201" s="115"/>
      <c r="AD201" s="116"/>
      <c r="AE201" s="115"/>
      <c r="AF201" s="115"/>
      <c r="AG201" s="115"/>
      <c r="AH201" s="115"/>
      <c r="AI201" s="115"/>
      <c r="AJ201" s="115"/>
      <c r="AK201" s="115"/>
      <c r="AM201" s="117"/>
    </row>
    <row r="202" spans="1:39" s="114" customFormat="1" ht="13.2" x14ac:dyDescent="0.25">
      <c r="A202" s="109" t="s">
        <v>492</v>
      </c>
      <c r="B202" s="108">
        <v>40113</v>
      </c>
      <c r="C202" s="108">
        <v>14553</v>
      </c>
      <c r="D202" s="108">
        <v>1914</v>
      </c>
      <c r="E202" s="108">
        <v>0</v>
      </c>
      <c r="F202" s="108">
        <v>0</v>
      </c>
      <c r="G202" s="108">
        <v>2655.1257407488301</v>
      </c>
      <c r="H202" s="108"/>
      <c r="I202" s="108">
        <v>19122.125740748801</v>
      </c>
      <c r="J202" s="108">
        <v>767045830</v>
      </c>
      <c r="K202" s="55"/>
      <c r="L202" s="108"/>
      <c r="M202" s="110"/>
      <c r="N202" s="110"/>
      <c r="O202" s="110"/>
      <c r="P202" s="110"/>
      <c r="Q202" s="110"/>
      <c r="R202" s="110"/>
      <c r="S202" s="110"/>
      <c r="T202" s="111"/>
      <c r="U202" s="112"/>
      <c r="V202" s="111"/>
      <c r="W202" s="113"/>
      <c r="X202" s="113"/>
      <c r="Y202" s="113"/>
      <c r="AA202" s="115"/>
      <c r="AB202" s="115"/>
      <c r="AC202" s="115"/>
      <c r="AD202" s="116"/>
      <c r="AE202" s="115"/>
      <c r="AF202" s="115"/>
      <c r="AG202" s="115"/>
      <c r="AH202" s="115"/>
      <c r="AI202" s="115"/>
      <c r="AJ202" s="115"/>
      <c r="AK202" s="115"/>
      <c r="AM202" s="117"/>
    </row>
    <row r="203" spans="1:39" s="114" customFormat="1" ht="13.2" x14ac:dyDescent="0.25">
      <c r="A203" s="109" t="s">
        <v>493</v>
      </c>
      <c r="B203" s="108">
        <v>11960</v>
      </c>
      <c r="C203" s="108">
        <v>18425</v>
      </c>
      <c r="D203" s="108">
        <v>3840</v>
      </c>
      <c r="E203" s="108">
        <v>0</v>
      </c>
      <c r="F203" s="108">
        <v>0</v>
      </c>
      <c r="G203" s="108">
        <v>2655.1257407488301</v>
      </c>
      <c r="H203" s="108"/>
      <c r="I203" s="108">
        <v>24920.125740748801</v>
      </c>
      <c r="J203" s="108">
        <v>298044704</v>
      </c>
      <c r="K203" s="55"/>
      <c r="L203" s="108"/>
      <c r="M203" s="110"/>
      <c r="N203" s="110"/>
      <c r="O203" s="110"/>
      <c r="P203" s="110"/>
      <c r="Q203" s="110"/>
      <c r="R203" s="110"/>
      <c r="S203" s="110"/>
      <c r="T203" s="111"/>
      <c r="U203" s="112"/>
      <c r="V203" s="111"/>
      <c r="W203" s="113"/>
      <c r="X203" s="113"/>
      <c r="Y203" s="113"/>
      <c r="AA203" s="115"/>
      <c r="AB203" s="115"/>
      <c r="AC203" s="115"/>
      <c r="AD203" s="116"/>
      <c r="AE203" s="115"/>
      <c r="AF203" s="115"/>
      <c r="AG203" s="115"/>
      <c r="AH203" s="115"/>
      <c r="AI203" s="115"/>
      <c r="AJ203" s="115"/>
      <c r="AK203" s="115"/>
      <c r="AM203" s="117"/>
    </row>
    <row r="204" spans="1:39" s="114" customFormat="1" ht="13.2" x14ac:dyDescent="0.25">
      <c r="A204" s="109" t="s">
        <v>494</v>
      </c>
      <c r="B204" s="108">
        <v>12808</v>
      </c>
      <c r="C204" s="108">
        <v>3332</v>
      </c>
      <c r="D204" s="108">
        <v>-1438</v>
      </c>
      <c r="E204" s="108">
        <v>0</v>
      </c>
      <c r="F204" s="108">
        <v>0</v>
      </c>
      <c r="G204" s="108">
        <v>2655.1257407488301</v>
      </c>
      <c r="H204" s="108"/>
      <c r="I204" s="108">
        <v>4549.1257407488301</v>
      </c>
      <c r="J204" s="108">
        <v>58265202</v>
      </c>
      <c r="K204" s="55"/>
      <c r="L204" s="108"/>
      <c r="M204" s="110"/>
      <c r="N204" s="110"/>
      <c r="O204" s="110"/>
      <c r="P204" s="110"/>
      <c r="Q204" s="110"/>
      <c r="R204" s="110"/>
      <c r="S204" s="110"/>
      <c r="T204" s="111"/>
      <c r="U204" s="112"/>
      <c r="V204" s="111"/>
      <c r="W204" s="113"/>
      <c r="X204" s="113"/>
      <c r="Y204" s="113"/>
      <c r="AA204" s="115"/>
      <c r="AB204" s="115"/>
      <c r="AC204" s="115"/>
      <c r="AD204" s="116"/>
      <c r="AE204" s="115"/>
      <c r="AF204" s="115"/>
      <c r="AG204" s="115"/>
      <c r="AH204" s="115"/>
      <c r="AI204" s="115"/>
      <c r="AJ204" s="115"/>
      <c r="AK204" s="115"/>
      <c r="AM204" s="117"/>
    </row>
    <row r="205" spans="1:39" s="114" customFormat="1" ht="18.75" customHeight="1" x14ac:dyDescent="0.25">
      <c r="A205" s="17" t="s">
        <v>495</v>
      </c>
      <c r="B205" s="18"/>
      <c r="C205" s="18"/>
      <c r="D205" s="18"/>
      <c r="E205" s="18"/>
      <c r="F205" s="18"/>
      <c r="G205" s="18"/>
      <c r="H205" s="18"/>
      <c r="I205" s="108"/>
      <c r="J205" s="108"/>
      <c r="K205" s="55"/>
      <c r="L205" s="108"/>
      <c r="M205" s="110"/>
      <c r="N205" s="110"/>
      <c r="O205" s="110"/>
      <c r="P205" s="110"/>
      <c r="Q205" s="110"/>
      <c r="R205" s="110"/>
      <c r="S205" s="110"/>
      <c r="T205" s="111"/>
      <c r="U205" s="112"/>
      <c r="V205" s="111"/>
      <c r="W205" s="113"/>
      <c r="X205" s="113"/>
      <c r="Y205" s="113"/>
      <c r="AA205" s="115"/>
      <c r="AB205" s="115"/>
      <c r="AC205" s="115"/>
      <c r="AD205" s="116"/>
      <c r="AE205" s="115"/>
      <c r="AF205" s="115"/>
      <c r="AG205" s="115"/>
      <c r="AH205" s="115"/>
      <c r="AI205" s="115"/>
      <c r="AJ205" s="115"/>
      <c r="AK205" s="115"/>
      <c r="AM205" s="117"/>
    </row>
    <row r="206" spans="1:39" s="114" customFormat="1" ht="13.2" x14ac:dyDescent="0.25">
      <c r="A206" s="109" t="s">
        <v>496</v>
      </c>
      <c r="B206" s="108">
        <v>25574</v>
      </c>
      <c r="C206" s="108">
        <v>16049</v>
      </c>
      <c r="D206" s="108">
        <v>1927</v>
      </c>
      <c r="E206" s="108">
        <v>0</v>
      </c>
      <c r="F206" s="108">
        <v>0</v>
      </c>
      <c r="G206" s="108">
        <v>2655.1257407488301</v>
      </c>
      <c r="H206" s="108"/>
      <c r="I206" s="108">
        <v>20631.125740748801</v>
      </c>
      <c r="J206" s="108">
        <v>527620410</v>
      </c>
      <c r="K206" s="55"/>
      <c r="L206" s="108"/>
      <c r="M206" s="110"/>
      <c r="N206" s="110"/>
      <c r="O206" s="110"/>
      <c r="P206" s="110"/>
      <c r="Q206" s="110"/>
      <c r="R206" s="110"/>
      <c r="S206" s="110"/>
      <c r="T206" s="111"/>
      <c r="U206" s="112"/>
      <c r="V206" s="111"/>
      <c r="W206" s="113"/>
      <c r="X206" s="113"/>
      <c r="Y206" s="113"/>
      <c r="AA206" s="115"/>
      <c r="AB206" s="115"/>
      <c r="AC206" s="115"/>
      <c r="AD206" s="116"/>
      <c r="AE206" s="115"/>
      <c r="AF206" s="115"/>
      <c r="AG206" s="115"/>
      <c r="AH206" s="115"/>
      <c r="AI206" s="115"/>
      <c r="AJ206" s="115"/>
      <c r="AK206" s="115"/>
      <c r="AM206" s="117"/>
    </row>
    <row r="207" spans="1:39" s="114" customFormat="1" ht="13.2" x14ac:dyDescent="0.25">
      <c r="A207" s="109" t="s">
        <v>497</v>
      </c>
      <c r="B207" s="108">
        <v>8437</v>
      </c>
      <c r="C207" s="108">
        <v>22405</v>
      </c>
      <c r="D207" s="108">
        <v>2196</v>
      </c>
      <c r="E207" s="108">
        <v>294</v>
      </c>
      <c r="F207" s="108">
        <v>0</v>
      </c>
      <c r="G207" s="108">
        <v>2655.1257407488301</v>
      </c>
      <c r="H207" s="108"/>
      <c r="I207" s="108">
        <v>27550.125740748801</v>
      </c>
      <c r="J207" s="108">
        <v>232440411</v>
      </c>
      <c r="K207" s="55"/>
      <c r="L207" s="108"/>
      <c r="M207" s="110"/>
      <c r="N207" s="110"/>
      <c r="O207" s="110"/>
      <c r="P207" s="110"/>
      <c r="Q207" s="110"/>
      <c r="R207" s="110"/>
      <c r="S207" s="110"/>
      <c r="T207" s="111"/>
      <c r="U207" s="112"/>
      <c r="V207" s="111"/>
      <c r="W207" s="113"/>
      <c r="X207" s="113"/>
      <c r="Y207" s="113"/>
      <c r="AA207" s="115"/>
      <c r="AB207" s="115"/>
      <c r="AC207" s="115"/>
      <c r="AD207" s="116"/>
      <c r="AE207" s="115"/>
      <c r="AF207" s="115"/>
      <c r="AG207" s="115"/>
      <c r="AH207" s="115"/>
      <c r="AI207" s="115"/>
      <c r="AJ207" s="115"/>
      <c r="AK207" s="115"/>
      <c r="AM207" s="117"/>
    </row>
    <row r="208" spans="1:39" s="114" customFormat="1" ht="13.2" x14ac:dyDescent="0.25">
      <c r="A208" s="109" t="s">
        <v>498</v>
      </c>
      <c r="B208" s="108">
        <v>9908</v>
      </c>
      <c r="C208" s="108">
        <v>21577</v>
      </c>
      <c r="D208" s="108">
        <v>9634</v>
      </c>
      <c r="E208" s="108">
        <v>0</v>
      </c>
      <c r="F208" s="108">
        <v>0</v>
      </c>
      <c r="G208" s="108">
        <v>2655.1257407488301</v>
      </c>
      <c r="H208" s="108"/>
      <c r="I208" s="108">
        <v>33866.125740748801</v>
      </c>
      <c r="J208" s="108">
        <v>335545574</v>
      </c>
      <c r="K208" s="55"/>
      <c r="L208" s="108"/>
      <c r="M208" s="110"/>
      <c r="N208" s="110"/>
      <c r="O208" s="110"/>
      <c r="P208" s="110"/>
      <c r="Q208" s="110"/>
      <c r="R208" s="110"/>
      <c r="S208" s="110"/>
      <c r="T208" s="111"/>
      <c r="U208" s="112"/>
      <c r="V208" s="111"/>
      <c r="W208" s="113"/>
      <c r="X208" s="113"/>
      <c r="Y208" s="113"/>
      <c r="AA208" s="115"/>
      <c r="AB208" s="115"/>
      <c r="AC208" s="115"/>
      <c r="AD208" s="116"/>
      <c r="AE208" s="115"/>
      <c r="AF208" s="115"/>
      <c r="AG208" s="115"/>
      <c r="AH208" s="115"/>
      <c r="AI208" s="115"/>
      <c r="AJ208" s="115"/>
      <c r="AK208" s="115"/>
      <c r="AM208" s="117"/>
    </row>
    <row r="209" spans="1:39" s="114" customFormat="1" ht="13.2" x14ac:dyDescent="0.25">
      <c r="A209" s="109" t="s">
        <v>499</v>
      </c>
      <c r="B209" s="108">
        <v>11486</v>
      </c>
      <c r="C209" s="108">
        <v>16970</v>
      </c>
      <c r="D209" s="108">
        <v>1420</v>
      </c>
      <c r="E209" s="108">
        <v>0</v>
      </c>
      <c r="F209" s="108">
        <v>0</v>
      </c>
      <c r="G209" s="108">
        <v>2655.1257407488301</v>
      </c>
      <c r="H209" s="108"/>
      <c r="I209" s="108">
        <v>21045.125740748801</v>
      </c>
      <c r="J209" s="108">
        <v>241724314</v>
      </c>
      <c r="K209" s="55"/>
      <c r="L209" s="108"/>
      <c r="M209" s="110"/>
      <c r="N209" s="110"/>
      <c r="O209" s="110"/>
      <c r="P209" s="110"/>
      <c r="Q209" s="110"/>
      <c r="R209" s="110"/>
      <c r="S209" s="110"/>
      <c r="T209" s="111"/>
      <c r="U209" s="112"/>
      <c r="V209" s="111"/>
      <c r="W209" s="113"/>
      <c r="X209" s="113"/>
      <c r="Y209" s="113"/>
      <c r="AA209" s="115"/>
      <c r="AB209" s="115"/>
      <c r="AC209" s="115"/>
      <c r="AD209" s="116"/>
      <c r="AE209" s="115"/>
      <c r="AF209" s="115"/>
      <c r="AG209" s="115"/>
      <c r="AH209" s="115"/>
      <c r="AI209" s="115"/>
      <c r="AJ209" s="115"/>
      <c r="AK209" s="115"/>
      <c r="AM209" s="117"/>
    </row>
    <row r="210" spans="1:39" s="114" customFormat="1" ht="13.2" x14ac:dyDescent="0.25">
      <c r="A210" s="109" t="s">
        <v>500</v>
      </c>
      <c r="B210" s="108">
        <v>9008</v>
      </c>
      <c r="C210" s="108">
        <v>16838</v>
      </c>
      <c r="D210" s="108">
        <v>788</v>
      </c>
      <c r="E210" s="108">
        <v>0</v>
      </c>
      <c r="F210" s="108">
        <v>0</v>
      </c>
      <c r="G210" s="108">
        <v>2655.1257407488301</v>
      </c>
      <c r="H210" s="108"/>
      <c r="I210" s="108">
        <v>20281.125740748801</v>
      </c>
      <c r="J210" s="108">
        <v>182692381</v>
      </c>
      <c r="K210" s="55"/>
      <c r="L210" s="108"/>
      <c r="M210" s="110"/>
      <c r="N210" s="110"/>
      <c r="O210" s="110"/>
      <c r="P210" s="110"/>
      <c r="Q210" s="110"/>
      <c r="R210" s="110"/>
      <c r="S210" s="110"/>
      <c r="T210" s="111"/>
      <c r="U210" s="112"/>
      <c r="V210" s="111"/>
      <c r="W210" s="113"/>
      <c r="X210" s="113"/>
      <c r="Y210" s="113"/>
      <c r="AA210" s="115"/>
      <c r="AB210" s="115"/>
      <c r="AC210" s="115"/>
      <c r="AD210" s="116"/>
      <c r="AE210" s="115"/>
      <c r="AF210" s="115"/>
      <c r="AG210" s="115"/>
      <c r="AH210" s="115"/>
      <c r="AI210" s="115"/>
      <c r="AJ210" s="115"/>
      <c r="AK210" s="115"/>
      <c r="AM210" s="117"/>
    </row>
    <row r="211" spans="1:39" s="114" customFormat="1" ht="13.2" x14ac:dyDescent="0.25">
      <c r="A211" s="109" t="s">
        <v>501</v>
      </c>
      <c r="B211" s="108">
        <v>11428</v>
      </c>
      <c r="C211" s="108">
        <v>18575</v>
      </c>
      <c r="D211" s="108">
        <v>3608</v>
      </c>
      <c r="E211" s="108">
        <v>263</v>
      </c>
      <c r="F211" s="108">
        <v>0</v>
      </c>
      <c r="G211" s="108">
        <v>2655.1257407488301</v>
      </c>
      <c r="H211" s="108"/>
      <c r="I211" s="108">
        <v>25101.125740748801</v>
      </c>
      <c r="J211" s="108">
        <v>286855665</v>
      </c>
      <c r="K211" s="55"/>
      <c r="L211" s="108"/>
      <c r="M211" s="110"/>
      <c r="N211" s="110"/>
      <c r="O211" s="110"/>
      <c r="P211" s="110"/>
      <c r="Q211" s="110"/>
      <c r="R211" s="110"/>
      <c r="S211" s="110"/>
      <c r="T211" s="111"/>
      <c r="U211" s="112"/>
      <c r="V211" s="111"/>
      <c r="W211" s="113"/>
      <c r="X211" s="113"/>
      <c r="Y211" s="113"/>
      <c r="AA211" s="115"/>
      <c r="AB211" s="115"/>
      <c r="AC211" s="115"/>
      <c r="AD211" s="116"/>
      <c r="AE211" s="115"/>
      <c r="AF211" s="115"/>
      <c r="AG211" s="115"/>
      <c r="AH211" s="115"/>
      <c r="AI211" s="115"/>
      <c r="AJ211" s="115"/>
      <c r="AK211" s="115"/>
      <c r="AM211" s="117"/>
    </row>
    <row r="212" spans="1:39" s="114" customFormat="1" ht="13.2" x14ac:dyDescent="0.25">
      <c r="A212" s="109" t="s">
        <v>502</v>
      </c>
      <c r="B212" s="108">
        <v>17063</v>
      </c>
      <c r="C212" s="108">
        <v>7203</v>
      </c>
      <c r="D212" s="108">
        <v>1982</v>
      </c>
      <c r="E212" s="108">
        <v>0</v>
      </c>
      <c r="F212" s="108">
        <v>0</v>
      </c>
      <c r="G212" s="108">
        <v>2655.1257407488301</v>
      </c>
      <c r="H212" s="108"/>
      <c r="I212" s="108">
        <v>11840.125740748799</v>
      </c>
      <c r="J212" s="108">
        <v>202028066</v>
      </c>
      <c r="K212" s="55"/>
      <c r="L212" s="108"/>
      <c r="M212" s="110"/>
      <c r="N212" s="110"/>
      <c r="O212" s="110"/>
      <c r="P212" s="110"/>
      <c r="Q212" s="110"/>
      <c r="R212" s="110"/>
      <c r="S212" s="110"/>
      <c r="T212" s="111"/>
      <c r="U212" s="112"/>
      <c r="V212" s="111"/>
      <c r="W212" s="113"/>
      <c r="X212" s="113"/>
      <c r="Y212" s="113"/>
      <c r="AA212" s="115"/>
      <c r="AB212" s="115"/>
      <c r="AC212" s="115"/>
      <c r="AD212" s="116"/>
      <c r="AE212" s="115"/>
      <c r="AF212" s="115"/>
      <c r="AG212" s="115"/>
      <c r="AH212" s="115"/>
      <c r="AI212" s="115"/>
      <c r="AJ212" s="115"/>
      <c r="AK212" s="115"/>
      <c r="AM212" s="117"/>
    </row>
    <row r="213" spans="1:39" s="114" customFormat="1" ht="13.2" x14ac:dyDescent="0.25">
      <c r="A213" s="109" t="s">
        <v>503</v>
      </c>
      <c r="B213" s="108">
        <v>97225</v>
      </c>
      <c r="C213" s="108">
        <v>11277</v>
      </c>
      <c r="D213" s="108">
        <v>-4179</v>
      </c>
      <c r="E213" s="108">
        <v>0</v>
      </c>
      <c r="F213" s="108">
        <v>0</v>
      </c>
      <c r="G213" s="108">
        <v>2655.1257407488301</v>
      </c>
      <c r="H213" s="108"/>
      <c r="I213" s="108">
        <v>9753.1257407488301</v>
      </c>
      <c r="J213" s="108">
        <v>948247650</v>
      </c>
      <c r="K213" s="55"/>
      <c r="L213" s="108"/>
      <c r="M213" s="110"/>
      <c r="N213" s="110"/>
      <c r="O213" s="110"/>
      <c r="P213" s="110"/>
      <c r="Q213" s="110"/>
      <c r="R213" s="110"/>
      <c r="S213" s="110"/>
      <c r="T213" s="111"/>
      <c r="U213" s="112"/>
      <c r="V213" s="111"/>
      <c r="W213" s="113"/>
      <c r="X213" s="113"/>
      <c r="Y213" s="113"/>
      <c r="AA213" s="115"/>
      <c r="AB213" s="115"/>
      <c r="AC213" s="115"/>
      <c r="AD213" s="116"/>
      <c r="AE213" s="115"/>
      <c r="AF213" s="115"/>
      <c r="AG213" s="115"/>
      <c r="AH213" s="115"/>
      <c r="AI213" s="115"/>
      <c r="AJ213" s="115"/>
      <c r="AK213" s="115"/>
      <c r="AM213" s="117"/>
    </row>
    <row r="214" spans="1:39" s="114" customFormat="1" ht="13.2" x14ac:dyDescent="0.25">
      <c r="A214" s="109" t="s">
        <v>504</v>
      </c>
      <c r="B214" s="108">
        <v>12113</v>
      </c>
      <c r="C214" s="108">
        <v>15788</v>
      </c>
      <c r="D214" s="108">
        <v>2221</v>
      </c>
      <c r="E214" s="108">
        <v>0</v>
      </c>
      <c r="F214" s="108">
        <v>0</v>
      </c>
      <c r="G214" s="108">
        <v>2655.1257407488301</v>
      </c>
      <c r="H214" s="108"/>
      <c r="I214" s="108">
        <v>20664.125740748801</v>
      </c>
      <c r="J214" s="108">
        <v>250304555</v>
      </c>
      <c r="K214" s="55"/>
      <c r="L214" s="108"/>
      <c r="M214" s="110"/>
      <c r="N214" s="110"/>
      <c r="O214" s="110"/>
      <c r="P214" s="110"/>
      <c r="Q214" s="110"/>
      <c r="R214" s="110"/>
      <c r="S214" s="110"/>
      <c r="T214" s="111"/>
      <c r="U214" s="112"/>
      <c r="V214" s="111"/>
      <c r="W214" s="113"/>
      <c r="X214" s="113"/>
      <c r="Y214" s="113"/>
      <c r="AA214" s="115"/>
      <c r="AB214" s="115"/>
      <c r="AC214" s="115"/>
      <c r="AD214" s="116"/>
      <c r="AE214" s="115"/>
      <c r="AF214" s="115"/>
      <c r="AG214" s="115"/>
      <c r="AH214" s="115"/>
      <c r="AI214" s="115"/>
      <c r="AJ214" s="115"/>
      <c r="AK214" s="115"/>
      <c r="AM214" s="117"/>
    </row>
    <row r="215" spans="1:39" s="114" customFormat="1" ht="13.2" x14ac:dyDescent="0.25">
      <c r="A215" s="109" t="s">
        <v>505</v>
      </c>
      <c r="B215" s="108">
        <v>23669</v>
      </c>
      <c r="C215" s="108">
        <v>16998</v>
      </c>
      <c r="D215" s="108">
        <v>939</v>
      </c>
      <c r="E215" s="108">
        <v>0</v>
      </c>
      <c r="F215" s="108">
        <v>0</v>
      </c>
      <c r="G215" s="108">
        <v>2655.1257407488301</v>
      </c>
      <c r="H215" s="108"/>
      <c r="I215" s="108">
        <v>20592.125740748801</v>
      </c>
      <c r="J215" s="108">
        <v>487395024</v>
      </c>
      <c r="K215" s="55"/>
      <c r="L215" s="108"/>
      <c r="M215" s="110"/>
      <c r="N215" s="110"/>
      <c r="O215" s="110"/>
      <c r="P215" s="110"/>
      <c r="Q215" s="110"/>
      <c r="R215" s="110"/>
      <c r="S215" s="110"/>
      <c r="T215" s="111"/>
      <c r="U215" s="112"/>
      <c r="V215" s="111"/>
      <c r="W215" s="113"/>
      <c r="X215" s="113"/>
      <c r="Y215" s="113"/>
      <c r="AA215" s="115"/>
      <c r="AB215" s="115"/>
      <c r="AC215" s="115"/>
      <c r="AD215" s="116"/>
      <c r="AE215" s="115"/>
      <c r="AF215" s="115"/>
      <c r="AG215" s="115"/>
      <c r="AH215" s="115"/>
      <c r="AI215" s="115"/>
      <c r="AJ215" s="115"/>
      <c r="AK215" s="115"/>
      <c r="AM215" s="117"/>
    </row>
    <row r="216" spans="1:39" s="114" customFormat="1" ht="13.2" x14ac:dyDescent="0.25">
      <c r="A216" s="109" t="s">
        <v>506</v>
      </c>
      <c r="B216" s="108">
        <v>3613</v>
      </c>
      <c r="C216" s="108">
        <v>19968</v>
      </c>
      <c r="D216" s="108">
        <v>4427</v>
      </c>
      <c r="E216" s="108">
        <v>316</v>
      </c>
      <c r="F216" s="108">
        <v>0</v>
      </c>
      <c r="G216" s="108">
        <v>2655.1257407488301</v>
      </c>
      <c r="H216" s="108"/>
      <c r="I216" s="108">
        <v>27366.125740748801</v>
      </c>
      <c r="J216" s="108">
        <v>98873812</v>
      </c>
      <c r="K216" s="55"/>
      <c r="L216" s="108"/>
      <c r="M216" s="110"/>
      <c r="N216" s="110"/>
      <c r="O216" s="110"/>
      <c r="P216" s="110"/>
      <c r="Q216" s="110"/>
      <c r="R216" s="110"/>
      <c r="S216" s="110"/>
      <c r="T216" s="111"/>
      <c r="U216" s="112"/>
      <c r="V216" s="111"/>
      <c r="W216" s="113"/>
      <c r="X216" s="113"/>
      <c r="Y216" s="113"/>
      <c r="AA216" s="115"/>
      <c r="AB216" s="115"/>
      <c r="AC216" s="115"/>
      <c r="AD216" s="116"/>
      <c r="AE216" s="115"/>
      <c r="AF216" s="115"/>
      <c r="AG216" s="115"/>
      <c r="AH216" s="115"/>
      <c r="AI216" s="115"/>
      <c r="AJ216" s="115"/>
      <c r="AK216" s="115"/>
      <c r="AM216" s="117"/>
    </row>
    <row r="217" spans="1:39" s="114" customFormat="1" ht="13.2" x14ac:dyDescent="0.25">
      <c r="A217" s="109" t="s">
        <v>507</v>
      </c>
      <c r="B217" s="108">
        <v>3811</v>
      </c>
      <c r="C217" s="108">
        <v>15455</v>
      </c>
      <c r="D217" s="108">
        <v>396</v>
      </c>
      <c r="E217" s="108">
        <v>0</v>
      </c>
      <c r="F217" s="108">
        <v>0</v>
      </c>
      <c r="G217" s="108">
        <v>2655.1257407488301</v>
      </c>
      <c r="H217" s="108"/>
      <c r="I217" s="108">
        <v>18506.125740748801</v>
      </c>
      <c r="J217" s="108">
        <v>70526845</v>
      </c>
      <c r="K217" s="55"/>
      <c r="L217" s="108"/>
      <c r="M217" s="110"/>
      <c r="N217" s="110"/>
      <c r="O217" s="110"/>
      <c r="P217" s="110"/>
      <c r="Q217" s="110"/>
      <c r="R217" s="110"/>
      <c r="S217" s="110"/>
      <c r="T217" s="111"/>
      <c r="U217" s="112"/>
      <c r="V217" s="111"/>
      <c r="W217" s="113"/>
      <c r="X217" s="113"/>
      <c r="Y217" s="113"/>
      <c r="AA217" s="115"/>
      <c r="AB217" s="115"/>
      <c r="AC217" s="115"/>
      <c r="AD217" s="116"/>
      <c r="AE217" s="115"/>
      <c r="AF217" s="115"/>
      <c r="AG217" s="115"/>
      <c r="AH217" s="115"/>
      <c r="AI217" s="115"/>
      <c r="AJ217" s="115"/>
      <c r="AK217" s="115"/>
      <c r="AM217" s="117"/>
    </row>
    <row r="218" spans="1:39" s="114" customFormat="1" ht="13.2" x14ac:dyDescent="0.25">
      <c r="A218" s="109" t="s">
        <v>508</v>
      </c>
      <c r="B218" s="108">
        <v>13308</v>
      </c>
      <c r="C218" s="108">
        <v>16035</v>
      </c>
      <c r="D218" s="108">
        <v>1042</v>
      </c>
      <c r="E218" s="108">
        <v>0</v>
      </c>
      <c r="F218" s="108">
        <v>0</v>
      </c>
      <c r="G218" s="108">
        <v>2655.1257407488301</v>
      </c>
      <c r="H218" s="108"/>
      <c r="I218" s="108">
        <v>19732.125740748801</v>
      </c>
      <c r="J218" s="108">
        <v>262595129</v>
      </c>
      <c r="K218" s="55"/>
      <c r="L218" s="108"/>
      <c r="M218" s="110"/>
      <c r="N218" s="110"/>
      <c r="O218" s="110"/>
      <c r="P218" s="110"/>
      <c r="Q218" s="110"/>
      <c r="R218" s="110"/>
      <c r="S218" s="110"/>
      <c r="T218" s="111"/>
      <c r="U218" s="112"/>
      <c r="V218" s="111"/>
      <c r="W218" s="113"/>
      <c r="X218" s="113"/>
      <c r="Y218" s="113"/>
      <c r="AA218" s="115"/>
      <c r="AB218" s="115"/>
      <c r="AC218" s="115"/>
      <c r="AD218" s="116"/>
      <c r="AE218" s="115"/>
      <c r="AF218" s="115"/>
      <c r="AG218" s="115"/>
      <c r="AH218" s="115"/>
      <c r="AI218" s="115"/>
      <c r="AJ218" s="115"/>
      <c r="AK218" s="115"/>
      <c r="AM218" s="117"/>
    </row>
    <row r="219" spans="1:39" s="114" customFormat="1" ht="13.2" x14ac:dyDescent="0.25">
      <c r="A219" s="109" t="s">
        <v>509</v>
      </c>
      <c r="B219" s="108">
        <v>14945</v>
      </c>
      <c r="C219" s="108">
        <v>19261</v>
      </c>
      <c r="D219" s="108">
        <v>3564</v>
      </c>
      <c r="E219" s="108">
        <v>0</v>
      </c>
      <c r="F219" s="108">
        <v>0</v>
      </c>
      <c r="G219" s="108">
        <v>2655.1257407488301</v>
      </c>
      <c r="H219" s="108"/>
      <c r="I219" s="108">
        <v>25480.125740748801</v>
      </c>
      <c r="J219" s="108">
        <v>380800479</v>
      </c>
      <c r="K219" s="55"/>
      <c r="L219" s="108"/>
      <c r="M219" s="110"/>
      <c r="N219" s="110"/>
      <c r="O219" s="110"/>
      <c r="P219" s="110"/>
      <c r="Q219" s="110"/>
      <c r="R219" s="110"/>
      <c r="S219" s="110"/>
      <c r="T219" s="111"/>
      <c r="U219" s="112"/>
      <c r="V219" s="111"/>
      <c r="W219" s="113"/>
      <c r="X219" s="113"/>
      <c r="Y219" s="113"/>
      <c r="AA219" s="115"/>
      <c r="AB219" s="115"/>
      <c r="AC219" s="115"/>
      <c r="AD219" s="116"/>
      <c r="AE219" s="115"/>
      <c r="AF219" s="115"/>
      <c r="AG219" s="115"/>
      <c r="AH219" s="115"/>
      <c r="AI219" s="115"/>
      <c r="AJ219" s="115"/>
      <c r="AK219" s="115"/>
      <c r="AM219" s="117"/>
    </row>
    <row r="220" spans="1:39" s="114" customFormat="1" ht="13.2" x14ac:dyDescent="0.25">
      <c r="A220" s="109" t="s">
        <v>510</v>
      </c>
      <c r="B220" s="108">
        <v>11355</v>
      </c>
      <c r="C220" s="108">
        <v>18077</v>
      </c>
      <c r="D220" s="108">
        <v>6703</v>
      </c>
      <c r="E220" s="108">
        <v>13</v>
      </c>
      <c r="F220" s="108">
        <v>0</v>
      </c>
      <c r="G220" s="108">
        <v>2655.1257407488301</v>
      </c>
      <c r="H220" s="108"/>
      <c r="I220" s="108">
        <v>27448.125740748801</v>
      </c>
      <c r="J220" s="108">
        <v>311673468</v>
      </c>
      <c r="K220" s="55"/>
      <c r="L220" s="108"/>
      <c r="M220" s="110"/>
      <c r="N220" s="110"/>
      <c r="O220" s="110"/>
      <c r="P220" s="110"/>
      <c r="Q220" s="110"/>
      <c r="R220" s="110"/>
      <c r="S220" s="110"/>
      <c r="T220" s="111"/>
      <c r="U220" s="112"/>
      <c r="V220" s="111"/>
      <c r="W220" s="113"/>
      <c r="X220" s="113"/>
      <c r="Y220" s="113"/>
      <c r="AA220" s="115"/>
      <c r="AB220" s="115"/>
      <c r="AC220" s="115"/>
      <c r="AD220" s="116"/>
      <c r="AE220" s="115"/>
      <c r="AF220" s="115"/>
      <c r="AG220" s="115"/>
      <c r="AH220" s="115"/>
      <c r="AI220" s="115"/>
      <c r="AJ220" s="115"/>
      <c r="AK220" s="115"/>
      <c r="AM220" s="117"/>
    </row>
    <row r="221" spans="1:39" s="114" customFormat="1" ht="13.2" x14ac:dyDescent="0.25">
      <c r="A221" s="109" t="s">
        <v>511</v>
      </c>
      <c r="B221" s="108">
        <v>9913</v>
      </c>
      <c r="C221" s="108">
        <v>23025</v>
      </c>
      <c r="D221" s="108">
        <v>3035</v>
      </c>
      <c r="E221" s="108">
        <v>4</v>
      </c>
      <c r="F221" s="108">
        <v>0</v>
      </c>
      <c r="G221" s="108">
        <v>2655.1257407488301</v>
      </c>
      <c r="H221" s="108"/>
      <c r="I221" s="108">
        <v>28719.125740748801</v>
      </c>
      <c r="J221" s="108">
        <v>284692693</v>
      </c>
      <c r="K221" s="55"/>
      <c r="L221" s="108"/>
      <c r="M221" s="110"/>
      <c r="N221" s="110"/>
      <c r="O221" s="110"/>
      <c r="P221" s="110"/>
      <c r="Q221" s="110"/>
      <c r="R221" s="110"/>
      <c r="S221" s="110"/>
      <c r="T221" s="111"/>
      <c r="U221" s="112"/>
      <c r="V221" s="111"/>
      <c r="W221" s="113"/>
      <c r="X221" s="113"/>
      <c r="Y221" s="113"/>
      <c r="AA221" s="115"/>
      <c r="AB221" s="115"/>
      <c r="AC221" s="115"/>
      <c r="AD221" s="116"/>
      <c r="AE221" s="115"/>
      <c r="AF221" s="115"/>
      <c r="AG221" s="115"/>
      <c r="AH221" s="115"/>
      <c r="AI221" s="115"/>
      <c r="AJ221" s="115"/>
      <c r="AK221" s="115"/>
      <c r="AM221" s="117"/>
    </row>
    <row r="222" spans="1:39" s="114" customFormat="1" ht="18.75" customHeight="1" x14ac:dyDescent="0.25">
      <c r="A222" s="17" t="s">
        <v>512</v>
      </c>
      <c r="B222" s="18"/>
      <c r="C222" s="18"/>
      <c r="D222" s="18"/>
      <c r="E222" s="18"/>
      <c r="F222" s="18"/>
      <c r="G222" s="18"/>
      <c r="H222" s="18"/>
      <c r="I222" s="108"/>
      <c r="J222" s="108"/>
      <c r="K222" s="55"/>
      <c r="L222" s="108"/>
      <c r="M222" s="110"/>
      <c r="N222" s="110"/>
      <c r="O222" s="110"/>
      <c r="P222" s="110"/>
      <c r="Q222" s="110"/>
      <c r="R222" s="110"/>
      <c r="S222" s="110"/>
      <c r="T222" s="111"/>
      <c r="U222" s="112"/>
      <c r="V222" s="111"/>
      <c r="W222" s="113"/>
      <c r="X222" s="113"/>
      <c r="Y222" s="113"/>
      <c r="AA222" s="115"/>
      <c r="AB222" s="115"/>
      <c r="AC222" s="115"/>
      <c r="AD222" s="116"/>
      <c r="AE222" s="115"/>
      <c r="AF222" s="115"/>
      <c r="AG222" s="115"/>
      <c r="AH222" s="115"/>
      <c r="AI222" s="115"/>
      <c r="AJ222" s="115"/>
      <c r="AK222" s="115"/>
      <c r="AM222" s="117"/>
    </row>
    <row r="223" spans="1:39" s="114" customFormat="1" ht="13.2" x14ac:dyDescent="0.25">
      <c r="A223" s="109" t="s">
        <v>513</v>
      </c>
      <c r="B223" s="108">
        <v>11422</v>
      </c>
      <c r="C223" s="108">
        <v>12006</v>
      </c>
      <c r="D223" s="108">
        <v>-1339</v>
      </c>
      <c r="E223" s="108">
        <v>0</v>
      </c>
      <c r="F223" s="108">
        <v>0</v>
      </c>
      <c r="G223" s="108">
        <v>2655.1257407488301</v>
      </c>
      <c r="H223" s="108"/>
      <c r="I223" s="108">
        <v>13322.125740748799</v>
      </c>
      <c r="J223" s="108">
        <v>152165320</v>
      </c>
      <c r="K223" s="55"/>
      <c r="L223" s="108"/>
      <c r="M223" s="110"/>
      <c r="N223" s="110"/>
      <c r="O223" s="110"/>
      <c r="P223" s="110"/>
      <c r="Q223" s="110"/>
      <c r="R223" s="110"/>
      <c r="S223" s="110"/>
      <c r="T223" s="111"/>
      <c r="U223" s="112"/>
      <c r="V223" s="111"/>
      <c r="W223" s="113"/>
      <c r="X223" s="113"/>
      <c r="Y223" s="113"/>
      <c r="AA223" s="115"/>
      <c r="AB223" s="115"/>
      <c r="AC223" s="115"/>
      <c r="AD223" s="116"/>
      <c r="AE223" s="115"/>
      <c r="AF223" s="115"/>
      <c r="AG223" s="115"/>
      <c r="AH223" s="115"/>
      <c r="AI223" s="115"/>
      <c r="AJ223" s="115"/>
      <c r="AK223" s="115"/>
      <c r="AM223" s="117"/>
    </row>
    <row r="224" spans="1:39" s="114" customFormat="1" ht="13.2" x14ac:dyDescent="0.25">
      <c r="A224" s="109" t="s">
        <v>514</v>
      </c>
      <c r="B224" s="108">
        <v>9332</v>
      </c>
      <c r="C224" s="108">
        <v>15640</v>
      </c>
      <c r="D224" s="108">
        <v>1413</v>
      </c>
      <c r="E224" s="108">
        <v>0</v>
      </c>
      <c r="F224" s="108">
        <v>0</v>
      </c>
      <c r="G224" s="108">
        <v>2655.1257407488301</v>
      </c>
      <c r="H224" s="108"/>
      <c r="I224" s="108">
        <v>19708.125740748801</v>
      </c>
      <c r="J224" s="108">
        <v>183916229</v>
      </c>
      <c r="K224" s="55"/>
      <c r="L224" s="108"/>
      <c r="M224" s="110"/>
      <c r="N224" s="110"/>
      <c r="O224" s="110"/>
      <c r="P224" s="110"/>
      <c r="Q224" s="110"/>
      <c r="R224" s="110"/>
      <c r="S224" s="110"/>
      <c r="T224" s="111"/>
      <c r="U224" s="112"/>
      <c r="V224" s="111"/>
      <c r="W224" s="113"/>
      <c r="X224" s="113"/>
      <c r="Y224" s="113"/>
      <c r="AA224" s="115"/>
      <c r="AB224" s="115"/>
      <c r="AC224" s="115"/>
      <c r="AD224" s="116"/>
      <c r="AE224" s="115"/>
      <c r="AF224" s="115"/>
      <c r="AG224" s="115"/>
      <c r="AH224" s="115"/>
      <c r="AI224" s="115"/>
      <c r="AJ224" s="115"/>
      <c r="AK224" s="115"/>
      <c r="AM224" s="117"/>
    </row>
    <row r="225" spans="1:39" s="114" customFormat="1" ht="13.2" x14ac:dyDescent="0.25">
      <c r="A225" s="109" t="s">
        <v>515</v>
      </c>
      <c r="B225" s="108">
        <v>16146</v>
      </c>
      <c r="C225" s="108">
        <v>15354</v>
      </c>
      <c r="D225" s="108">
        <v>1442</v>
      </c>
      <c r="E225" s="108">
        <v>0</v>
      </c>
      <c r="F225" s="108">
        <v>0</v>
      </c>
      <c r="G225" s="108">
        <v>2655.1257407488301</v>
      </c>
      <c r="H225" s="108"/>
      <c r="I225" s="108">
        <v>19451.125740748801</v>
      </c>
      <c r="J225" s="108">
        <v>314057876</v>
      </c>
      <c r="K225" s="55"/>
      <c r="L225" s="108"/>
      <c r="M225" s="110"/>
      <c r="N225" s="110"/>
      <c r="O225" s="110"/>
      <c r="P225" s="110"/>
      <c r="Q225" s="110"/>
      <c r="R225" s="110"/>
      <c r="S225" s="110"/>
      <c r="T225" s="111"/>
      <c r="U225" s="112"/>
      <c r="V225" s="111"/>
      <c r="W225" s="113"/>
      <c r="X225" s="113"/>
      <c r="Y225" s="113"/>
      <c r="AA225" s="115"/>
      <c r="AB225" s="115"/>
      <c r="AC225" s="115"/>
      <c r="AD225" s="116"/>
      <c r="AE225" s="115"/>
      <c r="AF225" s="115"/>
      <c r="AG225" s="115"/>
      <c r="AH225" s="115"/>
      <c r="AI225" s="115"/>
      <c r="AJ225" s="115"/>
      <c r="AK225" s="115"/>
      <c r="AM225" s="117"/>
    </row>
    <row r="226" spans="1:39" s="114" customFormat="1" ht="13.2" x14ac:dyDescent="0.25">
      <c r="A226" s="109" t="s">
        <v>516</v>
      </c>
      <c r="B226" s="108">
        <v>6389</v>
      </c>
      <c r="C226" s="108">
        <v>19382</v>
      </c>
      <c r="D226" s="108">
        <v>9082</v>
      </c>
      <c r="E226" s="108">
        <v>477</v>
      </c>
      <c r="F226" s="108">
        <v>0</v>
      </c>
      <c r="G226" s="108">
        <v>2655.1257407488301</v>
      </c>
      <c r="H226" s="108"/>
      <c r="I226" s="108">
        <v>31596.125740748801</v>
      </c>
      <c r="J226" s="108">
        <v>201867647</v>
      </c>
      <c r="K226" s="55"/>
      <c r="L226" s="108"/>
      <c r="M226" s="110"/>
      <c r="N226" s="110"/>
      <c r="O226" s="110"/>
      <c r="P226" s="110"/>
      <c r="Q226" s="110"/>
      <c r="R226" s="110"/>
      <c r="S226" s="110"/>
      <c r="T226" s="111"/>
      <c r="U226" s="112"/>
      <c r="V226" s="111"/>
      <c r="W226" s="113"/>
      <c r="X226" s="113"/>
      <c r="Y226" s="113"/>
      <c r="AA226" s="115"/>
      <c r="AB226" s="115"/>
      <c r="AC226" s="115"/>
      <c r="AD226" s="116"/>
      <c r="AE226" s="115"/>
      <c r="AF226" s="115"/>
      <c r="AG226" s="115"/>
      <c r="AH226" s="115"/>
      <c r="AI226" s="115"/>
      <c r="AJ226" s="115"/>
      <c r="AK226" s="115"/>
      <c r="AM226" s="117"/>
    </row>
    <row r="227" spans="1:39" s="114" customFormat="1" ht="13.2" x14ac:dyDescent="0.25">
      <c r="A227" s="109" t="s">
        <v>517</v>
      </c>
      <c r="B227" s="108">
        <v>30170</v>
      </c>
      <c r="C227" s="108">
        <v>11881</v>
      </c>
      <c r="D227" s="108">
        <v>796</v>
      </c>
      <c r="E227" s="108">
        <v>0</v>
      </c>
      <c r="F227" s="108">
        <v>0</v>
      </c>
      <c r="G227" s="108">
        <v>2655.1257407488301</v>
      </c>
      <c r="H227" s="108"/>
      <c r="I227" s="108">
        <v>15332.125740748799</v>
      </c>
      <c r="J227" s="108">
        <v>462570234</v>
      </c>
      <c r="K227" s="55"/>
      <c r="L227" s="108"/>
      <c r="M227" s="110"/>
      <c r="N227" s="110"/>
      <c r="O227" s="110"/>
      <c r="P227" s="110"/>
      <c r="Q227" s="110"/>
      <c r="R227" s="110"/>
      <c r="S227" s="110"/>
      <c r="T227" s="111"/>
      <c r="U227" s="112"/>
      <c r="V227" s="111"/>
      <c r="W227" s="113"/>
      <c r="X227" s="113"/>
      <c r="Y227" s="113"/>
      <c r="AA227" s="115"/>
      <c r="AB227" s="115"/>
      <c r="AC227" s="115"/>
      <c r="AD227" s="116"/>
      <c r="AE227" s="115"/>
      <c r="AF227" s="115"/>
      <c r="AG227" s="115"/>
      <c r="AH227" s="115"/>
      <c r="AI227" s="115"/>
      <c r="AJ227" s="115"/>
      <c r="AK227" s="115"/>
      <c r="AM227" s="117"/>
    </row>
    <row r="228" spans="1:39" s="114" customFormat="1" ht="13.2" x14ac:dyDescent="0.25">
      <c r="A228" s="109" t="s">
        <v>518</v>
      </c>
      <c r="B228" s="108">
        <v>22637</v>
      </c>
      <c r="C228" s="108">
        <v>14059</v>
      </c>
      <c r="D228" s="108">
        <v>950</v>
      </c>
      <c r="E228" s="108">
        <v>0</v>
      </c>
      <c r="F228" s="108">
        <v>0</v>
      </c>
      <c r="G228" s="108">
        <v>2655.1257407488301</v>
      </c>
      <c r="H228" s="108"/>
      <c r="I228" s="108">
        <v>17664.125740748801</v>
      </c>
      <c r="J228" s="108">
        <v>399862814</v>
      </c>
      <c r="K228" s="55"/>
      <c r="L228" s="108"/>
      <c r="M228" s="110"/>
      <c r="N228" s="110"/>
      <c r="O228" s="110"/>
      <c r="P228" s="110"/>
      <c r="Q228" s="110"/>
      <c r="R228" s="110"/>
      <c r="S228" s="110"/>
      <c r="T228" s="111"/>
      <c r="U228" s="112"/>
      <c r="V228" s="111"/>
      <c r="W228" s="113"/>
      <c r="X228" s="113"/>
      <c r="Y228" s="113"/>
      <c r="AA228" s="115"/>
      <c r="AB228" s="115"/>
      <c r="AC228" s="115"/>
      <c r="AD228" s="116"/>
      <c r="AE228" s="115"/>
      <c r="AF228" s="115"/>
      <c r="AG228" s="115"/>
      <c r="AH228" s="115"/>
      <c r="AI228" s="115"/>
      <c r="AJ228" s="115"/>
      <c r="AK228" s="115"/>
      <c r="AM228" s="117"/>
    </row>
    <row r="229" spans="1:39" s="114" customFormat="1" ht="13.2" x14ac:dyDescent="0.25">
      <c r="A229" s="109" t="s">
        <v>519</v>
      </c>
      <c r="B229" s="108">
        <v>5462</v>
      </c>
      <c r="C229" s="108">
        <v>16053</v>
      </c>
      <c r="D229" s="108">
        <v>3486</v>
      </c>
      <c r="E229" s="108">
        <v>0</v>
      </c>
      <c r="F229" s="108">
        <v>0</v>
      </c>
      <c r="G229" s="108">
        <v>2655.1257407488301</v>
      </c>
      <c r="H229" s="108"/>
      <c r="I229" s="108">
        <v>22194.125740748801</v>
      </c>
      <c r="J229" s="108">
        <v>121224315</v>
      </c>
      <c r="K229" s="55"/>
      <c r="L229" s="108"/>
      <c r="M229" s="110"/>
      <c r="N229" s="110"/>
      <c r="O229" s="110"/>
      <c r="P229" s="110"/>
      <c r="Q229" s="110"/>
      <c r="R229" s="110"/>
      <c r="S229" s="110"/>
      <c r="T229" s="111"/>
      <c r="U229" s="112"/>
      <c r="V229" s="111"/>
      <c r="W229" s="113"/>
      <c r="X229" s="113"/>
      <c r="Y229" s="113"/>
      <c r="AA229" s="115"/>
      <c r="AB229" s="115"/>
      <c r="AC229" s="115"/>
      <c r="AD229" s="116"/>
      <c r="AE229" s="115"/>
      <c r="AF229" s="115"/>
      <c r="AG229" s="115"/>
      <c r="AH229" s="115"/>
      <c r="AI229" s="115"/>
      <c r="AJ229" s="115"/>
      <c r="AK229" s="115"/>
      <c r="AM229" s="117"/>
    </row>
    <row r="230" spans="1:39" s="114" customFormat="1" ht="13.2" x14ac:dyDescent="0.25">
      <c r="A230" s="109" t="s">
        <v>520</v>
      </c>
      <c r="B230" s="108">
        <v>8623</v>
      </c>
      <c r="C230" s="108">
        <v>12356</v>
      </c>
      <c r="D230" s="108">
        <v>3126</v>
      </c>
      <c r="E230" s="108">
        <v>0</v>
      </c>
      <c r="F230" s="108">
        <v>0</v>
      </c>
      <c r="G230" s="108">
        <v>2655.1257407488301</v>
      </c>
      <c r="H230" s="108"/>
      <c r="I230" s="108">
        <v>18137.125740748801</v>
      </c>
      <c r="J230" s="108">
        <v>156396435</v>
      </c>
      <c r="K230" s="55"/>
      <c r="L230" s="108"/>
      <c r="M230" s="110"/>
      <c r="N230" s="110"/>
      <c r="O230" s="110"/>
      <c r="P230" s="110"/>
      <c r="Q230" s="110"/>
      <c r="R230" s="110"/>
      <c r="S230" s="110"/>
      <c r="T230" s="111"/>
      <c r="U230" s="112"/>
      <c r="V230" s="111"/>
      <c r="W230" s="113"/>
      <c r="X230" s="113"/>
      <c r="Y230" s="113"/>
      <c r="AA230" s="115"/>
      <c r="AB230" s="115"/>
      <c r="AC230" s="115"/>
      <c r="AD230" s="116"/>
      <c r="AE230" s="115"/>
      <c r="AF230" s="115"/>
      <c r="AG230" s="115"/>
      <c r="AH230" s="115"/>
      <c r="AI230" s="115"/>
      <c r="AJ230" s="115"/>
      <c r="AK230" s="115"/>
      <c r="AM230" s="117"/>
    </row>
    <row r="231" spans="1:39" s="114" customFormat="1" ht="13.2" x14ac:dyDescent="0.25">
      <c r="A231" s="109" t="s">
        <v>521</v>
      </c>
      <c r="B231" s="108">
        <v>23189</v>
      </c>
      <c r="C231" s="108">
        <v>14937</v>
      </c>
      <c r="D231" s="108">
        <v>1701</v>
      </c>
      <c r="E231" s="108">
        <v>0</v>
      </c>
      <c r="F231" s="108">
        <v>0</v>
      </c>
      <c r="G231" s="108">
        <v>2655.1257407488301</v>
      </c>
      <c r="H231" s="108"/>
      <c r="I231" s="108">
        <v>19293.125740748801</v>
      </c>
      <c r="J231" s="108">
        <v>447388293</v>
      </c>
      <c r="K231" s="55"/>
      <c r="L231" s="108"/>
      <c r="M231" s="110"/>
      <c r="N231" s="110"/>
      <c r="O231" s="110"/>
      <c r="P231" s="110"/>
      <c r="Q231" s="110"/>
      <c r="R231" s="110"/>
      <c r="S231" s="110"/>
      <c r="T231" s="111"/>
      <c r="U231" s="112"/>
      <c r="V231" s="111"/>
      <c r="W231" s="113"/>
      <c r="X231" s="113"/>
      <c r="Y231" s="113"/>
      <c r="AA231" s="115"/>
      <c r="AB231" s="115"/>
      <c r="AC231" s="115"/>
      <c r="AD231" s="116"/>
      <c r="AE231" s="115"/>
      <c r="AF231" s="115"/>
      <c r="AG231" s="115"/>
      <c r="AH231" s="115"/>
      <c r="AI231" s="115"/>
      <c r="AJ231" s="115"/>
      <c r="AK231" s="115"/>
      <c r="AM231" s="117"/>
    </row>
    <row r="232" spans="1:39" s="114" customFormat="1" ht="13.2" x14ac:dyDescent="0.25">
      <c r="A232" s="109" t="s">
        <v>522</v>
      </c>
      <c r="B232" s="108">
        <v>4399</v>
      </c>
      <c r="C232" s="108">
        <v>19079</v>
      </c>
      <c r="D232" s="108">
        <v>7716</v>
      </c>
      <c r="E232" s="108">
        <v>353</v>
      </c>
      <c r="F232" s="108">
        <v>0</v>
      </c>
      <c r="G232" s="108">
        <v>2655.1257407488301</v>
      </c>
      <c r="H232" s="108"/>
      <c r="I232" s="108">
        <v>29803.125740748801</v>
      </c>
      <c r="J232" s="108">
        <v>131103950</v>
      </c>
      <c r="K232" s="55"/>
      <c r="L232" s="108"/>
      <c r="M232" s="110"/>
      <c r="N232" s="110"/>
      <c r="O232" s="110"/>
      <c r="P232" s="110"/>
      <c r="Q232" s="110"/>
      <c r="R232" s="110"/>
      <c r="S232" s="110"/>
      <c r="T232" s="111"/>
      <c r="U232" s="112"/>
      <c r="V232" s="111"/>
      <c r="W232" s="113"/>
      <c r="X232" s="113"/>
      <c r="Y232" s="113"/>
      <c r="AA232" s="115"/>
      <c r="AB232" s="115"/>
      <c r="AC232" s="115"/>
      <c r="AD232" s="116"/>
      <c r="AE232" s="115"/>
      <c r="AF232" s="115"/>
      <c r="AG232" s="115"/>
      <c r="AH232" s="115"/>
      <c r="AI232" s="115"/>
      <c r="AJ232" s="115"/>
      <c r="AK232" s="115"/>
      <c r="AM232" s="117"/>
    </row>
    <row r="233" spans="1:39" s="114" customFormat="1" ht="13.2" x14ac:dyDescent="0.25">
      <c r="A233" s="109" t="s">
        <v>523</v>
      </c>
      <c r="B233" s="108">
        <v>10657</v>
      </c>
      <c r="C233" s="108">
        <v>13839</v>
      </c>
      <c r="D233" s="108">
        <v>1561</v>
      </c>
      <c r="E233" s="108">
        <v>0</v>
      </c>
      <c r="F233" s="108">
        <v>0</v>
      </c>
      <c r="G233" s="108">
        <v>2655.1257407488301</v>
      </c>
      <c r="H233" s="108"/>
      <c r="I233" s="108">
        <v>18055.125740748801</v>
      </c>
      <c r="J233" s="108">
        <v>192413475</v>
      </c>
      <c r="K233" s="55"/>
      <c r="L233" s="108"/>
      <c r="M233" s="110"/>
      <c r="N233" s="110"/>
      <c r="O233" s="110"/>
      <c r="P233" s="110"/>
      <c r="Q233" s="110"/>
      <c r="R233" s="110"/>
      <c r="S233" s="110"/>
      <c r="T233" s="111"/>
      <c r="U233" s="112"/>
      <c r="V233" s="111"/>
      <c r="W233" s="113"/>
      <c r="X233" s="113"/>
      <c r="Y233" s="113"/>
      <c r="AA233" s="115"/>
      <c r="AB233" s="115"/>
      <c r="AC233" s="115"/>
      <c r="AD233" s="116"/>
      <c r="AE233" s="115"/>
      <c r="AF233" s="115"/>
      <c r="AG233" s="115"/>
      <c r="AH233" s="115"/>
      <c r="AI233" s="115"/>
      <c r="AJ233" s="115"/>
      <c r="AK233" s="115"/>
      <c r="AM233" s="117"/>
    </row>
    <row r="234" spans="1:39" s="114" customFormat="1" ht="13.2" x14ac:dyDescent="0.25">
      <c r="A234" s="109" t="s">
        <v>512</v>
      </c>
      <c r="B234" s="108">
        <v>159187</v>
      </c>
      <c r="C234" s="108">
        <v>12049</v>
      </c>
      <c r="D234" s="108">
        <v>-2342</v>
      </c>
      <c r="E234" s="108">
        <v>0</v>
      </c>
      <c r="F234" s="108">
        <v>0</v>
      </c>
      <c r="G234" s="108">
        <v>2655.1257407488301</v>
      </c>
      <c r="H234" s="108"/>
      <c r="I234" s="108">
        <v>12362.125740748799</v>
      </c>
      <c r="J234" s="108">
        <v>1967889710</v>
      </c>
      <c r="K234" s="55"/>
      <c r="L234" s="108"/>
      <c r="M234" s="110"/>
      <c r="N234" s="110"/>
      <c r="O234" s="110"/>
      <c r="P234" s="110"/>
      <c r="Q234" s="110"/>
      <c r="R234" s="110"/>
      <c r="S234" s="110"/>
      <c r="T234" s="111"/>
      <c r="U234" s="112"/>
      <c r="V234" s="111"/>
      <c r="W234" s="113"/>
      <c r="X234" s="113"/>
      <c r="Y234" s="113"/>
      <c r="AA234" s="115"/>
      <c r="AB234" s="115"/>
      <c r="AC234" s="115"/>
      <c r="AD234" s="116"/>
      <c r="AE234" s="115"/>
      <c r="AF234" s="115"/>
      <c r="AG234" s="115"/>
      <c r="AH234" s="115"/>
      <c r="AI234" s="115"/>
      <c r="AJ234" s="115"/>
      <c r="AK234" s="115"/>
      <c r="AM234" s="117"/>
    </row>
    <row r="235" spans="1:39" s="114" customFormat="1" ht="18.75" customHeight="1" x14ac:dyDescent="0.25">
      <c r="A235" s="17" t="s">
        <v>524</v>
      </c>
      <c r="B235" s="18"/>
      <c r="C235" s="18"/>
      <c r="D235" s="18"/>
      <c r="E235" s="18"/>
      <c r="F235" s="18"/>
      <c r="G235" s="18"/>
      <c r="H235" s="18"/>
      <c r="I235" s="108"/>
      <c r="J235" s="108"/>
      <c r="K235" s="55"/>
      <c r="L235" s="108"/>
      <c r="M235" s="110"/>
      <c r="N235" s="110"/>
      <c r="O235" s="110"/>
      <c r="P235" s="110"/>
      <c r="Q235" s="110"/>
      <c r="R235" s="110"/>
      <c r="S235" s="110"/>
      <c r="T235" s="111"/>
      <c r="U235" s="112"/>
      <c r="V235" s="111"/>
      <c r="W235" s="113"/>
      <c r="X235" s="113"/>
      <c r="Y235" s="113"/>
      <c r="AA235" s="115"/>
      <c r="AB235" s="115"/>
      <c r="AC235" s="115"/>
      <c r="AD235" s="116"/>
      <c r="AE235" s="115"/>
      <c r="AF235" s="115"/>
      <c r="AG235" s="115"/>
      <c r="AH235" s="115"/>
      <c r="AI235" s="115"/>
      <c r="AJ235" s="115"/>
      <c r="AK235" s="115"/>
      <c r="AM235" s="117"/>
    </row>
    <row r="236" spans="1:39" s="114" customFormat="1" ht="13.2" x14ac:dyDescent="0.25">
      <c r="A236" s="109" t="s">
        <v>525</v>
      </c>
      <c r="B236" s="108">
        <v>14037</v>
      </c>
      <c r="C236" s="108">
        <v>15437</v>
      </c>
      <c r="D236" s="108">
        <v>151</v>
      </c>
      <c r="E236" s="108">
        <v>0</v>
      </c>
      <c r="F236" s="108">
        <v>0</v>
      </c>
      <c r="G236" s="108">
        <v>2655.1257407488301</v>
      </c>
      <c r="H236" s="108"/>
      <c r="I236" s="108">
        <v>18243.125740748801</v>
      </c>
      <c r="J236" s="108">
        <v>256078756</v>
      </c>
      <c r="K236" s="55"/>
      <c r="L236" s="108"/>
      <c r="M236" s="110"/>
      <c r="N236" s="110"/>
      <c r="O236" s="110"/>
      <c r="P236" s="110"/>
      <c r="Q236" s="110"/>
      <c r="R236" s="110"/>
      <c r="S236" s="110"/>
      <c r="T236" s="111"/>
      <c r="U236" s="112"/>
      <c r="V236" s="111"/>
      <c r="W236" s="113"/>
      <c r="X236" s="113"/>
      <c r="Y236" s="113"/>
      <c r="AA236" s="115"/>
      <c r="AB236" s="115"/>
      <c r="AC236" s="115"/>
      <c r="AD236" s="116"/>
      <c r="AE236" s="115"/>
      <c r="AF236" s="115"/>
      <c r="AG236" s="115"/>
      <c r="AH236" s="115"/>
      <c r="AI236" s="115"/>
      <c r="AJ236" s="115"/>
      <c r="AK236" s="115"/>
      <c r="AM236" s="117"/>
    </row>
    <row r="237" spans="1:39" s="114" customFormat="1" ht="13.2" x14ac:dyDescent="0.25">
      <c r="A237" s="109" t="s">
        <v>526</v>
      </c>
      <c r="B237" s="108">
        <v>13214</v>
      </c>
      <c r="C237" s="108">
        <v>17419</v>
      </c>
      <c r="D237" s="108">
        <v>5477</v>
      </c>
      <c r="E237" s="108">
        <v>0</v>
      </c>
      <c r="F237" s="108">
        <v>0</v>
      </c>
      <c r="G237" s="108">
        <v>2655.1257407488301</v>
      </c>
      <c r="H237" s="108"/>
      <c r="I237" s="108">
        <v>25551.125740748801</v>
      </c>
      <c r="J237" s="108">
        <v>337632576</v>
      </c>
      <c r="K237" s="55"/>
      <c r="L237" s="108"/>
      <c r="M237" s="110"/>
      <c r="N237" s="110"/>
      <c r="O237" s="110"/>
      <c r="P237" s="110"/>
      <c r="Q237" s="110"/>
      <c r="R237" s="110"/>
      <c r="S237" s="110"/>
      <c r="T237" s="111"/>
      <c r="U237" s="112"/>
      <c r="V237" s="111"/>
      <c r="W237" s="113"/>
      <c r="X237" s="113"/>
      <c r="Y237" s="113"/>
      <c r="AA237" s="115"/>
      <c r="AB237" s="115"/>
      <c r="AC237" s="115"/>
      <c r="AD237" s="116"/>
      <c r="AE237" s="115"/>
      <c r="AF237" s="115"/>
      <c r="AG237" s="115"/>
      <c r="AH237" s="115"/>
      <c r="AI237" s="115"/>
      <c r="AJ237" s="115"/>
      <c r="AK237" s="115"/>
      <c r="AM237" s="117"/>
    </row>
    <row r="238" spans="1:39" s="114" customFormat="1" ht="13.2" x14ac:dyDescent="0.25">
      <c r="A238" s="109" t="s">
        <v>527</v>
      </c>
      <c r="B238" s="108">
        <v>16550</v>
      </c>
      <c r="C238" s="108">
        <v>15857</v>
      </c>
      <c r="D238" s="108">
        <v>1658</v>
      </c>
      <c r="E238" s="108">
        <v>80</v>
      </c>
      <c r="F238" s="108">
        <v>0</v>
      </c>
      <c r="G238" s="108">
        <v>2655.1257407488301</v>
      </c>
      <c r="H238" s="108"/>
      <c r="I238" s="108">
        <v>20250.125740748801</v>
      </c>
      <c r="J238" s="108">
        <v>335139581</v>
      </c>
      <c r="K238" s="55"/>
      <c r="L238" s="108"/>
      <c r="M238" s="110"/>
      <c r="N238" s="110"/>
      <c r="O238" s="110"/>
      <c r="P238" s="110"/>
      <c r="Q238" s="110"/>
      <c r="R238" s="110"/>
      <c r="S238" s="110"/>
      <c r="T238" s="111"/>
      <c r="U238" s="112"/>
      <c r="V238" s="111"/>
      <c r="W238" s="113"/>
      <c r="X238" s="113"/>
      <c r="Y238" s="113"/>
      <c r="AA238" s="115"/>
      <c r="AB238" s="115"/>
      <c r="AC238" s="115"/>
      <c r="AD238" s="116"/>
      <c r="AE238" s="115"/>
      <c r="AF238" s="115"/>
      <c r="AG238" s="115"/>
      <c r="AH238" s="115"/>
      <c r="AI238" s="115"/>
      <c r="AJ238" s="115"/>
      <c r="AK238" s="115"/>
      <c r="AM238" s="117"/>
    </row>
    <row r="239" spans="1:39" s="114" customFormat="1" ht="13.2" x14ac:dyDescent="0.25">
      <c r="A239" s="109" t="s">
        <v>528</v>
      </c>
      <c r="B239" s="108">
        <v>8684</v>
      </c>
      <c r="C239" s="108">
        <v>16638</v>
      </c>
      <c r="D239" s="108">
        <v>1741</v>
      </c>
      <c r="E239" s="108">
        <v>0</v>
      </c>
      <c r="F239" s="108">
        <v>0</v>
      </c>
      <c r="G239" s="108">
        <v>2655.1257407488301</v>
      </c>
      <c r="H239" s="108"/>
      <c r="I239" s="108">
        <v>21034.125740748801</v>
      </c>
      <c r="J239" s="108">
        <v>182660348</v>
      </c>
      <c r="K239" s="55"/>
      <c r="L239" s="108"/>
      <c r="M239" s="110"/>
      <c r="N239" s="110"/>
      <c r="O239" s="110"/>
      <c r="P239" s="110"/>
      <c r="Q239" s="110"/>
      <c r="R239" s="110"/>
      <c r="S239" s="110"/>
      <c r="T239" s="111"/>
      <c r="U239" s="112"/>
      <c r="V239" s="111"/>
      <c r="W239" s="113"/>
      <c r="X239" s="113"/>
      <c r="Y239" s="113"/>
      <c r="AA239" s="115"/>
      <c r="AB239" s="115"/>
      <c r="AC239" s="115"/>
      <c r="AD239" s="116"/>
      <c r="AE239" s="115"/>
      <c r="AF239" s="115"/>
      <c r="AG239" s="115"/>
      <c r="AH239" s="115"/>
      <c r="AI239" s="115"/>
      <c r="AJ239" s="115"/>
      <c r="AK239" s="115"/>
      <c r="AM239" s="117"/>
    </row>
    <row r="240" spans="1:39" s="114" customFormat="1" ht="13.2" x14ac:dyDescent="0.25">
      <c r="A240" s="109" t="s">
        <v>529</v>
      </c>
      <c r="B240" s="108">
        <v>25838</v>
      </c>
      <c r="C240" s="108">
        <v>15609</v>
      </c>
      <c r="D240" s="108">
        <v>1955</v>
      </c>
      <c r="E240" s="108">
        <v>0</v>
      </c>
      <c r="F240" s="108">
        <v>0</v>
      </c>
      <c r="G240" s="108">
        <v>2655.1257407488301</v>
      </c>
      <c r="H240" s="108"/>
      <c r="I240" s="108">
        <v>20219.125740748801</v>
      </c>
      <c r="J240" s="108">
        <v>522421771</v>
      </c>
      <c r="K240" s="55"/>
      <c r="L240" s="108"/>
      <c r="M240" s="110"/>
      <c r="N240" s="110"/>
      <c r="O240" s="110"/>
      <c r="P240" s="110"/>
      <c r="Q240" s="110"/>
      <c r="R240" s="110"/>
      <c r="S240" s="110"/>
      <c r="T240" s="111"/>
      <c r="U240" s="112"/>
      <c r="V240" s="111"/>
      <c r="W240" s="113"/>
      <c r="X240" s="113"/>
      <c r="Y240" s="113"/>
      <c r="AA240" s="115"/>
      <c r="AB240" s="115"/>
      <c r="AC240" s="115"/>
      <c r="AD240" s="116"/>
      <c r="AE240" s="115"/>
      <c r="AF240" s="115"/>
      <c r="AG240" s="115"/>
      <c r="AH240" s="115"/>
      <c r="AI240" s="115"/>
      <c r="AJ240" s="115"/>
      <c r="AK240" s="115"/>
      <c r="AM240" s="117"/>
    </row>
    <row r="241" spans="1:39" s="114" customFormat="1" ht="13.2" x14ac:dyDescent="0.25">
      <c r="A241" s="109" t="s">
        <v>530</v>
      </c>
      <c r="B241" s="108">
        <v>5456</v>
      </c>
      <c r="C241" s="108">
        <v>16217</v>
      </c>
      <c r="D241" s="108">
        <v>1232</v>
      </c>
      <c r="E241" s="108">
        <v>0</v>
      </c>
      <c r="F241" s="108">
        <v>0</v>
      </c>
      <c r="G241" s="108">
        <v>2655.1257407488301</v>
      </c>
      <c r="H241" s="108"/>
      <c r="I241" s="108">
        <v>20104.125740748801</v>
      </c>
      <c r="J241" s="108">
        <v>109688110</v>
      </c>
      <c r="K241" s="55"/>
      <c r="L241" s="108"/>
      <c r="M241" s="110"/>
      <c r="N241" s="110"/>
      <c r="O241" s="110"/>
      <c r="P241" s="110"/>
      <c r="Q241" s="110"/>
      <c r="R241" s="110"/>
      <c r="S241" s="110"/>
      <c r="T241" s="111"/>
      <c r="U241" s="112"/>
      <c r="V241" s="111"/>
      <c r="W241" s="113"/>
      <c r="X241" s="113"/>
      <c r="Y241" s="113"/>
      <c r="AA241" s="115"/>
      <c r="AB241" s="115"/>
      <c r="AC241" s="115"/>
      <c r="AD241" s="116"/>
      <c r="AE241" s="115"/>
      <c r="AF241" s="115"/>
      <c r="AG241" s="115"/>
      <c r="AH241" s="115"/>
      <c r="AI241" s="115"/>
      <c r="AJ241" s="115"/>
      <c r="AK241" s="115"/>
      <c r="AM241" s="117"/>
    </row>
    <row r="242" spans="1:39" s="114" customFormat="1" ht="13.2" x14ac:dyDescent="0.25">
      <c r="A242" s="109" t="s">
        <v>531</v>
      </c>
      <c r="B242" s="108">
        <v>22880</v>
      </c>
      <c r="C242" s="108">
        <v>16622</v>
      </c>
      <c r="D242" s="108">
        <v>1112</v>
      </c>
      <c r="E242" s="108">
        <v>0</v>
      </c>
      <c r="F242" s="108">
        <v>0</v>
      </c>
      <c r="G242" s="108">
        <v>2655.1257407488301</v>
      </c>
      <c r="H242" s="108"/>
      <c r="I242" s="108">
        <v>20389.125740748801</v>
      </c>
      <c r="J242" s="108">
        <v>466503197</v>
      </c>
      <c r="K242" s="55"/>
      <c r="L242" s="108"/>
      <c r="M242" s="110"/>
      <c r="N242" s="110"/>
      <c r="O242" s="110"/>
      <c r="P242" s="110"/>
      <c r="Q242" s="110"/>
      <c r="R242" s="110"/>
      <c r="S242" s="110"/>
      <c r="T242" s="111"/>
      <c r="U242" s="112"/>
      <c r="V242" s="111"/>
      <c r="W242" s="113"/>
      <c r="X242" s="113"/>
      <c r="Y242" s="113"/>
      <c r="AA242" s="115"/>
      <c r="AB242" s="115"/>
      <c r="AC242" s="115"/>
      <c r="AD242" s="116"/>
      <c r="AE242" s="115"/>
      <c r="AF242" s="115"/>
      <c r="AG242" s="115"/>
      <c r="AH242" s="115"/>
      <c r="AI242" s="115"/>
      <c r="AJ242" s="115"/>
      <c r="AK242" s="115"/>
      <c r="AM242" s="117"/>
    </row>
    <row r="243" spans="1:39" s="114" customFormat="1" ht="13.2" x14ac:dyDescent="0.25">
      <c r="A243" s="109" t="s">
        <v>532</v>
      </c>
      <c r="B243" s="108">
        <v>4282</v>
      </c>
      <c r="C243" s="108">
        <v>17749</v>
      </c>
      <c r="D243" s="108">
        <v>3572</v>
      </c>
      <c r="E243" s="108">
        <v>396</v>
      </c>
      <c r="F243" s="108">
        <v>0</v>
      </c>
      <c r="G243" s="108">
        <v>2655.1257407488301</v>
      </c>
      <c r="H243" s="108"/>
      <c r="I243" s="108">
        <v>24372.125740748801</v>
      </c>
      <c r="J243" s="108">
        <v>104361442</v>
      </c>
      <c r="K243" s="55"/>
      <c r="L243" s="108"/>
      <c r="M243" s="110"/>
      <c r="N243" s="110"/>
      <c r="O243" s="110"/>
      <c r="P243" s="110"/>
      <c r="Q243" s="110"/>
      <c r="R243" s="110"/>
      <c r="S243" s="110"/>
      <c r="T243" s="111"/>
      <c r="U243" s="112"/>
      <c r="V243" s="111"/>
      <c r="W243" s="113"/>
      <c r="X243" s="113"/>
      <c r="Y243" s="113"/>
      <c r="AA243" s="115"/>
      <c r="AB243" s="115"/>
      <c r="AC243" s="115"/>
      <c r="AD243" s="116"/>
      <c r="AE243" s="115"/>
      <c r="AF243" s="115"/>
      <c r="AG243" s="115"/>
      <c r="AH243" s="115"/>
      <c r="AI243" s="115"/>
      <c r="AJ243" s="115"/>
      <c r="AK243" s="115"/>
      <c r="AM243" s="117"/>
    </row>
    <row r="244" spans="1:39" s="114" customFormat="1" ht="13.2" x14ac:dyDescent="0.25">
      <c r="A244" s="109" t="s">
        <v>533</v>
      </c>
      <c r="B244" s="108">
        <v>9824</v>
      </c>
      <c r="C244" s="108">
        <v>15077</v>
      </c>
      <c r="D244" s="108">
        <v>698</v>
      </c>
      <c r="E244" s="108">
        <v>0</v>
      </c>
      <c r="F244" s="108">
        <v>0</v>
      </c>
      <c r="G244" s="108">
        <v>2655.1257407488301</v>
      </c>
      <c r="H244" s="108"/>
      <c r="I244" s="108">
        <v>18430.125740748801</v>
      </c>
      <c r="J244" s="108">
        <v>181057555</v>
      </c>
      <c r="K244" s="55"/>
      <c r="L244" s="108"/>
      <c r="M244" s="110"/>
      <c r="N244" s="110"/>
      <c r="O244" s="110"/>
      <c r="P244" s="110"/>
      <c r="Q244" s="110"/>
      <c r="R244" s="110"/>
      <c r="S244" s="110"/>
      <c r="T244" s="111"/>
      <c r="U244" s="112"/>
      <c r="V244" s="111"/>
      <c r="W244" s="113"/>
      <c r="X244" s="113"/>
      <c r="Y244" s="113"/>
      <c r="AA244" s="115"/>
      <c r="AB244" s="115"/>
      <c r="AC244" s="115"/>
      <c r="AD244" s="116"/>
      <c r="AE244" s="115"/>
      <c r="AF244" s="115"/>
      <c r="AG244" s="115"/>
      <c r="AH244" s="115"/>
      <c r="AI244" s="115"/>
      <c r="AJ244" s="115"/>
      <c r="AK244" s="115"/>
      <c r="AM244" s="117"/>
    </row>
    <row r="245" spans="1:39" s="114" customFormat="1" ht="13.2" x14ac:dyDescent="0.25">
      <c r="A245" s="109" t="s">
        <v>534</v>
      </c>
      <c r="B245" s="108">
        <v>160305</v>
      </c>
      <c r="C245" s="108">
        <v>9362</v>
      </c>
      <c r="D245" s="108">
        <v>-327</v>
      </c>
      <c r="E245" s="108">
        <v>0</v>
      </c>
      <c r="F245" s="108">
        <v>0</v>
      </c>
      <c r="G245" s="108">
        <v>2655.1257407488301</v>
      </c>
      <c r="H245" s="108"/>
      <c r="I245" s="108">
        <v>11690.125740748799</v>
      </c>
      <c r="J245" s="108">
        <v>1873985607</v>
      </c>
      <c r="K245" s="55"/>
      <c r="L245" s="108"/>
      <c r="M245" s="110"/>
      <c r="N245" s="110"/>
      <c r="O245" s="110"/>
      <c r="P245" s="110"/>
      <c r="Q245" s="110"/>
      <c r="R245" s="110"/>
      <c r="S245" s="110"/>
      <c r="T245" s="111"/>
      <c r="U245" s="112"/>
      <c r="V245" s="111"/>
      <c r="W245" s="113"/>
      <c r="X245" s="113"/>
      <c r="Y245" s="113"/>
      <c r="AA245" s="115"/>
      <c r="AB245" s="115"/>
      <c r="AC245" s="115"/>
      <c r="AD245" s="116"/>
      <c r="AE245" s="115"/>
      <c r="AF245" s="115"/>
      <c r="AG245" s="115"/>
      <c r="AH245" s="115"/>
      <c r="AI245" s="115"/>
      <c r="AJ245" s="115"/>
      <c r="AK245" s="115"/>
      <c r="AM245" s="117"/>
    </row>
    <row r="246" spans="1:39" s="114" customFormat="1" ht="18.75" customHeight="1" x14ac:dyDescent="0.25">
      <c r="A246" s="17" t="s">
        <v>535</v>
      </c>
      <c r="B246" s="18"/>
      <c r="C246" s="18"/>
      <c r="D246" s="18"/>
      <c r="E246" s="18"/>
      <c r="F246" s="18"/>
      <c r="G246" s="18"/>
      <c r="H246" s="18"/>
      <c r="I246" s="108"/>
      <c r="J246" s="108"/>
      <c r="K246" s="55"/>
      <c r="L246" s="108"/>
      <c r="M246" s="110"/>
      <c r="N246" s="110"/>
      <c r="O246" s="110"/>
      <c r="P246" s="110"/>
      <c r="Q246" s="110"/>
      <c r="R246" s="110"/>
      <c r="S246" s="110"/>
      <c r="T246" s="111"/>
      <c r="U246" s="112"/>
      <c r="V246" s="111"/>
      <c r="W246" s="113"/>
      <c r="X246" s="113"/>
      <c r="Y246" s="113"/>
      <c r="AA246" s="115"/>
      <c r="AB246" s="115"/>
      <c r="AC246" s="115"/>
      <c r="AD246" s="116"/>
      <c r="AE246" s="115"/>
      <c r="AF246" s="115"/>
      <c r="AG246" s="115"/>
      <c r="AH246" s="115"/>
      <c r="AI246" s="115"/>
      <c r="AJ246" s="115"/>
      <c r="AK246" s="115"/>
      <c r="AM246" s="117"/>
    </row>
    <row r="247" spans="1:39" s="114" customFormat="1" ht="13.2" x14ac:dyDescent="0.25">
      <c r="A247" s="109" t="s">
        <v>536</v>
      </c>
      <c r="B247" s="108">
        <v>22569</v>
      </c>
      <c r="C247" s="108">
        <v>14467</v>
      </c>
      <c r="D247" s="108">
        <v>2657</v>
      </c>
      <c r="E247" s="108">
        <v>0</v>
      </c>
      <c r="F247" s="108">
        <v>0</v>
      </c>
      <c r="G247" s="108">
        <v>2655.1257407488301</v>
      </c>
      <c r="H247" s="108"/>
      <c r="I247" s="108">
        <v>19779.125740748801</v>
      </c>
      <c r="J247" s="108">
        <v>446395089</v>
      </c>
      <c r="K247" s="55"/>
      <c r="L247" s="108"/>
      <c r="M247" s="110"/>
      <c r="N247" s="110"/>
      <c r="O247" s="110"/>
      <c r="P247" s="110"/>
      <c r="Q247" s="110"/>
      <c r="R247" s="110"/>
      <c r="S247" s="110"/>
      <c r="T247" s="111"/>
      <c r="U247" s="112"/>
      <c r="V247" s="111"/>
      <c r="W247" s="113"/>
      <c r="X247" s="113"/>
      <c r="Y247" s="113"/>
      <c r="AA247" s="115"/>
      <c r="AB247" s="115"/>
      <c r="AC247" s="115"/>
      <c r="AD247" s="116"/>
      <c r="AE247" s="115"/>
      <c r="AF247" s="115"/>
      <c r="AG247" s="115"/>
      <c r="AH247" s="115"/>
      <c r="AI247" s="115"/>
      <c r="AJ247" s="115"/>
      <c r="AK247" s="115"/>
      <c r="AM247" s="117"/>
    </row>
    <row r="248" spans="1:39" s="114" customFormat="1" ht="13.2" x14ac:dyDescent="0.25">
      <c r="A248" s="109" t="s">
        <v>537</v>
      </c>
      <c r="B248" s="108">
        <v>51562</v>
      </c>
      <c r="C248" s="108">
        <v>15043</v>
      </c>
      <c r="D248" s="108">
        <v>2089</v>
      </c>
      <c r="E248" s="108">
        <v>0</v>
      </c>
      <c r="F248" s="108">
        <v>0</v>
      </c>
      <c r="G248" s="108">
        <v>2655.1257407488301</v>
      </c>
      <c r="H248" s="108"/>
      <c r="I248" s="108">
        <v>19787.125740748801</v>
      </c>
      <c r="J248" s="108">
        <v>1020263777</v>
      </c>
      <c r="K248" s="55"/>
      <c r="L248" s="108"/>
      <c r="M248" s="110"/>
      <c r="N248" s="110"/>
      <c r="O248" s="110"/>
      <c r="P248" s="110"/>
      <c r="Q248" s="110"/>
      <c r="R248" s="110"/>
      <c r="S248" s="110"/>
      <c r="T248" s="111"/>
      <c r="U248" s="112"/>
      <c r="V248" s="111"/>
      <c r="W248" s="113"/>
      <c r="X248" s="113"/>
      <c r="Y248" s="113"/>
      <c r="AA248" s="115"/>
      <c r="AB248" s="115"/>
      <c r="AC248" s="115"/>
      <c r="AD248" s="116"/>
      <c r="AE248" s="115"/>
      <c r="AF248" s="115"/>
      <c r="AG248" s="115"/>
      <c r="AH248" s="115"/>
      <c r="AI248" s="115"/>
      <c r="AJ248" s="115"/>
      <c r="AK248" s="115"/>
      <c r="AM248" s="117"/>
    </row>
    <row r="249" spans="1:39" s="114" customFormat="1" ht="13.2" x14ac:dyDescent="0.25">
      <c r="A249" s="109" t="s">
        <v>538</v>
      </c>
      <c r="B249" s="108">
        <v>60004</v>
      </c>
      <c r="C249" s="108">
        <v>10694</v>
      </c>
      <c r="D249" s="108">
        <v>-440</v>
      </c>
      <c r="E249" s="108">
        <v>0</v>
      </c>
      <c r="F249" s="108">
        <v>0</v>
      </c>
      <c r="G249" s="108">
        <v>2655.1257407488301</v>
      </c>
      <c r="H249" s="108"/>
      <c r="I249" s="108">
        <v>12909.125740748799</v>
      </c>
      <c r="J249" s="108">
        <v>774599181</v>
      </c>
      <c r="K249" s="55"/>
      <c r="L249" s="108"/>
      <c r="M249" s="110"/>
      <c r="N249" s="110"/>
      <c r="O249" s="110"/>
      <c r="P249" s="110"/>
      <c r="Q249" s="110"/>
      <c r="R249" s="110"/>
      <c r="S249" s="110"/>
      <c r="T249" s="111"/>
      <c r="U249" s="112"/>
      <c r="V249" s="111"/>
      <c r="W249" s="113"/>
      <c r="X249" s="113"/>
      <c r="Y249" s="113"/>
      <c r="AA249" s="115"/>
      <c r="AB249" s="115"/>
      <c r="AC249" s="115"/>
      <c r="AD249" s="116"/>
      <c r="AE249" s="115"/>
      <c r="AF249" s="115"/>
      <c r="AG249" s="115"/>
      <c r="AH249" s="115"/>
      <c r="AI249" s="115"/>
      <c r="AJ249" s="115"/>
      <c r="AK249" s="115"/>
      <c r="AM249" s="117"/>
    </row>
    <row r="250" spans="1:39" s="114" customFormat="1" ht="13.2" x14ac:dyDescent="0.25">
      <c r="A250" s="109" t="s">
        <v>539</v>
      </c>
      <c r="B250" s="108">
        <v>10392</v>
      </c>
      <c r="C250" s="108">
        <v>15235</v>
      </c>
      <c r="D250" s="108">
        <v>1099</v>
      </c>
      <c r="E250" s="108">
        <v>0</v>
      </c>
      <c r="F250" s="108">
        <v>0</v>
      </c>
      <c r="G250" s="108">
        <v>2655.1257407488301</v>
      </c>
      <c r="H250" s="108"/>
      <c r="I250" s="108">
        <v>18989.125740748801</v>
      </c>
      <c r="J250" s="108">
        <v>197334995</v>
      </c>
      <c r="K250" s="55"/>
      <c r="L250" s="108"/>
      <c r="M250" s="110"/>
      <c r="N250" s="110"/>
      <c r="O250" s="110"/>
      <c r="P250" s="110"/>
      <c r="Q250" s="110"/>
      <c r="R250" s="110"/>
      <c r="S250" s="110"/>
      <c r="T250" s="111"/>
      <c r="U250" s="112"/>
      <c r="V250" s="111"/>
      <c r="W250" s="113"/>
      <c r="X250" s="113"/>
      <c r="Y250" s="113"/>
      <c r="AA250" s="115"/>
      <c r="AB250" s="115"/>
      <c r="AC250" s="115"/>
      <c r="AD250" s="116"/>
      <c r="AE250" s="115"/>
      <c r="AF250" s="115"/>
      <c r="AG250" s="115"/>
      <c r="AH250" s="115"/>
      <c r="AI250" s="115"/>
      <c r="AJ250" s="115"/>
      <c r="AK250" s="115"/>
      <c r="AM250" s="117"/>
    </row>
    <row r="251" spans="1:39" s="114" customFormat="1" ht="13.2" x14ac:dyDescent="0.25">
      <c r="A251" s="109" t="s">
        <v>540</v>
      </c>
      <c r="B251" s="108">
        <v>15331</v>
      </c>
      <c r="C251" s="108">
        <v>16366</v>
      </c>
      <c r="D251" s="108">
        <v>1720</v>
      </c>
      <c r="E251" s="108">
        <v>0</v>
      </c>
      <c r="F251" s="108">
        <v>0</v>
      </c>
      <c r="G251" s="108">
        <v>2655.1257407488301</v>
      </c>
      <c r="H251" s="108"/>
      <c r="I251" s="108">
        <v>20741.125740748801</v>
      </c>
      <c r="J251" s="108">
        <v>317982199</v>
      </c>
      <c r="K251" s="55"/>
      <c r="L251" s="108"/>
      <c r="M251" s="110"/>
      <c r="N251" s="110"/>
      <c r="O251" s="110"/>
      <c r="P251" s="110"/>
      <c r="Q251" s="110"/>
      <c r="R251" s="110"/>
      <c r="S251" s="110"/>
      <c r="T251" s="111"/>
      <c r="U251" s="112"/>
      <c r="V251" s="111"/>
      <c r="W251" s="113"/>
      <c r="X251" s="113"/>
      <c r="Y251" s="113"/>
      <c r="AA251" s="115"/>
      <c r="AB251" s="115"/>
      <c r="AC251" s="115"/>
      <c r="AD251" s="116"/>
      <c r="AE251" s="115"/>
      <c r="AF251" s="115"/>
      <c r="AG251" s="115"/>
      <c r="AH251" s="115"/>
      <c r="AI251" s="115"/>
      <c r="AJ251" s="115"/>
      <c r="AK251" s="115"/>
      <c r="AM251" s="117"/>
    </row>
    <row r="252" spans="1:39" s="114" customFormat="1" ht="13.2" x14ac:dyDescent="0.25">
      <c r="A252" s="109" t="s">
        <v>541</v>
      </c>
      <c r="B252" s="108">
        <v>16073</v>
      </c>
      <c r="C252" s="108">
        <v>13772</v>
      </c>
      <c r="D252" s="108">
        <v>-872</v>
      </c>
      <c r="E252" s="108">
        <v>0</v>
      </c>
      <c r="F252" s="108">
        <v>0</v>
      </c>
      <c r="G252" s="108">
        <v>2655.1257407488301</v>
      </c>
      <c r="H252" s="108"/>
      <c r="I252" s="108">
        <v>15555.125740748799</v>
      </c>
      <c r="J252" s="108">
        <v>250017536</v>
      </c>
      <c r="K252" s="55"/>
      <c r="L252" s="108"/>
      <c r="M252" s="110"/>
      <c r="N252" s="110"/>
      <c r="O252" s="110"/>
      <c r="P252" s="110"/>
      <c r="Q252" s="110"/>
      <c r="R252" s="110"/>
      <c r="S252" s="110"/>
      <c r="T252" s="111"/>
      <c r="U252" s="112"/>
      <c r="V252" s="111"/>
      <c r="W252" s="113"/>
      <c r="X252" s="113"/>
      <c r="Y252" s="113"/>
      <c r="AA252" s="115"/>
      <c r="AB252" s="115"/>
      <c r="AC252" s="115"/>
      <c r="AD252" s="116"/>
      <c r="AE252" s="115"/>
      <c r="AF252" s="115"/>
      <c r="AG252" s="115"/>
      <c r="AH252" s="115"/>
      <c r="AI252" s="115"/>
      <c r="AJ252" s="115"/>
      <c r="AK252" s="115"/>
      <c r="AM252" s="117"/>
    </row>
    <row r="253" spans="1:39" s="114" customFormat="1" ht="13.2" x14ac:dyDescent="0.25">
      <c r="A253" s="109" t="s">
        <v>542</v>
      </c>
      <c r="B253" s="108">
        <v>26501</v>
      </c>
      <c r="C253" s="108">
        <v>14622</v>
      </c>
      <c r="D253" s="108">
        <v>4050</v>
      </c>
      <c r="E253" s="108">
        <v>153</v>
      </c>
      <c r="F253" s="108">
        <v>0</v>
      </c>
      <c r="G253" s="108">
        <v>2655.1257407488301</v>
      </c>
      <c r="H253" s="108"/>
      <c r="I253" s="108">
        <v>21480.125740748801</v>
      </c>
      <c r="J253" s="108">
        <v>569244812</v>
      </c>
      <c r="K253" s="55"/>
      <c r="L253" s="108"/>
      <c r="M253" s="110"/>
      <c r="N253" s="110"/>
      <c r="O253" s="110"/>
      <c r="P253" s="110"/>
      <c r="Q253" s="110"/>
      <c r="R253" s="110"/>
      <c r="S253" s="110"/>
      <c r="T253" s="111"/>
      <c r="U253" s="112"/>
      <c r="V253" s="111"/>
      <c r="W253" s="113"/>
      <c r="X253" s="113"/>
      <c r="Y253" s="113"/>
      <c r="AA253" s="115"/>
      <c r="AB253" s="115"/>
      <c r="AC253" s="115"/>
      <c r="AD253" s="116"/>
      <c r="AE253" s="115"/>
      <c r="AF253" s="115"/>
      <c r="AG253" s="115"/>
      <c r="AH253" s="115"/>
      <c r="AI253" s="115"/>
      <c r="AJ253" s="115"/>
      <c r="AK253" s="115"/>
      <c r="AM253" s="117"/>
    </row>
    <row r="254" spans="1:39" s="114" customFormat="1" ht="13.2" x14ac:dyDescent="0.25">
      <c r="A254" s="109" t="s">
        <v>543</v>
      </c>
      <c r="B254" s="108">
        <v>10165</v>
      </c>
      <c r="C254" s="108">
        <v>13931</v>
      </c>
      <c r="D254" s="108">
        <v>-97</v>
      </c>
      <c r="E254" s="108">
        <v>1182</v>
      </c>
      <c r="F254" s="108">
        <v>0</v>
      </c>
      <c r="G254" s="108">
        <v>2655.1257407488301</v>
      </c>
      <c r="H254" s="108"/>
      <c r="I254" s="108">
        <v>17671.125740748801</v>
      </c>
      <c r="J254" s="108">
        <v>179626993</v>
      </c>
      <c r="K254" s="55"/>
      <c r="L254" s="108"/>
      <c r="M254" s="110"/>
      <c r="N254" s="110"/>
      <c r="O254" s="110"/>
      <c r="P254" s="110"/>
      <c r="Q254" s="110"/>
      <c r="R254" s="110"/>
      <c r="S254" s="110"/>
      <c r="T254" s="111"/>
      <c r="U254" s="112"/>
      <c r="V254" s="111"/>
      <c r="W254" s="113"/>
      <c r="X254" s="113"/>
      <c r="Y254" s="113"/>
      <c r="AA254" s="115"/>
      <c r="AB254" s="115"/>
      <c r="AC254" s="115"/>
      <c r="AD254" s="116"/>
      <c r="AE254" s="115"/>
      <c r="AF254" s="115"/>
      <c r="AG254" s="115"/>
      <c r="AH254" s="115"/>
      <c r="AI254" s="115"/>
      <c r="AJ254" s="115"/>
      <c r="AK254" s="115"/>
      <c r="AM254" s="117"/>
    </row>
    <row r="255" spans="1:39" s="114" customFormat="1" ht="13.2" x14ac:dyDescent="0.25">
      <c r="A255" s="109" t="s">
        <v>544</v>
      </c>
      <c r="B255" s="108">
        <v>20534</v>
      </c>
      <c r="C255" s="108">
        <v>13946</v>
      </c>
      <c r="D255" s="108">
        <v>1049</v>
      </c>
      <c r="E255" s="108">
        <v>112</v>
      </c>
      <c r="F255" s="108">
        <v>0</v>
      </c>
      <c r="G255" s="108">
        <v>2655.1257407488301</v>
      </c>
      <c r="H255" s="108"/>
      <c r="I255" s="108">
        <v>17762.125740748801</v>
      </c>
      <c r="J255" s="108">
        <v>364727490</v>
      </c>
      <c r="K255" s="55"/>
      <c r="L255" s="108"/>
      <c r="M255" s="110"/>
      <c r="N255" s="110"/>
      <c r="O255" s="110"/>
      <c r="P255" s="110"/>
      <c r="Q255" s="110"/>
      <c r="R255" s="110"/>
      <c r="S255" s="110"/>
      <c r="T255" s="111"/>
      <c r="U255" s="112"/>
      <c r="V255" s="111"/>
      <c r="W255" s="113"/>
      <c r="X255" s="113"/>
      <c r="Y255" s="113"/>
      <c r="AA255" s="115"/>
      <c r="AB255" s="115"/>
      <c r="AC255" s="115"/>
      <c r="AD255" s="116"/>
      <c r="AE255" s="115"/>
      <c r="AF255" s="115"/>
      <c r="AG255" s="115"/>
      <c r="AH255" s="115"/>
      <c r="AI255" s="115"/>
      <c r="AJ255" s="115"/>
      <c r="AK255" s="115"/>
      <c r="AM255" s="117"/>
    </row>
    <row r="256" spans="1:39" s="114" customFormat="1" ht="13.2" x14ac:dyDescent="0.25">
      <c r="A256" s="109" t="s">
        <v>545</v>
      </c>
      <c r="B256" s="108">
        <v>6921</v>
      </c>
      <c r="C256" s="108">
        <v>18345</v>
      </c>
      <c r="D256" s="108">
        <v>3017</v>
      </c>
      <c r="E256" s="108">
        <v>392</v>
      </c>
      <c r="F256" s="108">
        <v>0</v>
      </c>
      <c r="G256" s="108">
        <v>2655.1257407488301</v>
      </c>
      <c r="H256" s="108"/>
      <c r="I256" s="108">
        <v>24409.125740748801</v>
      </c>
      <c r="J256" s="108">
        <v>168935559</v>
      </c>
      <c r="K256" s="55"/>
      <c r="L256" s="108"/>
      <c r="M256" s="110"/>
      <c r="N256" s="110"/>
      <c r="O256" s="110"/>
      <c r="P256" s="110"/>
      <c r="Q256" s="110"/>
      <c r="R256" s="110"/>
      <c r="S256" s="110"/>
      <c r="T256" s="111"/>
      <c r="U256" s="112"/>
      <c r="V256" s="111"/>
      <c r="W256" s="113"/>
      <c r="X256" s="113"/>
      <c r="Y256" s="113"/>
      <c r="AA256" s="115"/>
      <c r="AB256" s="115"/>
      <c r="AC256" s="115"/>
      <c r="AD256" s="116"/>
      <c r="AE256" s="115"/>
      <c r="AF256" s="115"/>
      <c r="AG256" s="115"/>
      <c r="AH256" s="115"/>
      <c r="AI256" s="115"/>
      <c r="AJ256" s="115"/>
      <c r="AK256" s="115"/>
      <c r="AM256" s="117"/>
    </row>
    <row r="257" spans="1:39" s="114" customFormat="1" ht="13.2" x14ac:dyDescent="0.25">
      <c r="A257" s="109" t="s">
        <v>546</v>
      </c>
      <c r="B257" s="108">
        <v>11011</v>
      </c>
      <c r="C257" s="108">
        <v>16068</v>
      </c>
      <c r="D257" s="108">
        <v>1830</v>
      </c>
      <c r="E257" s="108">
        <v>0</v>
      </c>
      <c r="F257" s="108">
        <v>0</v>
      </c>
      <c r="G257" s="108">
        <v>2655.1257407488301</v>
      </c>
      <c r="H257" s="108"/>
      <c r="I257" s="108">
        <v>20553.125740748801</v>
      </c>
      <c r="J257" s="108">
        <v>226310468</v>
      </c>
      <c r="K257" s="55"/>
      <c r="L257" s="108"/>
      <c r="M257" s="110"/>
      <c r="N257" s="110"/>
      <c r="O257" s="110"/>
      <c r="P257" s="110"/>
      <c r="Q257" s="110"/>
      <c r="R257" s="110"/>
      <c r="S257" s="110"/>
      <c r="T257" s="111"/>
      <c r="U257" s="112"/>
      <c r="V257" s="111"/>
      <c r="W257" s="113"/>
      <c r="X257" s="113"/>
      <c r="Y257" s="113"/>
      <c r="AA257" s="115"/>
      <c r="AB257" s="115"/>
      <c r="AC257" s="115"/>
      <c r="AD257" s="116"/>
      <c r="AE257" s="115"/>
      <c r="AF257" s="115"/>
      <c r="AG257" s="115"/>
      <c r="AH257" s="115"/>
      <c r="AI257" s="115"/>
      <c r="AJ257" s="115"/>
      <c r="AK257" s="115"/>
      <c r="AM257" s="117"/>
    </row>
    <row r="258" spans="1:39" s="114" customFormat="1" ht="13.2" x14ac:dyDescent="0.25">
      <c r="A258" s="109" t="s">
        <v>547</v>
      </c>
      <c r="B258" s="108">
        <v>10882</v>
      </c>
      <c r="C258" s="108">
        <v>13613</v>
      </c>
      <c r="D258" s="108">
        <v>-667</v>
      </c>
      <c r="E258" s="108">
        <v>277</v>
      </c>
      <c r="F258" s="108">
        <v>0</v>
      </c>
      <c r="G258" s="108">
        <v>2655.1257407488301</v>
      </c>
      <c r="H258" s="108"/>
      <c r="I258" s="108">
        <v>15878.125740748799</v>
      </c>
      <c r="J258" s="108">
        <v>172785764</v>
      </c>
      <c r="K258" s="55"/>
      <c r="L258" s="108"/>
      <c r="M258" s="110"/>
      <c r="N258" s="110"/>
      <c r="O258" s="110"/>
      <c r="P258" s="110"/>
      <c r="Q258" s="110"/>
      <c r="R258" s="110"/>
      <c r="S258" s="110"/>
      <c r="T258" s="111"/>
      <c r="U258" s="112"/>
      <c r="V258" s="111"/>
      <c r="W258" s="113"/>
      <c r="X258" s="113"/>
      <c r="Y258" s="113"/>
      <c r="AA258" s="115"/>
      <c r="AB258" s="115"/>
      <c r="AC258" s="115"/>
      <c r="AD258" s="116"/>
      <c r="AE258" s="115"/>
      <c r="AF258" s="115"/>
      <c r="AG258" s="115"/>
      <c r="AH258" s="115"/>
      <c r="AI258" s="115"/>
      <c r="AJ258" s="115"/>
      <c r="AK258" s="115"/>
      <c r="AM258" s="117"/>
    </row>
    <row r="259" spans="1:39" s="114" customFormat="1" ht="13.2" x14ac:dyDescent="0.25">
      <c r="A259" s="109" t="s">
        <v>548</v>
      </c>
      <c r="B259" s="108">
        <v>11222</v>
      </c>
      <c r="C259" s="108">
        <v>14271</v>
      </c>
      <c r="D259" s="108">
        <v>525</v>
      </c>
      <c r="E259" s="108">
        <v>0</v>
      </c>
      <c r="F259" s="108">
        <v>0</v>
      </c>
      <c r="G259" s="108">
        <v>2655.1257407488301</v>
      </c>
      <c r="H259" s="108"/>
      <c r="I259" s="108">
        <v>17451.125740748801</v>
      </c>
      <c r="J259" s="108">
        <v>195836533</v>
      </c>
      <c r="K259" s="55"/>
      <c r="L259" s="108"/>
      <c r="M259" s="110"/>
      <c r="N259" s="110"/>
      <c r="O259" s="110"/>
      <c r="P259" s="110"/>
      <c r="Q259" s="110"/>
      <c r="R259" s="110"/>
      <c r="S259" s="110"/>
      <c r="T259" s="111"/>
      <c r="U259" s="112"/>
      <c r="V259" s="111"/>
      <c r="W259" s="113"/>
      <c r="X259" s="113"/>
      <c r="Y259" s="113"/>
      <c r="AA259" s="115"/>
      <c r="AB259" s="115"/>
      <c r="AC259" s="115"/>
      <c r="AD259" s="116"/>
      <c r="AE259" s="115"/>
      <c r="AF259" s="115"/>
      <c r="AG259" s="115"/>
      <c r="AH259" s="115"/>
      <c r="AI259" s="115"/>
      <c r="AJ259" s="115"/>
      <c r="AK259" s="115"/>
      <c r="AM259" s="117"/>
    </row>
    <row r="260" spans="1:39" s="114" customFormat="1" ht="13.2" x14ac:dyDescent="0.25">
      <c r="A260" s="109" t="s">
        <v>549</v>
      </c>
      <c r="B260" s="108">
        <v>6745</v>
      </c>
      <c r="C260" s="108">
        <v>19006</v>
      </c>
      <c r="D260" s="108">
        <v>5297</v>
      </c>
      <c r="E260" s="108">
        <v>0</v>
      </c>
      <c r="F260" s="108">
        <v>0</v>
      </c>
      <c r="G260" s="108">
        <v>2655.1257407488301</v>
      </c>
      <c r="H260" s="108"/>
      <c r="I260" s="108">
        <v>26958.125740748801</v>
      </c>
      <c r="J260" s="108">
        <v>181832558</v>
      </c>
      <c r="K260" s="55"/>
      <c r="L260" s="108"/>
      <c r="M260" s="110"/>
      <c r="N260" s="110"/>
      <c r="O260" s="110"/>
      <c r="P260" s="110"/>
      <c r="Q260" s="110"/>
      <c r="R260" s="110"/>
      <c r="S260" s="110"/>
      <c r="T260" s="111"/>
      <c r="U260" s="112"/>
      <c r="V260" s="111"/>
      <c r="W260" s="113"/>
      <c r="X260" s="113"/>
      <c r="Y260" s="113"/>
      <c r="AA260" s="115"/>
      <c r="AB260" s="115"/>
      <c r="AC260" s="115"/>
      <c r="AD260" s="116"/>
      <c r="AE260" s="115"/>
      <c r="AF260" s="115"/>
      <c r="AG260" s="115"/>
      <c r="AH260" s="115"/>
      <c r="AI260" s="115"/>
      <c r="AJ260" s="115"/>
      <c r="AK260" s="115"/>
      <c r="AM260" s="117"/>
    </row>
    <row r="261" spans="1:39" s="114" customFormat="1" ht="13.2" x14ac:dyDescent="0.25">
      <c r="A261" s="109" t="s">
        <v>550</v>
      </c>
      <c r="B261" s="108">
        <v>6894</v>
      </c>
      <c r="C261" s="108">
        <v>17822</v>
      </c>
      <c r="D261" s="108">
        <v>6568</v>
      </c>
      <c r="E261" s="108">
        <v>2161</v>
      </c>
      <c r="F261" s="108">
        <v>0</v>
      </c>
      <c r="G261" s="108">
        <v>2655.1257407488301</v>
      </c>
      <c r="H261" s="108"/>
      <c r="I261" s="108">
        <v>29206.125740748801</v>
      </c>
      <c r="J261" s="108">
        <v>201347031</v>
      </c>
      <c r="K261" s="55"/>
      <c r="L261" s="108"/>
      <c r="M261" s="110"/>
      <c r="N261" s="110"/>
      <c r="O261" s="110"/>
      <c r="P261" s="110"/>
      <c r="Q261" s="110"/>
      <c r="R261" s="110"/>
      <c r="S261" s="110"/>
      <c r="T261" s="111"/>
      <c r="U261" s="112"/>
      <c r="V261" s="111"/>
      <c r="W261" s="113"/>
      <c r="X261" s="113"/>
      <c r="Y261" s="113"/>
      <c r="AA261" s="115"/>
      <c r="AB261" s="115"/>
      <c r="AC261" s="115"/>
      <c r="AD261" s="116"/>
      <c r="AE261" s="115"/>
      <c r="AF261" s="115"/>
      <c r="AG261" s="115"/>
      <c r="AH261" s="115"/>
      <c r="AI261" s="115"/>
      <c r="AJ261" s="115"/>
      <c r="AK261" s="115"/>
      <c r="AM261" s="117"/>
    </row>
    <row r="262" spans="1:39" s="114" customFormat="1" ht="18.75" customHeight="1" x14ac:dyDescent="0.25">
      <c r="A262" s="17" t="s">
        <v>551</v>
      </c>
      <c r="B262" s="18"/>
      <c r="C262" s="18"/>
      <c r="D262" s="18"/>
      <c r="E262" s="18"/>
      <c r="F262" s="18"/>
      <c r="G262" s="18"/>
      <c r="H262" s="18"/>
      <c r="I262" s="108"/>
      <c r="J262" s="108"/>
      <c r="K262" s="55"/>
      <c r="L262" s="108"/>
      <c r="M262" s="110"/>
      <c r="N262" s="110"/>
      <c r="O262" s="110"/>
      <c r="P262" s="110"/>
      <c r="Q262" s="110"/>
      <c r="R262" s="110"/>
      <c r="S262" s="110"/>
      <c r="T262" s="111"/>
      <c r="U262" s="112"/>
      <c r="V262" s="111"/>
      <c r="W262" s="113"/>
      <c r="X262" s="113"/>
      <c r="Y262" s="113"/>
      <c r="AA262" s="115"/>
      <c r="AB262" s="115"/>
      <c r="AC262" s="115"/>
      <c r="AD262" s="116"/>
      <c r="AE262" s="115"/>
      <c r="AF262" s="115"/>
      <c r="AG262" s="115"/>
      <c r="AH262" s="115"/>
      <c r="AI262" s="115"/>
      <c r="AJ262" s="115"/>
      <c r="AK262" s="115"/>
      <c r="AM262" s="117"/>
    </row>
    <row r="263" spans="1:39" s="114" customFormat="1" ht="13.2" x14ac:dyDescent="0.25">
      <c r="A263" s="109" t="s">
        <v>552</v>
      </c>
      <c r="B263" s="108">
        <v>26287</v>
      </c>
      <c r="C263" s="108">
        <v>17521</v>
      </c>
      <c r="D263" s="108">
        <v>2628</v>
      </c>
      <c r="E263" s="108">
        <v>347</v>
      </c>
      <c r="F263" s="108">
        <v>0</v>
      </c>
      <c r="G263" s="108">
        <v>2655.1257407488301</v>
      </c>
      <c r="H263" s="108"/>
      <c r="I263" s="108">
        <v>23151.125740748801</v>
      </c>
      <c r="J263" s="108">
        <v>608573642</v>
      </c>
      <c r="K263" s="55"/>
      <c r="L263" s="108"/>
      <c r="M263" s="110"/>
      <c r="N263" s="110"/>
      <c r="O263" s="110"/>
      <c r="P263" s="110"/>
      <c r="Q263" s="110"/>
      <c r="R263" s="110"/>
      <c r="S263" s="110"/>
      <c r="T263" s="111"/>
      <c r="U263" s="112"/>
      <c r="V263" s="111"/>
      <c r="W263" s="113"/>
      <c r="X263" s="113"/>
      <c r="Y263" s="113"/>
      <c r="AA263" s="115"/>
      <c r="AB263" s="115"/>
      <c r="AC263" s="115"/>
      <c r="AD263" s="116"/>
      <c r="AE263" s="115"/>
      <c r="AF263" s="115"/>
      <c r="AG263" s="115"/>
      <c r="AH263" s="115"/>
      <c r="AI263" s="115"/>
      <c r="AJ263" s="115"/>
      <c r="AK263" s="115"/>
      <c r="AM263" s="117"/>
    </row>
    <row r="264" spans="1:39" s="114" customFormat="1" ht="13.2" x14ac:dyDescent="0.25">
      <c r="A264" s="109" t="s">
        <v>553</v>
      </c>
      <c r="B264" s="108">
        <v>103597</v>
      </c>
      <c r="C264" s="108">
        <v>10684</v>
      </c>
      <c r="D264" s="108">
        <v>-907</v>
      </c>
      <c r="E264" s="108">
        <v>0</v>
      </c>
      <c r="F264" s="108">
        <v>0</v>
      </c>
      <c r="G264" s="108">
        <v>2655.1257407488301</v>
      </c>
      <c r="H264" s="108"/>
      <c r="I264" s="108">
        <v>12432.125740748799</v>
      </c>
      <c r="J264" s="108">
        <v>1287930930</v>
      </c>
      <c r="K264" s="55"/>
      <c r="L264" s="108"/>
      <c r="M264" s="110"/>
      <c r="N264" s="110"/>
      <c r="O264" s="110"/>
      <c r="P264" s="110"/>
      <c r="Q264" s="110"/>
      <c r="R264" s="110"/>
      <c r="S264" s="110"/>
      <c r="T264" s="111"/>
      <c r="U264" s="112"/>
      <c r="V264" s="111"/>
      <c r="W264" s="113"/>
      <c r="X264" s="113"/>
      <c r="Y264" s="113"/>
      <c r="AA264" s="115"/>
      <c r="AB264" s="115"/>
      <c r="AC264" s="115"/>
      <c r="AD264" s="116"/>
      <c r="AE264" s="115"/>
      <c r="AF264" s="115"/>
      <c r="AG264" s="115"/>
      <c r="AH264" s="115"/>
      <c r="AI264" s="115"/>
      <c r="AJ264" s="115"/>
      <c r="AK264" s="115"/>
      <c r="AM264" s="117"/>
    </row>
    <row r="265" spans="1:39" s="114" customFormat="1" ht="13.2" x14ac:dyDescent="0.25">
      <c r="A265" s="109" t="s">
        <v>554</v>
      </c>
      <c r="B265" s="108">
        <v>9344</v>
      </c>
      <c r="C265" s="108">
        <v>14084</v>
      </c>
      <c r="D265" s="108">
        <v>127</v>
      </c>
      <c r="E265" s="108">
        <v>0</v>
      </c>
      <c r="F265" s="108">
        <v>0</v>
      </c>
      <c r="G265" s="108">
        <v>2655.1257407488301</v>
      </c>
      <c r="H265" s="108"/>
      <c r="I265" s="108">
        <v>16866.125740748801</v>
      </c>
      <c r="J265" s="108">
        <v>157597079</v>
      </c>
      <c r="K265" s="55"/>
      <c r="L265" s="108"/>
      <c r="M265" s="110"/>
      <c r="N265" s="110"/>
      <c r="O265" s="110"/>
      <c r="P265" s="110"/>
      <c r="Q265" s="110"/>
      <c r="R265" s="110"/>
      <c r="S265" s="110"/>
      <c r="T265" s="111"/>
      <c r="U265" s="112"/>
      <c r="V265" s="111"/>
      <c r="W265" s="113"/>
      <c r="X265" s="113"/>
      <c r="Y265" s="113"/>
      <c r="AA265" s="115"/>
      <c r="AB265" s="115"/>
      <c r="AC265" s="115"/>
      <c r="AD265" s="116"/>
      <c r="AE265" s="115"/>
      <c r="AF265" s="115"/>
      <c r="AG265" s="115"/>
      <c r="AH265" s="115"/>
      <c r="AI265" s="115"/>
      <c r="AJ265" s="115"/>
      <c r="AK265" s="115"/>
      <c r="AM265" s="117"/>
    </row>
    <row r="266" spans="1:39" s="114" customFormat="1" ht="13.2" x14ac:dyDescent="0.25">
      <c r="A266" s="109" t="s">
        <v>555</v>
      </c>
      <c r="B266" s="108">
        <v>37645</v>
      </c>
      <c r="C266" s="108">
        <v>13300</v>
      </c>
      <c r="D266" s="108">
        <v>-223</v>
      </c>
      <c r="E266" s="108">
        <v>0</v>
      </c>
      <c r="F266" s="108">
        <v>0</v>
      </c>
      <c r="G266" s="108">
        <v>2655.1257407488301</v>
      </c>
      <c r="H266" s="108"/>
      <c r="I266" s="108">
        <v>15732.125740748799</v>
      </c>
      <c r="J266" s="108">
        <v>592235874</v>
      </c>
      <c r="K266" s="55"/>
      <c r="L266" s="108"/>
      <c r="M266" s="110"/>
      <c r="N266" s="110"/>
      <c r="O266" s="110"/>
      <c r="P266" s="110"/>
      <c r="Q266" s="110"/>
      <c r="R266" s="110"/>
      <c r="S266" s="110"/>
      <c r="T266" s="111"/>
      <c r="U266" s="112"/>
      <c r="V266" s="111"/>
      <c r="W266" s="113"/>
      <c r="X266" s="113"/>
      <c r="Y266" s="113"/>
      <c r="AA266" s="115"/>
      <c r="AB266" s="115"/>
      <c r="AC266" s="115"/>
      <c r="AD266" s="116"/>
      <c r="AE266" s="115"/>
      <c r="AF266" s="115"/>
      <c r="AG266" s="115"/>
      <c r="AH266" s="115"/>
      <c r="AI266" s="115"/>
      <c r="AJ266" s="115"/>
      <c r="AK266" s="115"/>
      <c r="AM266" s="117"/>
    </row>
    <row r="267" spans="1:39" s="114" customFormat="1" ht="13.2" x14ac:dyDescent="0.25">
      <c r="A267" s="109" t="s">
        <v>556</v>
      </c>
      <c r="B267" s="108">
        <v>18496</v>
      </c>
      <c r="C267" s="108">
        <v>16786</v>
      </c>
      <c r="D267" s="108">
        <v>3462</v>
      </c>
      <c r="E267" s="108">
        <v>462</v>
      </c>
      <c r="F267" s="108">
        <v>0</v>
      </c>
      <c r="G267" s="108">
        <v>2655.1257407488301</v>
      </c>
      <c r="H267" s="108"/>
      <c r="I267" s="108">
        <v>23365.125740748801</v>
      </c>
      <c r="J267" s="108">
        <v>432161366</v>
      </c>
      <c r="K267" s="55"/>
      <c r="L267" s="108"/>
      <c r="M267" s="110"/>
      <c r="N267" s="110"/>
      <c r="O267" s="110"/>
      <c r="P267" s="110"/>
      <c r="Q267" s="110"/>
      <c r="R267" s="110"/>
      <c r="S267" s="110"/>
      <c r="T267" s="111"/>
      <c r="U267" s="112"/>
      <c r="V267" s="111"/>
      <c r="W267" s="113"/>
      <c r="X267" s="113"/>
      <c r="Y267" s="113"/>
      <c r="AA267" s="115"/>
      <c r="AB267" s="115"/>
      <c r="AC267" s="115"/>
      <c r="AD267" s="116"/>
      <c r="AE267" s="115"/>
      <c r="AF267" s="115"/>
      <c r="AG267" s="115"/>
      <c r="AH267" s="115"/>
      <c r="AI267" s="115"/>
      <c r="AJ267" s="115"/>
      <c r="AK267" s="115"/>
      <c r="AM267" s="117"/>
    </row>
    <row r="268" spans="1:39" s="114" customFormat="1" ht="13.2" x14ac:dyDescent="0.25">
      <c r="A268" s="109" t="s">
        <v>557</v>
      </c>
      <c r="B268" s="108">
        <v>9340</v>
      </c>
      <c r="C268" s="108">
        <v>18618</v>
      </c>
      <c r="D268" s="108">
        <v>5283</v>
      </c>
      <c r="E268" s="108">
        <v>0</v>
      </c>
      <c r="F268" s="108">
        <v>0</v>
      </c>
      <c r="G268" s="108">
        <v>2655.1257407488301</v>
      </c>
      <c r="H268" s="108"/>
      <c r="I268" s="108">
        <v>26556.125740748801</v>
      </c>
      <c r="J268" s="108">
        <v>248034214</v>
      </c>
      <c r="K268" s="55"/>
      <c r="L268" s="108"/>
      <c r="M268" s="110"/>
      <c r="N268" s="110"/>
      <c r="O268" s="110"/>
      <c r="P268" s="110"/>
      <c r="Q268" s="110"/>
      <c r="R268" s="110"/>
      <c r="S268" s="110"/>
      <c r="T268" s="111"/>
      <c r="U268" s="112"/>
      <c r="V268" s="111"/>
      <c r="W268" s="113"/>
      <c r="X268" s="113"/>
      <c r="Y268" s="113"/>
      <c r="AA268" s="115"/>
      <c r="AB268" s="115"/>
      <c r="AC268" s="115"/>
      <c r="AD268" s="116"/>
      <c r="AE268" s="115"/>
      <c r="AF268" s="115"/>
      <c r="AG268" s="115"/>
      <c r="AH268" s="115"/>
      <c r="AI268" s="115"/>
      <c r="AJ268" s="115"/>
      <c r="AK268" s="115"/>
      <c r="AM268" s="117"/>
    </row>
    <row r="269" spans="1:39" s="114" customFormat="1" ht="13.2" x14ac:dyDescent="0.25">
      <c r="A269" s="109" t="s">
        <v>558</v>
      </c>
      <c r="B269" s="108">
        <v>5752</v>
      </c>
      <c r="C269" s="108">
        <v>17498</v>
      </c>
      <c r="D269" s="108">
        <v>3569</v>
      </c>
      <c r="E269" s="108">
        <v>0</v>
      </c>
      <c r="F269" s="108">
        <v>0</v>
      </c>
      <c r="G269" s="108">
        <v>2655.1257407488301</v>
      </c>
      <c r="H269" s="108"/>
      <c r="I269" s="108">
        <v>23722.125740748801</v>
      </c>
      <c r="J269" s="108">
        <v>136449667</v>
      </c>
      <c r="K269" s="55"/>
      <c r="L269" s="108"/>
      <c r="M269" s="110"/>
      <c r="N269" s="110"/>
      <c r="O269" s="110"/>
      <c r="P269" s="110"/>
      <c r="Q269" s="110"/>
      <c r="R269" s="110"/>
      <c r="S269" s="110"/>
      <c r="T269" s="111"/>
      <c r="U269" s="112"/>
      <c r="V269" s="111"/>
      <c r="W269" s="113"/>
      <c r="X269" s="113"/>
      <c r="Y269" s="113"/>
      <c r="AA269" s="115"/>
      <c r="AB269" s="115"/>
      <c r="AC269" s="115"/>
      <c r="AD269" s="116"/>
      <c r="AE269" s="115"/>
      <c r="AF269" s="115"/>
      <c r="AG269" s="115"/>
      <c r="AH269" s="115"/>
      <c r="AI269" s="115"/>
      <c r="AJ269" s="115"/>
      <c r="AK269" s="115"/>
      <c r="AM269" s="117"/>
    </row>
    <row r="270" spans="1:39" s="114" customFormat="1" ht="13.2" x14ac:dyDescent="0.25">
      <c r="A270" s="109" t="s">
        <v>559</v>
      </c>
      <c r="B270" s="108">
        <v>11449</v>
      </c>
      <c r="C270" s="108">
        <v>18638</v>
      </c>
      <c r="D270" s="108">
        <v>4094</v>
      </c>
      <c r="E270" s="108">
        <v>0</v>
      </c>
      <c r="F270" s="108">
        <v>0</v>
      </c>
      <c r="G270" s="108">
        <v>2655.1257407488301</v>
      </c>
      <c r="H270" s="108"/>
      <c r="I270" s="108">
        <v>25387.125740748801</v>
      </c>
      <c r="J270" s="108">
        <v>290657203</v>
      </c>
      <c r="K270" s="55"/>
      <c r="L270" s="108"/>
      <c r="M270" s="110"/>
      <c r="N270" s="110"/>
      <c r="O270" s="110"/>
      <c r="P270" s="110"/>
      <c r="Q270" s="110"/>
      <c r="R270" s="110"/>
      <c r="S270" s="110"/>
      <c r="T270" s="111"/>
      <c r="U270" s="112"/>
      <c r="V270" s="111"/>
      <c r="W270" s="113"/>
      <c r="X270" s="113"/>
      <c r="Y270" s="113"/>
      <c r="AA270" s="115"/>
      <c r="AB270" s="115"/>
      <c r="AC270" s="115"/>
      <c r="AD270" s="116"/>
      <c r="AE270" s="115"/>
      <c r="AF270" s="115"/>
      <c r="AG270" s="115"/>
      <c r="AH270" s="115"/>
      <c r="AI270" s="115"/>
      <c r="AJ270" s="115"/>
      <c r="AK270" s="115"/>
      <c r="AM270" s="117"/>
    </row>
    <row r="271" spans="1:39" s="114" customFormat="1" ht="13.2" x14ac:dyDescent="0.25">
      <c r="A271" s="109" t="s">
        <v>560</v>
      </c>
      <c r="B271" s="108">
        <v>38497</v>
      </c>
      <c r="C271" s="108">
        <v>12608</v>
      </c>
      <c r="D271" s="108">
        <v>2077</v>
      </c>
      <c r="E271" s="108">
        <v>0</v>
      </c>
      <c r="F271" s="108">
        <v>0</v>
      </c>
      <c r="G271" s="108">
        <v>2655.1257407488301</v>
      </c>
      <c r="H271" s="108"/>
      <c r="I271" s="108">
        <v>17340.125740748801</v>
      </c>
      <c r="J271" s="108">
        <v>667542821</v>
      </c>
      <c r="K271" s="55"/>
      <c r="L271" s="108"/>
      <c r="M271" s="110"/>
      <c r="N271" s="110"/>
      <c r="O271" s="110"/>
      <c r="P271" s="110"/>
      <c r="Q271" s="110"/>
      <c r="R271" s="110"/>
      <c r="S271" s="110"/>
      <c r="T271" s="111"/>
      <c r="U271" s="112"/>
      <c r="V271" s="111"/>
      <c r="W271" s="113"/>
      <c r="X271" s="113"/>
      <c r="Y271" s="113"/>
      <c r="AA271" s="115"/>
      <c r="AB271" s="115"/>
      <c r="AC271" s="115"/>
      <c r="AD271" s="116"/>
      <c r="AE271" s="115"/>
      <c r="AF271" s="115"/>
      <c r="AG271" s="115"/>
      <c r="AH271" s="115"/>
      <c r="AI271" s="115"/>
      <c r="AJ271" s="115"/>
      <c r="AK271" s="115"/>
      <c r="AM271" s="117"/>
    </row>
    <row r="272" spans="1:39" s="114" customFormat="1" ht="13.2" x14ac:dyDescent="0.25">
      <c r="A272" s="109" t="s">
        <v>561</v>
      </c>
      <c r="B272" s="108">
        <v>24767</v>
      </c>
      <c r="C272" s="108">
        <v>16497</v>
      </c>
      <c r="D272" s="108">
        <v>3237</v>
      </c>
      <c r="E272" s="108">
        <v>0</v>
      </c>
      <c r="F272" s="108">
        <v>0</v>
      </c>
      <c r="G272" s="108">
        <v>2655.1257407488301</v>
      </c>
      <c r="H272" s="108"/>
      <c r="I272" s="108">
        <v>22389.125740748801</v>
      </c>
      <c r="J272" s="108">
        <v>554511477</v>
      </c>
      <c r="K272" s="55"/>
      <c r="L272" s="108"/>
      <c r="M272" s="110"/>
      <c r="N272" s="110"/>
      <c r="O272" s="110"/>
      <c r="P272" s="110"/>
      <c r="Q272" s="110"/>
      <c r="R272" s="110"/>
      <c r="S272" s="110"/>
      <c r="T272" s="111"/>
      <c r="U272" s="112"/>
      <c r="V272" s="111"/>
      <c r="W272" s="113"/>
      <c r="X272" s="113"/>
      <c r="Y272" s="113"/>
      <c r="AA272" s="115"/>
      <c r="AB272" s="115"/>
      <c r="AC272" s="115"/>
      <c r="AD272" s="116"/>
      <c r="AE272" s="115"/>
      <c r="AF272" s="115"/>
      <c r="AG272" s="115"/>
      <c r="AH272" s="115"/>
      <c r="AI272" s="115"/>
      <c r="AJ272" s="115"/>
      <c r="AK272" s="115"/>
      <c r="AM272" s="117"/>
    </row>
    <row r="273" spans="1:39" s="114" customFormat="1" ht="18.75" customHeight="1" x14ac:dyDescent="0.25">
      <c r="A273" s="17" t="s">
        <v>562</v>
      </c>
      <c r="B273" s="18"/>
      <c r="C273" s="18"/>
      <c r="D273" s="18"/>
      <c r="E273" s="18"/>
      <c r="F273" s="18"/>
      <c r="G273" s="18"/>
      <c r="H273" s="18"/>
      <c r="I273" s="108"/>
      <c r="J273" s="108"/>
      <c r="K273" s="55"/>
      <c r="L273" s="108"/>
      <c r="M273" s="110"/>
      <c r="N273" s="110"/>
      <c r="O273" s="110"/>
      <c r="P273" s="110"/>
      <c r="Q273" s="110"/>
      <c r="R273" s="110"/>
      <c r="S273" s="110"/>
      <c r="T273" s="111"/>
      <c r="U273" s="112"/>
      <c r="V273" s="111"/>
      <c r="W273" s="113"/>
      <c r="X273" s="113"/>
      <c r="Y273" s="113"/>
      <c r="AA273" s="115"/>
      <c r="AB273" s="115"/>
      <c r="AC273" s="115"/>
      <c r="AD273" s="116"/>
      <c r="AE273" s="115"/>
      <c r="AF273" s="115"/>
      <c r="AG273" s="115"/>
      <c r="AH273" s="115"/>
      <c r="AI273" s="115"/>
      <c r="AJ273" s="115"/>
      <c r="AK273" s="115"/>
      <c r="AM273" s="117"/>
    </row>
    <row r="274" spans="1:39" s="114" customFormat="1" ht="13.2" x14ac:dyDescent="0.25">
      <c r="A274" s="109" t="s">
        <v>563</v>
      </c>
      <c r="B274" s="108">
        <v>24605</v>
      </c>
      <c r="C274" s="108">
        <v>17339</v>
      </c>
      <c r="D274" s="108">
        <v>1608</v>
      </c>
      <c r="E274" s="108">
        <v>0</v>
      </c>
      <c r="F274" s="108">
        <v>0</v>
      </c>
      <c r="G274" s="108">
        <v>2655.1257407488301</v>
      </c>
      <c r="H274" s="108"/>
      <c r="I274" s="108">
        <v>21602.125740748801</v>
      </c>
      <c r="J274" s="108">
        <v>531520304</v>
      </c>
      <c r="K274" s="55"/>
      <c r="L274" s="108"/>
      <c r="M274" s="110"/>
      <c r="N274" s="110"/>
      <c r="O274" s="110"/>
      <c r="P274" s="110"/>
      <c r="Q274" s="110"/>
      <c r="R274" s="110"/>
      <c r="S274" s="110"/>
      <c r="T274" s="111"/>
      <c r="U274" s="112"/>
      <c r="V274" s="111"/>
      <c r="W274" s="113"/>
      <c r="X274" s="113"/>
      <c r="Y274" s="113"/>
      <c r="AA274" s="115"/>
      <c r="AB274" s="115"/>
      <c r="AC274" s="115"/>
      <c r="AD274" s="116"/>
      <c r="AE274" s="115"/>
      <c r="AF274" s="115"/>
      <c r="AG274" s="115"/>
      <c r="AH274" s="115"/>
      <c r="AI274" s="115"/>
      <c r="AJ274" s="115"/>
      <c r="AK274" s="115"/>
      <c r="AM274" s="117"/>
    </row>
    <row r="275" spans="1:39" s="114" customFormat="1" ht="13.2" x14ac:dyDescent="0.25">
      <c r="A275" s="109" t="s">
        <v>564</v>
      </c>
      <c r="B275" s="108">
        <v>17603</v>
      </c>
      <c r="C275" s="108">
        <v>18507</v>
      </c>
      <c r="D275" s="108">
        <v>2814</v>
      </c>
      <c r="E275" s="108">
        <v>107</v>
      </c>
      <c r="F275" s="108">
        <v>0</v>
      </c>
      <c r="G275" s="108">
        <v>2655.1257407488301</v>
      </c>
      <c r="H275" s="108"/>
      <c r="I275" s="108">
        <v>24083.125740748801</v>
      </c>
      <c r="J275" s="108">
        <v>423935262</v>
      </c>
      <c r="K275" s="55"/>
      <c r="L275" s="108"/>
      <c r="M275" s="110"/>
      <c r="N275" s="110"/>
      <c r="O275" s="110"/>
      <c r="P275" s="110"/>
      <c r="Q275" s="110"/>
      <c r="R275" s="110"/>
      <c r="S275" s="110"/>
      <c r="T275" s="111"/>
      <c r="U275" s="112"/>
      <c r="V275" s="111"/>
      <c r="W275" s="113"/>
      <c r="X275" s="113"/>
      <c r="Y275" s="113"/>
      <c r="AA275" s="115"/>
      <c r="AB275" s="115"/>
      <c r="AC275" s="115"/>
      <c r="AD275" s="116"/>
      <c r="AE275" s="115"/>
      <c r="AF275" s="115"/>
      <c r="AG275" s="115"/>
      <c r="AH275" s="115"/>
      <c r="AI275" s="115"/>
      <c r="AJ275" s="115"/>
      <c r="AK275" s="115"/>
      <c r="AM275" s="117"/>
    </row>
    <row r="276" spans="1:39" s="114" customFormat="1" ht="13.2" x14ac:dyDescent="0.25">
      <c r="A276" s="109" t="s">
        <v>565</v>
      </c>
      <c r="B276" s="108">
        <v>18480</v>
      </c>
      <c r="C276" s="108">
        <v>19477</v>
      </c>
      <c r="D276" s="108">
        <v>7066</v>
      </c>
      <c r="E276" s="108">
        <v>471</v>
      </c>
      <c r="F276" s="108">
        <v>0</v>
      </c>
      <c r="G276" s="108">
        <v>2655.1257407488301</v>
      </c>
      <c r="H276" s="108"/>
      <c r="I276" s="108">
        <v>29669.125740748801</v>
      </c>
      <c r="J276" s="108">
        <v>548285444</v>
      </c>
      <c r="K276" s="55"/>
      <c r="L276" s="108"/>
      <c r="M276" s="110"/>
      <c r="N276" s="110"/>
      <c r="O276" s="110"/>
      <c r="P276" s="110"/>
      <c r="Q276" s="110"/>
      <c r="R276" s="110"/>
      <c r="S276" s="110"/>
      <c r="T276" s="111"/>
      <c r="U276" s="112"/>
      <c r="V276" s="111"/>
      <c r="W276" s="113"/>
      <c r="X276" s="113"/>
      <c r="Y276" s="113"/>
      <c r="AA276" s="115"/>
      <c r="AB276" s="115"/>
      <c r="AC276" s="115"/>
      <c r="AD276" s="116"/>
      <c r="AE276" s="115"/>
      <c r="AF276" s="115"/>
      <c r="AG276" s="115"/>
      <c r="AH276" s="115"/>
      <c r="AI276" s="115"/>
      <c r="AJ276" s="115"/>
      <c r="AK276" s="115"/>
      <c r="AM276" s="117"/>
    </row>
    <row r="277" spans="1:39" s="114" customFormat="1" ht="13.2" x14ac:dyDescent="0.25">
      <c r="A277" s="109" t="s">
        <v>566</v>
      </c>
      <c r="B277" s="108">
        <v>99229</v>
      </c>
      <c r="C277" s="108">
        <v>9494</v>
      </c>
      <c r="D277" s="108">
        <v>-1100</v>
      </c>
      <c r="E277" s="108">
        <v>0</v>
      </c>
      <c r="F277" s="108">
        <v>0</v>
      </c>
      <c r="G277" s="108">
        <v>2655.1257407488301</v>
      </c>
      <c r="H277" s="108"/>
      <c r="I277" s="108">
        <v>11049.125740748799</v>
      </c>
      <c r="J277" s="108">
        <v>1096393698</v>
      </c>
      <c r="K277" s="55"/>
      <c r="L277" s="108"/>
      <c r="M277" s="110"/>
      <c r="N277" s="110"/>
      <c r="O277" s="110"/>
      <c r="P277" s="110"/>
      <c r="Q277" s="110"/>
      <c r="R277" s="110"/>
      <c r="S277" s="110"/>
      <c r="T277" s="111"/>
      <c r="U277" s="112"/>
      <c r="V277" s="111"/>
      <c r="W277" s="113"/>
      <c r="X277" s="113"/>
      <c r="Y277" s="113"/>
      <c r="AA277" s="115"/>
      <c r="AB277" s="115"/>
      <c r="AC277" s="115"/>
      <c r="AD277" s="116"/>
      <c r="AE277" s="115"/>
      <c r="AF277" s="115"/>
      <c r="AG277" s="115"/>
      <c r="AH277" s="115"/>
      <c r="AI277" s="115"/>
      <c r="AJ277" s="115"/>
      <c r="AK277" s="115"/>
      <c r="AM277" s="117"/>
    </row>
    <row r="278" spans="1:39" s="114" customFormat="1" ht="13.2" x14ac:dyDescent="0.25">
      <c r="A278" s="109" t="s">
        <v>567</v>
      </c>
      <c r="B278" s="108">
        <v>17542</v>
      </c>
      <c r="C278" s="108">
        <v>13599</v>
      </c>
      <c r="D278" s="108">
        <v>-1335</v>
      </c>
      <c r="E278" s="108">
        <v>0</v>
      </c>
      <c r="F278" s="108">
        <v>0</v>
      </c>
      <c r="G278" s="108">
        <v>2655.1257407488301</v>
      </c>
      <c r="H278" s="108"/>
      <c r="I278" s="108">
        <v>14919.125740748799</v>
      </c>
      <c r="J278" s="108">
        <v>261711304</v>
      </c>
      <c r="K278" s="55"/>
      <c r="L278" s="108"/>
      <c r="M278" s="110"/>
      <c r="N278" s="110"/>
      <c r="O278" s="110"/>
      <c r="P278" s="110"/>
      <c r="Q278" s="110"/>
      <c r="R278" s="110"/>
      <c r="S278" s="110"/>
      <c r="T278" s="111"/>
      <c r="U278" s="112"/>
      <c r="V278" s="111"/>
      <c r="W278" s="113"/>
      <c r="X278" s="113"/>
      <c r="Y278" s="113"/>
      <c r="AA278" s="115"/>
      <c r="AB278" s="115"/>
      <c r="AC278" s="115"/>
      <c r="AD278" s="116"/>
      <c r="AE278" s="115"/>
      <c r="AF278" s="115"/>
      <c r="AG278" s="115"/>
      <c r="AH278" s="115"/>
      <c r="AI278" s="115"/>
      <c r="AJ278" s="115"/>
      <c r="AK278" s="115"/>
      <c r="AM278" s="117"/>
    </row>
    <row r="279" spans="1:39" s="114" customFormat="1" ht="13.2" x14ac:dyDescent="0.25">
      <c r="A279" s="109" t="s">
        <v>568</v>
      </c>
      <c r="B279" s="108">
        <v>9046</v>
      </c>
      <c r="C279" s="108">
        <v>16454</v>
      </c>
      <c r="D279" s="108">
        <v>4472</v>
      </c>
      <c r="E279" s="108">
        <v>324</v>
      </c>
      <c r="F279" s="108">
        <v>0</v>
      </c>
      <c r="G279" s="108">
        <v>2655.1257407488301</v>
      </c>
      <c r="H279" s="108"/>
      <c r="I279" s="108">
        <v>23905.125740748801</v>
      </c>
      <c r="J279" s="108">
        <v>216245767</v>
      </c>
      <c r="K279" s="55"/>
      <c r="L279" s="108"/>
      <c r="M279" s="110"/>
      <c r="N279" s="110"/>
      <c r="O279" s="110"/>
      <c r="P279" s="110"/>
      <c r="Q279" s="110"/>
      <c r="R279" s="110"/>
      <c r="S279" s="110"/>
      <c r="T279" s="111"/>
      <c r="U279" s="112"/>
      <c r="V279" s="111"/>
      <c r="W279" s="113"/>
      <c r="X279" s="113"/>
      <c r="Y279" s="113"/>
      <c r="AA279" s="115"/>
      <c r="AB279" s="115"/>
      <c r="AC279" s="115"/>
      <c r="AD279" s="116"/>
      <c r="AE279" s="115"/>
      <c r="AF279" s="115"/>
      <c r="AG279" s="115"/>
      <c r="AH279" s="115"/>
      <c r="AI279" s="115"/>
      <c r="AJ279" s="115"/>
      <c r="AK279" s="115"/>
      <c r="AM279" s="117"/>
    </row>
    <row r="280" spans="1:39" s="114" customFormat="1" ht="13.2" x14ac:dyDescent="0.25">
      <c r="A280" s="109" t="s">
        <v>569</v>
      </c>
      <c r="B280" s="108">
        <v>55520</v>
      </c>
      <c r="C280" s="108">
        <v>12691</v>
      </c>
      <c r="D280" s="108">
        <v>879</v>
      </c>
      <c r="E280" s="108">
        <v>0</v>
      </c>
      <c r="F280" s="108">
        <v>0</v>
      </c>
      <c r="G280" s="108">
        <v>2655.1257407488301</v>
      </c>
      <c r="H280" s="108"/>
      <c r="I280" s="108">
        <v>16225.125740748799</v>
      </c>
      <c r="J280" s="108">
        <v>900818981</v>
      </c>
      <c r="K280" s="55"/>
      <c r="L280" s="108"/>
      <c r="M280" s="110"/>
      <c r="N280" s="110"/>
      <c r="O280" s="110"/>
      <c r="P280" s="110"/>
      <c r="Q280" s="110"/>
      <c r="R280" s="110"/>
      <c r="S280" s="110"/>
      <c r="T280" s="111"/>
      <c r="U280" s="112"/>
      <c r="V280" s="111"/>
      <c r="W280" s="113"/>
      <c r="X280" s="113"/>
      <c r="Y280" s="113"/>
      <c r="AA280" s="115"/>
      <c r="AB280" s="115"/>
      <c r="AC280" s="115"/>
      <c r="AD280" s="116"/>
      <c r="AE280" s="115"/>
      <c r="AF280" s="115"/>
      <c r="AG280" s="115"/>
      <c r="AH280" s="115"/>
      <c r="AI280" s="115"/>
      <c r="AJ280" s="115"/>
      <c r="AK280" s="115"/>
      <c r="AM280" s="117"/>
    </row>
    <row r="281" spans="1:39" s="114" customFormat="1" ht="18.75" customHeight="1" x14ac:dyDescent="0.25">
      <c r="A281" s="17" t="s">
        <v>570</v>
      </c>
      <c r="B281" s="18"/>
      <c r="C281" s="18"/>
      <c r="D281" s="18"/>
      <c r="E281" s="18"/>
      <c r="F281" s="18"/>
      <c r="G281" s="18"/>
      <c r="H281" s="18"/>
      <c r="I281" s="108"/>
      <c r="J281" s="108"/>
      <c r="K281" s="55"/>
      <c r="L281" s="108"/>
      <c r="M281" s="110"/>
      <c r="N281" s="110"/>
      <c r="O281" s="110"/>
      <c r="P281" s="110"/>
      <c r="Q281" s="110"/>
      <c r="R281" s="110"/>
      <c r="S281" s="110"/>
      <c r="T281" s="111"/>
      <c r="U281" s="112"/>
      <c r="V281" s="111"/>
      <c r="W281" s="113"/>
      <c r="X281" s="113"/>
      <c r="Y281" s="113"/>
      <c r="AA281" s="115"/>
      <c r="AB281" s="115"/>
      <c r="AC281" s="115"/>
      <c r="AD281" s="116"/>
      <c r="AE281" s="115"/>
      <c r="AF281" s="115"/>
      <c r="AG281" s="115"/>
      <c r="AH281" s="115"/>
      <c r="AI281" s="115"/>
      <c r="AJ281" s="115"/>
      <c r="AK281" s="115"/>
      <c r="AM281" s="117"/>
    </row>
    <row r="282" spans="1:39" s="114" customFormat="1" ht="13.2" x14ac:dyDescent="0.25">
      <c r="A282" s="109" t="s">
        <v>571</v>
      </c>
      <c r="B282" s="108">
        <v>7083</v>
      </c>
      <c r="C282" s="108">
        <v>19687</v>
      </c>
      <c r="D282" s="108">
        <v>9775</v>
      </c>
      <c r="E282" s="108">
        <v>1389</v>
      </c>
      <c r="F282" s="108">
        <v>0</v>
      </c>
      <c r="G282" s="108">
        <v>2655.1257407488301</v>
      </c>
      <c r="H282" s="108"/>
      <c r="I282" s="108">
        <v>33506.125740748801</v>
      </c>
      <c r="J282" s="108">
        <v>237323889</v>
      </c>
      <c r="K282" s="55"/>
      <c r="L282" s="108"/>
      <c r="M282" s="110"/>
      <c r="N282" s="110"/>
      <c r="O282" s="110"/>
      <c r="P282" s="110"/>
      <c r="Q282" s="110"/>
      <c r="R282" s="110"/>
      <c r="S282" s="110"/>
      <c r="T282" s="111"/>
      <c r="U282" s="112"/>
      <c r="V282" s="111"/>
      <c r="W282" s="113"/>
      <c r="X282" s="113"/>
      <c r="Y282" s="113"/>
      <c r="AA282" s="115"/>
      <c r="AB282" s="115"/>
      <c r="AC282" s="115"/>
      <c r="AD282" s="116"/>
      <c r="AE282" s="115"/>
      <c r="AF282" s="115"/>
      <c r="AG282" s="115"/>
      <c r="AH282" s="115"/>
      <c r="AI282" s="115"/>
      <c r="AJ282" s="115"/>
      <c r="AK282" s="115"/>
      <c r="AM282" s="117"/>
    </row>
    <row r="283" spans="1:39" s="114" customFormat="1" ht="13.2" x14ac:dyDescent="0.25">
      <c r="A283" s="109" t="s">
        <v>572</v>
      </c>
      <c r="B283" s="108">
        <v>6094</v>
      </c>
      <c r="C283" s="108">
        <v>19438</v>
      </c>
      <c r="D283" s="108">
        <v>9986</v>
      </c>
      <c r="E283" s="108">
        <v>1318</v>
      </c>
      <c r="F283" s="108">
        <v>0</v>
      </c>
      <c r="G283" s="108">
        <v>2655.1257407488301</v>
      </c>
      <c r="H283" s="108"/>
      <c r="I283" s="108">
        <v>33397.125740748801</v>
      </c>
      <c r="J283" s="108">
        <v>203522084</v>
      </c>
      <c r="K283" s="55"/>
      <c r="L283" s="108"/>
      <c r="M283" s="110"/>
      <c r="N283" s="110"/>
      <c r="O283" s="110"/>
      <c r="P283" s="110"/>
      <c r="Q283" s="110"/>
      <c r="R283" s="110"/>
      <c r="S283" s="110"/>
      <c r="T283" s="111"/>
      <c r="U283" s="112"/>
      <c r="V283" s="111"/>
      <c r="W283" s="113"/>
      <c r="X283" s="113"/>
      <c r="Y283" s="113"/>
      <c r="AA283" s="115"/>
      <c r="AB283" s="115"/>
      <c r="AC283" s="115"/>
      <c r="AD283" s="116"/>
      <c r="AE283" s="115"/>
      <c r="AF283" s="115"/>
      <c r="AG283" s="115"/>
      <c r="AH283" s="115"/>
      <c r="AI283" s="115"/>
      <c r="AJ283" s="115"/>
      <c r="AK283" s="115"/>
      <c r="AM283" s="117"/>
    </row>
    <row r="284" spans="1:39" s="114" customFormat="1" ht="13.2" x14ac:dyDescent="0.25">
      <c r="A284" s="109" t="s">
        <v>573</v>
      </c>
      <c r="B284" s="108">
        <v>10135</v>
      </c>
      <c r="C284" s="108">
        <v>16381</v>
      </c>
      <c r="D284" s="108">
        <v>2911</v>
      </c>
      <c r="E284" s="108">
        <v>2104</v>
      </c>
      <c r="F284" s="108">
        <v>0</v>
      </c>
      <c r="G284" s="108">
        <v>2655.1257407488301</v>
      </c>
      <c r="H284" s="108"/>
      <c r="I284" s="108">
        <v>24051.125740748801</v>
      </c>
      <c r="J284" s="108">
        <v>243758159</v>
      </c>
      <c r="K284" s="55"/>
      <c r="L284" s="108"/>
      <c r="M284" s="110"/>
      <c r="N284" s="110"/>
      <c r="O284" s="110"/>
      <c r="P284" s="110"/>
      <c r="Q284" s="110"/>
      <c r="R284" s="110"/>
      <c r="S284" s="110"/>
      <c r="T284" s="111"/>
      <c r="U284" s="112"/>
      <c r="V284" s="111"/>
      <c r="W284" s="113"/>
      <c r="X284" s="113"/>
      <c r="Y284" s="113"/>
      <c r="AA284" s="115"/>
      <c r="AB284" s="115"/>
      <c r="AC284" s="115"/>
      <c r="AD284" s="116"/>
      <c r="AE284" s="115"/>
      <c r="AF284" s="115"/>
      <c r="AG284" s="115"/>
      <c r="AH284" s="115"/>
      <c r="AI284" s="115"/>
      <c r="AJ284" s="115"/>
      <c r="AK284" s="115"/>
      <c r="AM284" s="117"/>
    </row>
    <row r="285" spans="1:39" s="114" customFormat="1" ht="13.2" x14ac:dyDescent="0.25">
      <c r="A285" s="109" t="s">
        <v>574</v>
      </c>
      <c r="B285" s="108">
        <v>15619</v>
      </c>
      <c r="C285" s="108">
        <v>15189</v>
      </c>
      <c r="D285" s="108">
        <v>5644</v>
      </c>
      <c r="E285" s="108">
        <v>770</v>
      </c>
      <c r="F285" s="108">
        <v>0</v>
      </c>
      <c r="G285" s="108">
        <v>2655.1257407488301</v>
      </c>
      <c r="H285" s="108"/>
      <c r="I285" s="108">
        <v>24258.125740748801</v>
      </c>
      <c r="J285" s="108">
        <v>378887666</v>
      </c>
      <c r="K285" s="55"/>
      <c r="L285" s="108"/>
      <c r="M285" s="110"/>
      <c r="N285" s="110"/>
      <c r="O285" s="110"/>
      <c r="P285" s="110"/>
      <c r="Q285" s="110"/>
      <c r="R285" s="110"/>
      <c r="S285" s="110"/>
      <c r="T285" s="111"/>
      <c r="U285" s="112"/>
      <c r="V285" s="111"/>
      <c r="W285" s="113"/>
      <c r="X285" s="113"/>
      <c r="Y285" s="113"/>
      <c r="AA285" s="115"/>
      <c r="AB285" s="115"/>
      <c r="AC285" s="115"/>
      <c r="AD285" s="116"/>
      <c r="AE285" s="115"/>
      <c r="AF285" s="115"/>
      <c r="AG285" s="115"/>
      <c r="AH285" s="115"/>
      <c r="AI285" s="115"/>
      <c r="AJ285" s="115"/>
      <c r="AK285" s="115"/>
      <c r="AM285" s="117"/>
    </row>
    <row r="286" spans="1:39" s="114" customFormat="1" ht="13.2" x14ac:dyDescent="0.25">
      <c r="A286" s="109" t="s">
        <v>575</v>
      </c>
      <c r="B286" s="108">
        <v>5127</v>
      </c>
      <c r="C286" s="108">
        <v>19011</v>
      </c>
      <c r="D286" s="108">
        <v>11855</v>
      </c>
      <c r="E286" s="108">
        <v>284</v>
      </c>
      <c r="F286" s="108">
        <v>0</v>
      </c>
      <c r="G286" s="108">
        <v>2655.1257407488301</v>
      </c>
      <c r="H286" s="108"/>
      <c r="I286" s="108">
        <v>33805.125740748801</v>
      </c>
      <c r="J286" s="108">
        <v>173318880</v>
      </c>
      <c r="K286" s="55"/>
      <c r="L286" s="108"/>
      <c r="M286" s="110"/>
      <c r="N286" s="110"/>
      <c r="O286" s="110"/>
      <c r="P286" s="110"/>
      <c r="Q286" s="110"/>
      <c r="R286" s="110"/>
      <c r="S286" s="110"/>
      <c r="T286" s="111"/>
      <c r="U286" s="112"/>
      <c r="V286" s="111"/>
      <c r="W286" s="113"/>
      <c r="X286" s="113"/>
      <c r="Y286" s="113"/>
      <c r="AA286" s="115"/>
      <c r="AB286" s="115"/>
      <c r="AC286" s="115"/>
      <c r="AD286" s="116"/>
      <c r="AE286" s="115"/>
      <c r="AF286" s="115"/>
      <c r="AG286" s="115"/>
      <c r="AH286" s="115"/>
      <c r="AI286" s="115"/>
      <c r="AJ286" s="115"/>
      <c r="AK286" s="115"/>
      <c r="AM286" s="117"/>
    </row>
    <row r="287" spans="1:39" s="114" customFormat="1" ht="13.2" x14ac:dyDescent="0.25">
      <c r="A287" s="109" t="s">
        <v>576</v>
      </c>
      <c r="B287" s="108">
        <v>11055</v>
      </c>
      <c r="C287" s="108">
        <v>19089</v>
      </c>
      <c r="D287" s="108">
        <v>10043</v>
      </c>
      <c r="E287" s="108">
        <v>1765</v>
      </c>
      <c r="F287" s="108">
        <v>0</v>
      </c>
      <c r="G287" s="108">
        <v>2655.1257407488301</v>
      </c>
      <c r="H287" s="108"/>
      <c r="I287" s="108">
        <v>33552.125740748801</v>
      </c>
      <c r="J287" s="108">
        <v>370918750</v>
      </c>
      <c r="K287" s="55"/>
      <c r="L287" s="108"/>
      <c r="M287" s="110"/>
      <c r="N287" s="110"/>
      <c r="O287" s="110"/>
      <c r="P287" s="110"/>
      <c r="Q287" s="110"/>
      <c r="R287" s="110"/>
      <c r="S287" s="110"/>
      <c r="T287" s="111"/>
      <c r="U287" s="112"/>
      <c r="V287" s="111"/>
      <c r="W287" s="113"/>
      <c r="X287" s="113"/>
      <c r="Y287" s="113"/>
      <c r="AA287" s="115"/>
      <c r="AB287" s="115"/>
      <c r="AC287" s="115"/>
      <c r="AD287" s="116"/>
      <c r="AE287" s="115"/>
      <c r="AF287" s="115"/>
      <c r="AG287" s="115"/>
      <c r="AH287" s="115"/>
      <c r="AI287" s="115"/>
      <c r="AJ287" s="115"/>
      <c r="AK287" s="115"/>
      <c r="AM287" s="117"/>
    </row>
    <row r="288" spans="1:39" s="114" customFormat="1" ht="13.2" x14ac:dyDescent="0.25">
      <c r="A288" s="109" t="s">
        <v>577</v>
      </c>
      <c r="B288" s="108">
        <v>12450</v>
      </c>
      <c r="C288" s="108">
        <v>14770</v>
      </c>
      <c r="D288" s="108">
        <v>-1237</v>
      </c>
      <c r="E288" s="108">
        <v>1512</v>
      </c>
      <c r="F288" s="108">
        <v>0</v>
      </c>
      <c r="G288" s="108">
        <v>2655.1257407488301</v>
      </c>
      <c r="H288" s="108"/>
      <c r="I288" s="108">
        <v>17700.125740748801</v>
      </c>
      <c r="J288" s="108">
        <v>220366565</v>
      </c>
      <c r="K288" s="55"/>
      <c r="L288" s="108"/>
      <c r="M288" s="110"/>
      <c r="N288" s="110"/>
      <c r="O288" s="110"/>
      <c r="P288" s="110"/>
      <c r="Q288" s="110"/>
      <c r="R288" s="110"/>
      <c r="S288" s="110"/>
      <c r="T288" s="111"/>
      <c r="U288" s="112"/>
      <c r="V288" s="111"/>
      <c r="W288" s="113"/>
      <c r="X288" s="113"/>
      <c r="Y288" s="113"/>
      <c r="AA288" s="115"/>
      <c r="AB288" s="115"/>
      <c r="AC288" s="115"/>
      <c r="AD288" s="116"/>
      <c r="AE288" s="115"/>
      <c r="AF288" s="115"/>
      <c r="AG288" s="115"/>
      <c r="AH288" s="115"/>
      <c r="AI288" s="115"/>
      <c r="AJ288" s="115"/>
      <c r="AK288" s="115"/>
      <c r="AM288" s="117"/>
    </row>
    <row r="289" spans="1:39" s="114" customFormat="1" ht="13.2" x14ac:dyDescent="0.25">
      <c r="A289" s="109" t="s">
        <v>578</v>
      </c>
      <c r="B289" s="108">
        <v>64787</v>
      </c>
      <c r="C289" s="108">
        <v>12779</v>
      </c>
      <c r="D289" s="108">
        <v>-1701</v>
      </c>
      <c r="E289" s="108">
        <v>341</v>
      </c>
      <c r="F289" s="108">
        <v>0</v>
      </c>
      <c r="G289" s="108">
        <v>2655.1257407488301</v>
      </c>
      <c r="H289" s="108"/>
      <c r="I289" s="108">
        <v>14074.125740748799</v>
      </c>
      <c r="J289" s="108">
        <v>911820384</v>
      </c>
      <c r="K289" s="55"/>
      <c r="L289" s="108"/>
      <c r="M289" s="110"/>
      <c r="N289" s="110"/>
      <c r="O289" s="110"/>
      <c r="P289" s="110"/>
      <c r="Q289" s="110"/>
      <c r="R289" s="110"/>
      <c r="S289" s="110"/>
      <c r="T289" s="111"/>
      <c r="U289" s="112"/>
      <c r="V289" s="111"/>
      <c r="W289" s="113"/>
      <c r="X289" s="113"/>
      <c r="Y289" s="113"/>
      <c r="AA289" s="115"/>
      <c r="AB289" s="115"/>
      <c r="AC289" s="115"/>
      <c r="AD289" s="116"/>
      <c r="AE289" s="115"/>
      <c r="AF289" s="115"/>
      <c r="AG289" s="115"/>
      <c r="AH289" s="115"/>
      <c r="AI289" s="115"/>
      <c r="AJ289" s="115"/>
      <c r="AK289" s="115"/>
      <c r="AM289" s="117"/>
    </row>
    <row r="290" spans="1:39" s="114" customFormat="1" ht="18.75" customHeight="1" x14ac:dyDescent="0.25">
      <c r="A290" s="17" t="s">
        <v>579</v>
      </c>
      <c r="B290" s="18"/>
      <c r="C290" s="18"/>
      <c r="D290" s="18"/>
      <c r="E290" s="18"/>
      <c r="F290" s="18"/>
      <c r="G290" s="18"/>
      <c r="H290" s="18"/>
      <c r="I290" s="108"/>
      <c r="J290" s="108"/>
      <c r="K290" s="55"/>
      <c r="L290" s="108"/>
      <c r="M290" s="110"/>
      <c r="N290" s="110"/>
      <c r="O290" s="110"/>
      <c r="P290" s="110"/>
      <c r="Q290" s="110"/>
      <c r="R290" s="110"/>
      <c r="S290" s="110"/>
      <c r="T290" s="111"/>
      <c r="U290" s="112"/>
      <c r="V290" s="111"/>
      <c r="W290" s="113"/>
      <c r="X290" s="113"/>
      <c r="Y290" s="113"/>
      <c r="AA290" s="115"/>
      <c r="AB290" s="115"/>
      <c r="AC290" s="115"/>
      <c r="AD290" s="116"/>
      <c r="AE290" s="115"/>
      <c r="AF290" s="115"/>
      <c r="AG290" s="115"/>
      <c r="AH290" s="115"/>
      <c r="AI290" s="115"/>
      <c r="AJ290" s="115"/>
      <c r="AK290" s="115"/>
      <c r="AM290" s="117"/>
    </row>
    <row r="291" spans="1:39" s="114" customFormat="1" ht="13.2" x14ac:dyDescent="0.25">
      <c r="A291" s="109" t="s">
        <v>580</v>
      </c>
      <c r="B291" s="108">
        <v>2344</v>
      </c>
      <c r="C291" s="108">
        <v>20593</v>
      </c>
      <c r="D291" s="108">
        <v>11435</v>
      </c>
      <c r="E291" s="108">
        <v>432</v>
      </c>
      <c r="F291" s="108">
        <v>0</v>
      </c>
      <c r="G291" s="108">
        <v>2655.1257407488301</v>
      </c>
      <c r="H291" s="108"/>
      <c r="I291" s="108">
        <v>35115.125740748801</v>
      </c>
      <c r="J291" s="108">
        <v>82309855</v>
      </c>
      <c r="K291" s="55"/>
      <c r="L291" s="108"/>
      <c r="M291" s="110"/>
      <c r="N291" s="110"/>
      <c r="O291" s="110"/>
      <c r="P291" s="110"/>
      <c r="Q291" s="110"/>
      <c r="R291" s="110"/>
      <c r="S291" s="110"/>
      <c r="T291" s="111"/>
      <c r="U291" s="112"/>
      <c r="V291" s="111"/>
      <c r="W291" s="113"/>
      <c r="X291" s="113"/>
      <c r="Y291" s="113"/>
      <c r="AA291" s="115"/>
      <c r="AB291" s="115"/>
      <c r="AC291" s="115"/>
      <c r="AD291" s="116"/>
      <c r="AE291" s="115"/>
      <c r="AF291" s="115"/>
      <c r="AG291" s="115"/>
      <c r="AH291" s="115"/>
      <c r="AI291" s="115"/>
      <c r="AJ291" s="115"/>
      <c r="AK291" s="115"/>
      <c r="AM291" s="117"/>
    </row>
    <row r="292" spans="1:39" s="114" customFormat="1" ht="13.2" x14ac:dyDescent="0.25">
      <c r="A292" s="109" t="s">
        <v>581</v>
      </c>
      <c r="B292" s="108">
        <v>2347</v>
      </c>
      <c r="C292" s="108">
        <v>17958</v>
      </c>
      <c r="D292" s="108">
        <v>15860</v>
      </c>
      <c r="E292" s="108">
        <v>2165</v>
      </c>
      <c r="F292" s="108">
        <v>0</v>
      </c>
      <c r="G292" s="108">
        <v>2655.1257407488301</v>
      </c>
      <c r="H292" s="108"/>
      <c r="I292" s="108">
        <v>38638.125740748801</v>
      </c>
      <c r="J292" s="108">
        <v>90683681</v>
      </c>
      <c r="K292" s="55"/>
      <c r="L292" s="108"/>
      <c r="M292" s="110"/>
      <c r="N292" s="110"/>
      <c r="O292" s="110"/>
      <c r="P292" s="110"/>
      <c r="Q292" s="110"/>
      <c r="R292" s="110"/>
      <c r="S292" s="110"/>
      <c r="T292" s="111"/>
      <c r="U292" s="112"/>
      <c r="V292" s="111"/>
      <c r="W292" s="113"/>
      <c r="X292" s="113"/>
      <c r="Y292" s="113"/>
      <c r="AA292" s="115"/>
      <c r="AB292" s="115"/>
      <c r="AC292" s="115"/>
      <c r="AD292" s="116"/>
      <c r="AE292" s="115"/>
      <c r="AF292" s="115"/>
      <c r="AG292" s="115"/>
      <c r="AH292" s="115"/>
      <c r="AI292" s="115"/>
      <c r="AJ292" s="115"/>
      <c r="AK292" s="115"/>
      <c r="AM292" s="117"/>
    </row>
    <row r="293" spans="1:39" s="114" customFormat="1" ht="13.2" x14ac:dyDescent="0.25">
      <c r="A293" s="109" t="s">
        <v>582</v>
      </c>
      <c r="B293" s="108">
        <v>12196</v>
      </c>
      <c r="C293" s="108">
        <v>15902</v>
      </c>
      <c r="D293" s="108">
        <v>5474</v>
      </c>
      <c r="E293" s="108">
        <v>1792</v>
      </c>
      <c r="F293" s="108">
        <v>0</v>
      </c>
      <c r="G293" s="108">
        <v>2655.1257407488301</v>
      </c>
      <c r="H293" s="108"/>
      <c r="I293" s="108">
        <v>25823.125740748801</v>
      </c>
      <c r="J293" s="108">
        <v>314938842</v>
      </c>
      <c r="K293" s="55"/>
      <c r="L293" s="108"/>
      <c r="M293" s="110"/>
      <c r="N293" s="110"/>
      <c r="O293" s="110"/>
      <c r="P293" s="110"/>
      <c r="Q293" s="110"/>
      <c r="R293" s="110"/>
      <c r="S293" s="110"/>
      <c r="T293" s="111"/>
      <c r="U293" s="112"/>
      <c r="V293" s="111"/>
      <c r="W293" s="113"/>
      <c r="X293" s="113"/>
      <c r="Y293" s="113"/>
      <c r="AA293" s="115"/>
      <c r="AB293" s="115"/>
      <c r="AC293" s="115"/>
      <c r="AD293" s="116"/>
      <c r="AE293" s="115"/>
      <c r="AF293" s="115"/>
      <c r="AG293" s="115"/>
      <c r="AH293" s="115"/>
      <c r="AI293" s="115"/>
      <c r="AJ293" s="115"/>
      <c r="AK293" s="115"/>
      <c r="AM293" s="117"/>
    </row>
    <row r="294" spans="1:39" s="114" customFormat="1" ht="13.2" x14ac:dyDescent="0.25">
      <c r="A294" s="109" t="s">
        <v>583</v>
      </c>
      <c r="B294" s="108">
        <v>2972</v>
      </c>
      <c r="C294" s="108">
        <v>15096</v>
      </c>
      <c r="D294" s="108">
        <v>9832</v>
      </c>
      <c r="E294" s="108">
        <v>2023</v>
      </c>
      <c r="F294" s="108">
        <v>0</v>
      </c>
      <c r="G294" s="108">
        <v>2655.1257407488301</v>
      </c>
      <c r="H294" s="108"/>
      <c r="I294" s="108">
        <v>29606.125740748801</v>
      </c>
      <c r="J294" s="108">
        <v>87989406</v>
      </c>
      <c r="K294" s="55"/>
      <c r="L294" s="108"/>
      <c r="M294" s="110"/>
      <c r="N294" s="110"/>
      <c r="O294" s="110"/>
      <c r="P294" s="110"/>
      <c r="Q294" s="110"/>
      <c r="R294" s="110"/>
      <c r="S294" s="110"/>
      <c r="T294" s="111"/>
      <c r="U294" s="112"/>
      <c r="V294" s="111"/>
      <c r="W294" s="113"/>
      <c r="X294" s="113"/>
      <c r="Y294" s="113"/>
      <c r="AA294" s="115"/>
      <c r="AB294" s="115"/>
      <c r="AC294" s="115"/>
      <c r="AD294" s="116"/>
      <c r="AE294" s="115"/>
      <c r="AF294" s="115"/>
      <c r="AG294" s="115"/>
      <c r="AH294" s="115"/>
      <c r="AI294" s="115"/>
      <c r="AJ294" s="115"/>
      <c r="AK294" s="115"/>
      <c r="AM294" s="117"/>
    </row>
    <row r="295" spans="1:39" s="114" customFormat="1" ht="13.2" x14ac:dyDescent="0.25">
      <c r="A295" s="109" t="s">
        <v>584</v>
      </c>
      <c r="B295" s="108">
        <v>6991</v>
      </c>
      <c r="C295" s="108">
        <v>17231</v>
      </c>
      <c r="D295" s="108">
        <v>4010</v>
      </c>
      <c r="E295" s="108">
        <v>433</v>
      </c>
      <c r="F295" s="108">
        <v>0</v>
      </c>
      <c r="G295" s="108">
        <v>2655.1257407488301</v>
      </c>
      <c r="H295" s="108"/>
      <c r="I295" s="108">
        <v>24329.125740748801</v>
      </c>
      <c r="J295" s="108">
        <v>170084918</v>
      </c>
      <c r="K295" s="55"/>
      <c r="L295" s="108"/>
      <c r="M295" s="110"/>
      <c r="N295" s="110"/>
      <c r="O295" s="110"/>
      <c r="P295" s="110"/>
      <c r="Q295" s="110"/>
      <c r="R295" s="110"/>
      <c r="S295" s="110"/>
      <c r="T295" s="111"/>
      <c r="U295" s="112"/>
      <c r="V295" s="111"/>
      <c r="W295" s="113"/>
      <c r="X295" s="113"/>
      <c r="Y295" s="113"/>
      <c r="AA295" s="115"/>
      <c r="AB295" s="115"/>
      <c r="AC295" s="115"/>
      <c r="AD295" s="116"/>
      <c r="AE295" s="115"/>
      <c r="AF295" s="115"/>
      <c r="AG295" s="115"/>
      <c r="AH295" s="115"/>
      <c r="AI295" s="115"/>
      <c r="AJ295" s="115"/>
      <c r="AK295" s="115"/>
      <c r="AM295" s="117"/>
    </row>
    <row r="296" spans="1:39" s="114" customFormat="1" ht="13.2" x14ac:dyDescent="0.25">
      <c r="A296" s="109" t="s">
        <v>585</v>
      </c>
      <c r="B296" s="108">
        <v>3941</v>
      </c>
      <c r="C296" s="108">
        <v>17326</v>
      </c>
      <c r="D296" s="108">
        <v>9785</v>
      </c>
      <c r="E296" s="108">
        <v>1367</v>
      </c>
      <c r="F296" s="108">
        <v>0</v>
      </c>
      <c r="G296" s="108">
        <v>2655.1257407488301</v>
      </c>
      <c r="H296" s="108"/>
      <c r="I296" s="108">
        <v>31133.125740748801</v>
      </c>
      <c r="J296" s="108">
        <v>122695649</v>
      </c>
      <c r="K296" s="55"/>
      <c r="L296" s="108"/>
      <c r="M296" s="110"/>
      <c r="N296" s="110"/>
      <c r="O296" s="110"/>
      <c r="P296" s="110"/>
      <c r="Q296" s="110"/>
      <c r="R296" s="110"/>
      <c r="S296" s="110"/>
      <c r="T296" s="111"/>
      <c r="U296" s="118"/>
      <c r="V296" s="111"/>
      <c r="W296" s="113"/>
      <c r="X296" s="113"/>
      <c r="Y296" s="113"/>
      <c r="AA296" s="115"/>
      <c r="AB296" s="115"/>
      <c r="AC296" s="115"/>
      <c r="AD296" s="116"/>
      <c r="AE296" s="115"/>
      <c r="AF296" s="115"/>
      <c r="AG296" s="115"/>
      <c r="AH296" s="115"/>
      <c r="AI296" s="115"/>
      <c r="AJ296" s="115"/>
      <c r="AK296" s="115"/>
      <c r="AM296" s="117"/>
    </row>
    <row r="297" spans="1:39" s="114" customFormat="1" ht="13.2" x14ac:dyDescent="0.25">
      <c r="A297" s="109" t="s">
        <v>586</v>
      </c>
      <c r="B297" s="108">
        <v>6703</v>
      </c>
      <c r="C297" s="108">
        <v>17220</v>
      </c>
      <c r="D297" s="108">
        <v>4895</v>
      </c>
      <c r="E297" s="108">
        <v>382</v>
      </c>
      <c r="F297" s="108">
        <v>0</v>
      </c>
      <c r="G297" s="108">
        <v>2655.1257407488301</v>
      </c>
      <c r="H297" s="108"/>
      <c r="I297" s="108">
        <v>25152.125740748801</v>
      </c>
      <c r="J297" s="108">
        <v>168594699</v>
      </c>
      <c r="K297" s="55"/>
      <c r="L297" s="108"/>
      <c r="M297" s="110"/>
      <c r="N297" s="110"/>
      <c r="O297" s="110"/>
      <c r="P297" s="110"/>
      <c r="Q297" s="110"/>
      <c r="R297" s="110"/>
      <c r="S297" s="110"/>
      <c r="T297" s="111"/>
      <c r="U297" s="119"/>
      <c r="V297" s="111"/>
      <c r="W297" s="113"/>
      <c r="X297" s="113"/>
      <c r="Y297" s="113"/>
      <c r="AA297" s="115"/>
      <c r="AB297" s="115"/>
      <c r="AC297" s="115"/>
      <c r="AD297" s="116"/>
      <c r="AE297" s="115"/>
      <c r="AF297" s="115"/>
      <c r="AG297" s="115"/>
      <c r="AH297" s="115"/>
      <c r="AI297" s="115"/>
      <c r="AJ297" s="115"/>
      <c r="AK297" s="115"/>
      <c r="AM297" s="117"/>
    </row>
    <row r="298" spans="1:39" s="114" customFormat="1" ht="13.2" x14ac:dyDescent="0.25">
      <c r="A298" s="109" t="s">
        <v>587</v>
      </c>
      <c r="B298" s="108">
        <v>78069</v>
      </c>
      <c r="C298" s="108">
        <v>11005</v>
      </c>
      <c r="D298" s="108">
        <v>-756</v>
      </c>
      <c r="E298" s="108">
        <v>121</v>
      </c>
      <c r="F298" s="108">
        <v>0</v>
      </c>
      <c r="G298" s="108">
        <v>2655.1257407488301</v>
      </c>
      <c r="H298" s="108"/>
      <c r="I298" s="108">
        <v>13025.125740748799</v>
      </c>
      <c r="J298" s="108">
        <v>1016858541</v>
      </c>
      <c r="K298" s="55"/>
      <c r="L298" s="108"/>
      <c r="M298" s="110"/>
      <c r="N298" s="110"/>
      <c r="O298" s="110"/>
      <c r="P298" s="110"/>
      <c r="Q298" s="110"/>
      <c r="R298" s="110"/>
      <c r="S298" s="110"/>
      <c r="T298" s="111"/>
      <c r="U298" s="112"/>
      <c r="V298" s="111"/>
      <c r="W298" s="113"/>
      <c r="X298" s="113"/>
      <c r="Y298" s="113"/>
      <c r="AA298" s="115"/>
      <c r="AB298" s="115"/>
      <c r="AC298" s="115"/>
      <c r="AD298" s="116"/>
      <c r="AE298" s="115"/>
      <c r="AF298" s="115"/>
      <c r="AG298" s="115"/>
      <c r="AH298" s="115"/>
      <c r="AI298" s="115"/>
      <c r="AJ298" s="115"/>
      <c r="AK298" s="115"/>
      <c r="AM298" s="117"/>
    </row>
    <row r="299" spans="1:39" s="114" customFormat="1" ht="13.2" x14ac:dyDescent="0.25">
      <c r="A299" s="109" t="s">
        <v>588</v>
      </c>
      <c r="B299" s="108">
        <v>2373</v>
      </c>
      <c r="C299" s="108">
        <v>18559</v>
      </c>
      <c r="D299" s="108">
        <v>13432</v>
      </c>
      <c r="E299" s="108">
        <v>2236</v>
      </c>
      <c r="F299" s="108">
        <v>0</v>
      </c>
      <c r="G299" s="108">
        <v>2655.1257407488301</v>
      </c>
      <c r="H299" s="108"/>
      <c r="I299" s="108">
        <v>36882.125740748801</v>
      </c>
      <c r="J299" s="108">
        <v>87521284</v>
      </c>
      <c r="K299" s="55"/>
      <c r="L299" s="108"/>
      <c r="M299" s="110"/>
      <c r="N299" s="110"/>
      <c r="O299" s="110"/>
      <c r="P299" s="110"/>
      <c r="Q299" s="110"/>
      <c r="R299" s="110"/>
      <c r="S299" s="110"/>
      <c r="T299" s="111"/>
      <c r="U299" s="118"/>
      <c r="V299" s="111"/>
      <c r="W299" s="113"/>
      <c r="X299" s="113"/>
      <c r="Y299" s="113"/>
      <c r="AA299" s="115"/>
      <c r="AB299" s="115"/>
      <c r="AC299" s="115"/>
      <c r="AD299" s="116"/>
      <c r="AE299" s="115"/>
      <c r="AF299" s="115"/>
      <c r="AG299" s="115"/>
      <c r="AH299" s="115"/>
      <c r="AI299" s="115"/>
      <c r="AJ299" s="115"/>
      <c r="AK299" s="115"/>
      <c r="AM299" s="117"/>
    </row>
    <row r="300" spans="1:39" s="114" customFormat="1" ht="13.2" x14ac:dyDescent="0.25">
      <c r="A300" s="109" t="s">
        <v>589</v>
      </c>
      <c r="B300" s="108">
        <v>5591</v>
      </c>
      <c r="C300" s="108">
        <v>17643</v>
      </c>
      <c r="D300" s="108">
        <v>9679</v>
      </c>
      <c r="E300" s="108">
        <v>3153</v>
      </c>
      <c r="F300" s="108">
        <v>0</v>
      </c>
      <c r="G300" s="108">
        <v>2655.1257407488301</v>
      </c>
      <c r="H300" s="108"/>
      <c r="I300" s="108">
        <v>33130.125740748801</v>
      </c>
      <c r="J300" s="108">
        <v>185230533</v>
      </c>
      <c r="K300" s="55"/>
      <c r="L300" s="108"/>
      <c r="M300" s="110"/>
      <c r="N300" s="110"/>
      <c r="O300" s="110"/>
      <c r="P300" s="110"/>
      <c r="Q300" s="110"/>
      <c r="R300" s="110"/>
      <c r="S300" s="110"/>
      <c r="T300" s="111"/>
      <c r="U300" s="112"/>
      <c r="V300" s="111"/>
      <c r="W300" s="113"/>
      <c r="X300" s="113"/>
      <c r="Y300" s="113"/>
      <c r="AA300" s="115"/>
      <c r="AB300" s="115"/>
      <c r="AC300" s="115"/>
      <c r="AD300" s="116"/>
      <c r="AE300" s="115"/>
      <c r="AF300" s="115"/>
      <c r="AG300" s="115"/>
      <c r="AH300" s="115"/>
      <c r="AI300" s="115"/>
      <c r="AJ300" s="115"/>
      <c r="AK300" s="115"/>
      <c r="AM300" s="117"/>
    </row>
    <row r="301" spans="1:39" s="114" customFormat="1" ht="13.2" x14ac:dyDescent="0.25">
      <c r="A301" s="109" t="s">
        <v>590</v>
      </c>
      <c r="B301" s="108">
        <v>132522</v>
      </c>
      <c r="C301" s="108">
        <v>10164</v>
      </c>
      <c r="D301" s="108">
        <v>-6379</v>
      </c>
      <c r="E301" s="108">
        <v>0</v>
      </c>
      <c r="F301" s="108">
        <v>0</v>
      </c>
      <c r="G301" s="108">
        <v>2655.1257407488301</v>
      </c>
      <c r="H301" s="108"/>
      <c r="I301" s="108">
        <v>6440.1257407488301</v>
      </c>
      <c r="J301" s="108">
        <v>853458343</v>
      </c>
      <c r="K301" s="55"/>
      <c r="L301" s="108"/>
      <c r="M301" s="110"/>
      <c r="N301" s="110"/>
      <c r="O301" s="110"/>
      <c r="P301" s="110"/>
      <c r="Q301" s="110"/>
      <c r="R301" s="110"/>
      <c r="S301" s="110"/>
      <c r="T301" s="111"/>
      <c r="U301" s="119"/>
      <c r="V301" s="111"/>
      <c r="W301" s="113"/>
      <c r="X301" s="113"/>
      <c r="Y301" s="113"/>
      <c r="AA301" s="115"/>
      <c r="AB301" s="115"/>
      <c r="AC301" s="115"/>
      <c r="AD301" s="116"/>
      <c r="AE301" s="115"/>
      <c r="AF301" s="115"/>
      <c r="AG301" s="115"/>
      <c r="AH301" s="115"/>
      <c r="AI301" s="115"/>
      <c r="AJ301" s="115"/>
      <c r="AK301" s="115"/>
      <c r="AM301" s="117"/>
    </row>
    <row r="302" spans="1:39" s="114" customFormat="1" ht="13.2" x14ac:dyDescent="0.25">
      <c r="A302" s="109" t="s">
        <v>591</v>
      </c>
      <c r="B302" s="108">
        <v>6257</v>
      </c>
      <c r="C302" s="108">
        <v>18772</v>
      </c>
      <c r="D302" s="108">
        <v>10475</v>
      </c>
      <c r="E302" s="108">
        <v>2382</v>
      </c>
      <c r="F302" s="108">
        <v>0</v>
      </c>
      <c r="G302" s="108">
        <v>2655.1257407488301</v>
      </c>
      <c r="H302" s="108"/>
      <c r="I302" s="108">
        <v>34284.125740748801</v>
      </c>
      <c r="J302" s="108">
        <v>214515775</v>
      </c>
      <c r="K302" s="55"/>
      <c r="L302" s="108"/>
      <c r="M302" s="110"/>
      <c r="N302" s="110"/>
      <c r="O302" s="110"/>
      <c r="P302" s="110"/>
      <c r="Q302" s="110"/>
      <c r="R302" s="110"/>
      <c r="S302" s="110"/>
      <c r="T302" s="111"/>
      <c r="U302" s="119"/>
      <c r="V302" s="111"/>
      <c r="W302" s="113"/>
      <c r="X302" s="113"/>
      <c r="Y302" s="113"/>
      <c r="AA302" s="115"/>
      <c r="AB302" s="115"/>
      <c r="AC302" s="115"/>
      <c r="AD302" s="116"/>
      <c r="AE302" s="115"/>
      <c r="AF302" s="115"/>
      <c r="AG302" s="115"/>
      <c r="AH302" s="115"/>
      <c r="AI302" s="115"/>
      <c r="AJ302" s="115"/>
      <c r="AK302" s="115"/>
      <c r="AM302" s="117"/>
    </row>
    <row r="303" spans="1:39" s="114" customFormat="1" ht="13.2" x14ac:dyDescent="0.25">
      <c r="A303" s="109" t="s">
        <v>592</v>
      </c>
      <c r="B303" s="108">
        <v>5421</v>
      </c>
      <c r="C303" s="108">
        <v>18433</v>
      </c>
      <c r="D303" s="108">
        <v>8803</v>
      </c>
      <c r="E303" s="108">
        <v>385</v>
      </c>
      <c r="F303" s="108">
        <v>0</v>
      </c>
      <c r="G303" s="108">
        <v>2655.1257407488301</v>
      </c>
      <c r="H303" s="108"/>
      <c r="I303" s="108">
        <v>30276.125740748801</v>
      </c>
      <c r="J303" s="108">
        <v>164126878</v>
      </c>
      <c r="K303" s="55"/>
      <c r="L303" s="108"/>
      <c r="M303" s="110"/>
      <c r="N303" s="110"/>
      <c r="O303" s="110"/>
      <c r="P303" s="110"/>
      <c r="Q303" s="110"/>
      <c r="R303" s="110"/>
      <c r="S303" s="110"/>
      <c r="T303" s="111"/>
      <c r="U303" s="119"/>
      <c r="V303" s="111"/>
      <c r="W303" s="113"/>
      <c r="X303" s="113"/>
      <c r="Y303" s="113"/>
      <c r="AA303" s="115"/>
      <c r="AB303" s="115"/>
      <c r="AC303" s="115"/>
      <c r="AD303" s="116"/>
      <c r="AE303" s="115"/>
      <c r="AF303" s="115"/>
      <c r="AG303" s="115"/>
      <c r="AH303" s="115"/>
      <c r="AI303" s="115"/>
      <c r="AJ303" s="115"/>
      <c r="AK303" s="115"/>
      <c r="AM303" s="117"/>
    </row>
    <row r="304" spans="1:39" s="114" customFormat="1" ht="13.2" x14ac:dyDescent="0.25">
      <c r="A304" s="109" t="s">
        <v>593</v>
      </c>
      <c r="B304" s="108">
        <v>9106</v>
      </c>
      <c r="C304" s="108">
        <v>15910</v>
      </c>
      <c r="D304" s="108">
        <v>1308</v>
      </c>
      <c r="E304" s="108">
        <v>499</v>
      </c>
      <c r="F304" s="108">
        <v>0</v>
      </c>
      <c r="G304" s="108">
        <v>2655.1257407488301</v>
      </c>
      <c r="H304" s="108"/>
      <c r="I304" s="108">
        <v>20372.125740748801</v>
      </c>
      <c r="J304" s="108">
        <v>185508577</v>
      </c>
      <c r="K304" s="55"/>
      <c r="L304" s="108"/>
      <c r="M304" s="110"/>
      <c r="N304" s="110"/>
      <c r="O304" s="110"/>
      <c r="P304" s="110"/>
      <c r="Q304" s="110"/>
      <c r="R304" s="110"/>
      <c r="S304" s="110"/>
      <c r="T304" s="111"/>
      <c r="U304" s="119"/>
      <c r="V304" s="111"/>
      <c r="W304" s="113"/>
      <c r="X304" s="113"/>
      <c r="Y304" s="113"/>
      <c r="AA304" s="115"/>
      <c r="AB304" s="115"/>
      <c r="AC304" s="115"/>
      <c r="AD304" s="116"/>
      <c r="AE304" s="115"/>
      <c r="AF304" s="115"/>
      <c r="AG304" s="115"/>
      <c r="AH304" s="115"/>
      <c r="AI304" s="115"/>
      <c r="AJ304" s="115"/>
      <c r="AK304" s="115"/>
      <c r="AM304" s="117"/>
    </row>
    <row r="305" spans="1:39" s="114" customFormat="1" ht="13.2" x14ac:dyDescent="0.25">
      <c r="A305" s="109" t="s">
        <v>594</v>
      </c>
      <c r="B305" s="108">
        <v>2693</v>
      </c>
      <c r="C305" s="108">
        <v>19794</v>
      </c>
      <c r="D305" s="108">
        <v>10565</v>
      </c>
      <c r="E305" s="108">
        <v>2032</v>
      </c>
      <c r="F305" s="108">
        <v>0</v>
      </c>
      <c r="G305" s="108">
        <v>2655.1257407488301</v>
      </c>
      <c r="H305" s="108"/>
      <c r="I305" s="108">
        <v>35046.125740748801</v>
      </c>
      <c r="J305" s="108">
        <v>94379217</v>
      </c>
      <c r="K305" s="55"/>
      <c r="L305" s="108"/>
      <c r="M305" s="110"/>
      <c r="N305" s="110"/>
      <c r="O305" s="110"/>
      <c r="P305" s="110"/>
      <c r="Q305" s="110"/>
      <c r="R305" s="110"/>
      <c r="S305" s="110"/>
      <c r="T305" s="111"/>
      <c r="U305" s="112"/>
      <c r="V305" s="111"/>
      <c r="W305" s="113"/>
      <c r="X305" s="113"/>
      <c r="Y305" s="113"/>
      <c r="AA305" s="115"/>
      <c r="AB305" s="115"/>
      <c r="AC305" s="115"/>
      <c r="AD305" s="116"/>
      <c r="AE305" s="115"/>
      <c r="AF305" s="115"/>
      <c r="AG305" s="115"/>
      <c r="AH305" s="115"/>
      <c r="AI305" s="115"/>
      <c r="AJ305" s="115"/>
      <c r="AK305" s="115"/>
      <c r="AM305" s="117"/>
    </row>
    <row r="306" spans="1:39" s="114" customFormat="1" ht="18.75" customHeight="1" x14ac:dyDescent="0.25">
      <c r="A306" s="17" t="s">
        <v>595</v>
      </c>
      <c r="B306" s="18"/>
      <c r="C306" s="18"/>
      <c r="D306" s="18"/>
      <c r="E306" s="18"/>
      <c r="F306" s="18"/>
      <c r="G306" s="18"/>
      <c r="H306" s="18"/>
      <c r="I306" s="108"/>
      <c r="J306" s="108"/>
      <c r="K306" s="55"/>
      <c r="L306" s="108"/>
      <c r="M306" s="110"/>
      <c r="N306" s="110"/>
      <c r="O306" s="110"/>
      <c r="P306" s="110"/>
      <c r="Q306" s="110"/>
      <c r="R306" s="110"/>
      <c r="S306" s="110"/>
      <c r="T306" s="111"/>
      <c r="U306" s="112"/>
      <c r="V306" s="111"/>
      <c r="W306" s="113"/>
      <c r="X306" s="113"/>
      <c r="Y306" s="113"/>
      <c r="AA306" s="115"/>
      <c r="AB306" s="115"/>
      <c r="AC306" s="115"/>
      <c r="AD306" s="116"/>
      <c r="AE306" s="115"/>
      <c r="AF306" s="115"/>
      <c r="AG306" s="115"/>
      <c r="AH306" s="115"/>
      <c r="AI306" s="115"/>
      <c r="AJ306" s="115"/>
      <c r="AK306" s="115"/>
      <c r="AM306" s="117"/>
    </row>
    <row r="307" spans="1:39" s="114" customFormat="1" ht="13.2" x14ac:dyDescent="0.25">
      <c r="A307" s="109" t="s">
        <v>596</v>
      </c>
      <c r="B307" s="108">
        <v>2618</v>
      </c>
      <c r="C307" s="108">
        <v>12938</v>
      </c>
      <c r="D307" s="108">
        <v>12294</v>
      </c>
      <c r="E307" s="108">
        <v>2348</v>
      </c>
      <c r="F307" s="108">
        <v>0</v>
      </c>
      <c r="G307" s="108">
        <v>2655.1257407488301</v>
      </c>
      <c r="H307" s="108"/>
      <c r="I307" s="108">
        <v>30235.125740748801</v>
      </c>
      <c r="J307" s="108">
        <v>79155559</v>
      </c>
      <c r="K307" s="55"/>
      <c r="L307" s="108"/>
      <c r="M307" s="110"/>
      <c r="N307" s="110"/>
      <c r="O307" s="110"/>
      <c r="P307" s="110"/>
      <c r="Q307" s="110"/>
      <c r="R307" s="110"/>
      <c r="S307" s="110"/>
      <c r="T307" s="111"/>
      <c r="U307" s="119"/>
      <c r="V307" s="111"/>
      <c r="W307" s="113"/>
      <c r="X307" s="113"/>
      <c r="Y307" s="113"/>
      <c r="AA307" s="115"/>
      <c r="AB307" s="115"/>
      <c r="AC307" s="115"/>
      <c r="AD307" s="116"/>
      <c r="AE307" s="115"/>
      <c r="AF307" s="115"/>
      <c r="AG307" s="115"/>
      <c r="AH307" s="115"/>
      <c r="AI307" s="115"/>
      <c r="AJ307" s="115"/>
      <c r="AK307" s="115"/>
      <c r="AM307" s="117"/>
    </row>
    <row r="308" spans="1:39" s="114" customFormat="1" ht="13.2" x14ac:dyDescent="0.25">
      <c r="A308" s="109" t="s">
        <v>597</v>
      </c>
      <c r="B308" s="108">
        <v>6079</v>
      </c>
      <c r="C308" s="108">
        <v>13013</v>
      </c>
      <c r="D308" s="108">
        <v>6095</v>
      </c>
      <c r="E308" s="108">
        <v>2484</v>
      </c>
      <c r="F308" s="108">
        <v>0</v>
      </c>
      <c r="G308" s="108">
        <v>2655.1257407488301</v>
      </c>
      <c r="H308" s="108"/>
      <c r="I308" s="108">
        <v>24247.125740748801</v>
      </c>
      <c r="J308" s="108">
        <v>147398277</v>
      </c>
      <c r="K308" s="55"/>
      <c r="L308" s="108"/>
      <c r="M308" s="110"/>
      <c r="N308" s="110"/>
      <c r="O308" s="110"/>
      <c r="P308" s="110"/>
      <c r="Q308" s="110"/>
      <c r="R308" s="110"/>
      <c r="S308" s="110"/>
      <c r="T308" s="111"/>
      <c r="U308" s="119"/>
      <c r="V308" s="111"/>
      <c r="W308" s="113"/>
      <c r="X308" s="113"/>
      <c r="Y308" s="113"/>
      <c r="AA308" s="115"/>
      <c r="AB308" s="115"/>
      <c r="AC308" s="115"/>
      <c r="AD308" s="116"/>
      <c r="AE308" s="115"/>
      <c r="AF308" s="115"/>
      <c r="AG308" s="115"/>
      <c r="AH308" s="115"/>
      <c r="AI308" s="115"/>
      <c r="AJ308" s="115"/>
      <c r="AK308" s="115"/>
      <c r="AM308" s="117"/>
    </row>
    <row r="309" spans="1:39" s="114" customFormat="1" ht="13.2" x14ac:dyDescent="0.25">
      <c r="A309" s="109" t="s">
        <v>598</v>
      </c>
      <c r="B309" s="108">
        <v>27909</v>
      </c>
      <c r="C309" s="108">
        <v>10223</v>
      </c>
      <c r="D309" s="108">
        <v>-1646</v>
      </c>
      <c r="E309" s="108">
        <v>2315</v>
      </c>
      <c r="F309" s="108">
        <v>0</v>
      </c>
      <c r="G309" s="108">
        <v>2655.1257407488301</v>
      </c>
      <c r="H309" s="108"/>
      <c r="I309" s="108">
        <v>13547.125740748799</v>
      </c>
      <c r="J309" s="108">
        <v>378086732</v>
      </c>
      <c r="K309" s="55"/>
      <c r="L309" s="108"/>
      <c r="M309" s="110"/>
      <c r="N309" s="110"/>
      <c r="O309" s="110"/>
      <c r="P309" s="110"/>
      <c r="Q309" s="110"/>
      <c r="R309" s="110"/>
      <c r="S309" s="110"/>
      <c r="T309" s="111"/>
      <c r="U309" s="119"/>
      <c r="V309" s="111"/>
      <c r="W309" s="113"/>
      <c r="X309" s="113"/>
      <c r="Y309" s="113"/>
      <c r="AA309" s="115"/>
      <c r="AB309" s="115"/>
      <c r="AC309" s="115"/>
      <c r="AD309" s="116"/>
      <c r="AE309" s="115"/>
      <c r="AF309" s="115"/>
      <c r="AG309" s="115"/>
      <c r="AH309" s="115"/>
      <c r="AI309" s="115"/>
      <c r="AJ309" s="115"/>
      <c r="AK309" s="115"/>
      <c r="AM309" s="117"/>
    </row>
    <row r="310" spans="1:39" s="114" customFormat="1" ht="13.2" x14ac:dyDescent="0.25">
      <c r="A310" s="109" t="s">
        <v>599</v>
      </c>
      <c r="B310" s="108">
        <v>17270</v>
      </c>
      <c r="C310" s="108">
        <v>-804</v>
      </c>
      <c r="D310" s="108">
        <v>1950</v>
      </c>
      <c r="E310" s="108">
        <v>4942</v>
      </c>
      <c r="F310" s="108">
        <v>0</v>
      </c>
      <c r="G310" s="108">
        <v>2655.1257407488301</v>
      </c>
      <c r="H310" s="108"/>
      <c r="I310" s="108">
        <v>8743.1257407488301</v>
      </c>
      <c r="J310" s="108">
        <v>150993782</v>
      </c>
      <c r="K310" s="55"/>
      <c r="L310" s="108"/>
      <c r="M310" s="110"/>
      <c r="N310" s="110"/>
      <c r="O310" s="110"/>
      <c r="P310" s="110"/>
      <c r="Q310" s="110"/>
      <c r="R310" s="110"/>
      <c r="S310" s="110"/>
      <c r="T310" s="111"/>
      <c r="U310" s="119"/>
      <c r="V310" s="111"/>
      <c r="W310" s="113"/>
      <c r="X310" s="113"/>
      <c r="Y310" s="113"/>
      <c r="AA310" s="115"/>
      <c r="AB310" s="115"/>
      <c r="AC310" s="115"/>
      <c r="AD310" s="116"/>
      <c r="AE310" s="115"/>
      <c r="AF310" s="115"/>
      <c r="AG310" s="115"/>
      <c r="AH310" s="115"/>
      <c r="AI310" s="115"/>
      <c r="AJ310" s="115"/>
      <c r="AK310" s="115"/>
      <c r="AM310" s="117"/>
    </row>
    <row r="311" spans="1:39" s="114" customFormat="1" ht="13.2" x14ac:dyDescent="0.25">
      <c r="A311" s="109" t="s">
        <v>600</v>
      </c>
      <c r="B311" s="108">
        <v>9144</v>
      </c>
      <c r="C311" s="108">
        <v>19259</v>
      </c>
      <c r="D311" s="108">
        <v>5787</v>
      </c>
      <c r="E311" s="108">
        <v>3067</v>
      </c>
      <c r="F311" s="108">
        <v>0</v>
      </c>
      <c r="G311" s="108">
        <v>2655.1257407488301</v>
      </c>
      <c r="H311" s="108"/>
      <c r="I311" s="108">
        <v>30768.125740748801</v>
      </c>
      <c r="J311" s="108">
        <v>281343742</v>
      </c>
      <c r="K311" s="55"/>
      <c r="L311" s="108"/>
      <c r="M311" s="110"/>
      <c r="N311" s="110"/>
      <c r="O311" s="110"/>
      <c r="P311" s="110"/>
      <c r="Q311" s="110"/>
      <c r="R311" s="110"/>
      <c r="S311" s="110"/>
      <c r="T311" s="111"/>
      <c r="U311" s="119"/>
      <c r="V311" s="111"/>
      <c r="W311" s="113"/>
      <c r="X311" s="113"/>
      <c r="Y311" s="113"/>
      <c r="AA311" s="115"/>
      <c r="AB311" s="115"/>
      <c r="AC311" s="115"/>
      <c r="AD311" s="116"/>
      <c r="AE311" s="115"/>
      <c r="AF311" s="115"/>
      <c r="AG311" s="115"/>
      <c r="AH311" s="115"/>
      <c r="AI311" s="115"/>
      <c r="AJ311" s="115"/>
      <c r="AK311" s="115"/>
      <c r="AM311" s="117"/>
    </row>
    <row r="312" spans="1:39" s="114" customFormat="1" ht="13.2" x14ac:dyDescent="0.25">
      <c r="A312" s="109" t="s">
        <v>601</v>
      </c>
      <c r="B312" s="108">
        <v>4706</v>
      </c>
      <c r="C312" s="108">
        <v>12830</v>
      </c>
      <c r="D312" s="108">
        <v>5673</v>
      </c>
      <c r="E312" s="108">
        <v>4364</v>
      </c>
      <c r="F312" s="108">
        <v>0</v>
      </c>
      <c r="G312" s="108">
        <v>2655.1257407488301</v>
      </c>
      <c r="H312" s="108"/>
      <c r="I312" s="108">
        <v>25522.125740748801</v>
      </c>
      <c r="J312" s="108">
        <v>120107124</v>
      </c>
      <c r="K312" s="55"/>
      <c r="L312" s="108"/>
      <c r="M312" s="110"/>
      <c r="N312" s="110"/>
      <c r="O312" s="110"/>
      <c r="P312" s="110"/>
      <c r="Q312" s="110"/>
      <c r="R312" s="110"/>
      <c r="S312" s="110"/>
      <c r="T312" s="111"/>
      <c r="U312" s="119"/>
      <c r="V312" s="111"/>
      <c r="W312" s="113"/>
      <c r="X312" s="113"/>
      <c r="Y312" s="113"/>
      <c r="AA312" s="115"/>
      <c r="AB312" s="115"/>
      <c r="AC312" s="115"/>
      <c r="AD312" s="116"/>
      <c r="AE312" s="115"/>
      <c r="AF312" s="115"/>
      <c r="AG312" s="115"/>
      <c r="AH312" s="115"/>
      <c r="AI312" s="115"/>
      <c r="AJ312" s="115"/>
      <c r="AK312" s="115"/>
      <c r="AM312" s="117"/>
    </row>
    <row r="313" spans="1:39" s="114" customFormat="1" ht="13.2" x14ac:dyDescent="0.25">
      <c r="A313" s="109" t="s">
        <v>602</v>
      </c>
      <c r="B313" s="108">
        <v>15480</v>
      </c>
      <c r="C313" s="108">
        <v>13089</v>
      </c>
      <c r="D313" s="108">
        <v>2440</v>
      </c>
      <c r="E313" s="108">
        <v>3018</v>
      </c>
      <c r="F313" s="108">
        <v>0</v>
      </c>
      <c r="G313" s="108">
        <v>2655.1257407488301</v>
      </c>
      <c r="H313" s="108"/>
      <c r="I313" s="108">
        <v>21202.125740748801</v>
      </c>
      <c r="J313" s="108">
        <v>328208906</v>
      </c>
      <c r="K313" s="55"/>
      <c r="L313" s="108"/>
      <c r="M313" s="110"/>
      <c r="N313" s="110"/>
      <c r="O313" s="110"/>
      <c r="P313" s="110"/>
      <c r="Q313" s="110"/>
      <c r="R313" s="110"/>
      <c r="S313" s="110"/>
      <c r="T313" s="111"/>
      <c r="U313" s="119"/>
      <c r="V313" s="111"/>
      <c r="W313" s="113"/>
      <c r="X313" s="113"/>
      <c r="Y313" s="113"/>
      <c r="AA313" s="115"/>
      <c r="AB313" s="115"/>
      <c r="AC313" s="115"/>
      <c r="AD313" s="116"/>
      <c r="AE313" s="115"/>
      <c r="AF313" s="115"/>
      <c r="AG313" s="115"/>
      <c r="AH313" s="115"/>
      <c r="AI313" s="115"/>
      <c r="AJ313" s="115"/>
      <c r="AK313" s="115"/>
      <c r="AM313" s="117"/>
    </row>
    <row r="314" spans="1:39" s="114" customFormat="1" ht="13.2" x14ac:dyDescent="0.25">
      <c r="A314" s="109" t="s">
        <v>603</v>
      </c>
      <c r="B314" s="108">
        <v>22464</v>
      </c>
      <c r="C314" s="108">
        <v>575</v>
      </c>
      <c r="D314" s="108">
        <v>-547</v>
      </c>
      <c r="E314" s="108">
        <v>4746</v>
      </c>
      <c r="F314" s="108">
        <v>0</v>
      </c>
      <c r="G314" s="108">
        <v>2655.1257407488301</v>
      </c>
      <c r="H314" s="108"/>
      <c r="I314" s="108">
        <v>7429.1257407488301</v>
      </c>
      <c r="J314" s="108">
        <v>166887881</v>
      </c>
      <c r="K314" s="55"/>
      <c r="L314" s="108"/>
      <c r="M314" s="110"/>
      <c r="N314" s="110"/>
      <c r="O314" s="110"/>
      <c r="P314" s="110"/>
      <c r="Q314" s="110"/>
      <c r="R314" s="110"/>
      <c r="S314" s="110"/>
      <c r="T314" s="111"/>
      <c r="U314" s="119"/>
      <c r="V314" s="111"/>
      <c r="W314" s="113"/>
      <c r="X314" s="113"/>
      <c r="Y314" s="113"/>
      <c r="AA314" s="115"/>
      <c r="AB314" s="115"/>
      <c r="AC314" s="115"/>
      <c r="AD314" s="116"/>
      <c r="AE314" s="115"/>
      <c r="AF314" s="115"/>
      <c r="AG314" s="115"/>
      <c r="AH314" s="115"/>
      <c r="AI314" s="115"/>
      <c r="AJ314" s="115"/>
      <c r="AK314" s="115"/>
      <c r="AM314" s="117"/>
    </row>
    <row r="315" spans="1:39" s="114" customFormat="1" ht="13.2" x14ac:dyDescent="0.25">
      <c r="A315" s="109" t="s">
        <v>604</v>
      </c>
      <c r="B315" s="108">
        <v>79128</v>
      </c>
      <c r="C315" s="108">
        <v>7371</v>
      </c>
      <c r="D315" s="108">
        <v>-4596</v>
      </c>
      <c r="E315" s="108">
        <v>1758</v>
      </c>
      <c r="F315" s="108">
        <v>0</v>
      </c>
      <c r="G315" s="108">
        <v>2655.1257407488301</v>
      </c>
      <c r="H315" s="108"/>
      <c r="I315" s="108">
        <v>7188.1257407488301</v>
      </c>
      <c r="J315" s="108">
        <v>568782014</v>
      </c>
      <c r="K315" s="55"/>
      <c r="L315" s="108"/>
      <c r="M315" s="110"/>
      <c r="N315" s="110"/>
      <c r="O315" s="110"/>
      <c r="P315" s="110"/>
      <c r="Q315" s="110"/>
      <c r="R315" s="110"/>
      <c r="S315" s="110"/>
      <c r="T315" s="111"/>
      <c r="U315" s="119"/>
      <c r="V315" s="111"/>
      <c r="W315" s="113"/>
      <c r="X315" s="113"/>
      <c r="Y315" s="113"/>
      <c r="AA315" s="115"/>
      <c r="AB315" s="115"/>
      <c r="AC315" s="115"/>
      <c r="AD315" s="116"/>
      <c r="AE315" s="115"/>
      <c r="AF315" s="115"/>
      <c r="AG315" s="115"/>
      <c r="AH315" s="115"/>
      <c r="AI315" s="115"/>
      <c r="AJ315" s="115"/>
      <c r="AK315" s="115"/>
      <c r="AM315" s="117"/>
    </row>
    <row r="316" spans="1:39" s="114" customFormat="1" ht="13.2" x14ac:dyDescent="0.25">
      <c r="A316" s="109" t="s">
        <v>605</v>
      </c>
      <c r="B316" s="108">
        <v>5885</v>
      </c>
      <c r="C316" s="108">
        <v>15531</v>
      </c>
      <c r="D316" s="108">
        <v>13920</v>
      </c>
      <c r="E316" s="108">
        <v>4451</v>
      </c>
      <c r="F316" s="108">
        <v>0</v>
      </c>
      <c r="G316" s="108">
        <v>2655.1257407488301</v>
      </c>
      <c r="H316" s="108"/>
      <c r="I316" s="108">
        <v>36557.125740748801</v>
      </c>
      <c r="J316" s="108">
        <v>215138685</v>
      </c>
      <c r="K316" s="55"/>
      <c r="L316" s="108"/>
      <c r="M316" s="110"/>
      <c r="N316" s="110"/>
      <c r="O316" s="110"/>
      <c r="P316" s="110"/>
      <c r="Q316" s="110"/>
      <c r="R316" s="110"/>
      <c r="S316" s="110"/>
      <c r="T316" s="111"/>
      <c r="U316" s="119"/>
      <c r="V316" s="111"/>
      <c r="W316" s="113"/>
      <c r="X316" s="113"/>
      <c r="Y316" s="113"/>
      <c r="AA316" s="115"/>
      <c r="AB316" s="115"/>
      <c r="AC316" s="115"/>
      <c r="AD316" s="116"/>
      <c r="AE316" s="115"/>
      <c r="AF316" s="115"/>
      <c r="AG316" s="115"/>
      <c r="AH316" s="115"/>
      <c r="AI316" s="115"/>
      <c r="AJ316" s="115"/>
      <c r="AK316" s="115"/>
      <c r="AM316" s="117"/>
    </row>
    <row r="317" spans="1:39" s="114" customFormat="1" ht="13.2" x14ac:dyDescent="0.25">
      <c r="A317" s="109" t="s">
        <v>606</v>
      </c>
      <c r="B317" s="108">
        <v>42405</v>
      </c>
      <c r="C317" s="108">
        <v>9944</v>
      </c>
      <c r="D317" s="108">
        <v>-3499</v>
      </c>
      <c r="E317" s="108">
        <v>921</v>
      </c>
      <c r="F317" s="108">
        <v>0</v>
      </c>
      <c r="G317" s="108">
        <v>2655.1257407488301</v>
      </c>
      <c r="H317" s="108"/>
      <c r="I317" s="108">
        <v>10021.125740748799</v>
      </c>
      <c r="J317" s="108">
        <v>424945837</v>
      </c>
      <c r="K317" s="55"/>
      <c r="L317" s="108"/>
      <c r="M317" s="110"/>
      <c r="N317" s="110"/>
      <c r="O317" s="110"/>
      <c r="P317" s="110"/>
      <c r="Q317" s="110"/>
      <c r="R317" s="110"/>
      <c r="S317" s="110"/>
      <c r="T317" s="111"/>
      <c r="U317" s="119"/>
      <c r="V317" s="111"/>
      <c r="W317" s="113"/>
      <c r="X317" s="113"/>
      <c r="Y317" s="113"/>
      <c r="AA317" s="115"/>
      <c r="AB317" s="115"/>
      <c r="AC317" s="115"/>
      <c r="AD317" s="116"/>
      <c r="AE317" s="115"/>
      <c r="AF317" s="115"/>
      <c r="AG317" s="115"/>
      <c r="AH317" s="115"/>
      <c r="AI317" s="115"/>
      <c r="AJ317" s="115"/>
      <c r="AK317" s="115"/>
      <c r="AM317" s="117"/>
    </row>
    <row r="318" spans="1:39" s="114" customFormat="1" ht="13.2" x14ac:dyDescent="0.25">
      <c r="A318" s="109" t="s">
        <v>607</v>
      </c>
      <c r="B318" s="108">
        <v>7779</v>
      </c>
      <c r="C318" s="108">
        <v>14268</v>
      </c>
      <c r="D318" s="108">
        <v>2552</v>
      </c>
      <c r="E318" s="108">
        <v>2151</v>
      </c>
      <c r="F318" s="108">
        <v>0</v>
      </c>
      <c r="G318" s="108">
        <v>2655.1257407488301</v>
      </c>
      <c r="H318" s="108"/>
      <c r="I318" s="108">
        <v>21626.125740748801</v>
      </c>
      <c r="J318" s="108">
        <v>168229632</v>
      </c>
      <c r="K318" s="55"/>
      <c r="L318" s="108"/>
      <c r="M318" s="110"/>
      <c r="N318" s="110"/>
      <c r="O318" s="110"/>
      <c r="P318" s="110"/>
      <c r="Q318" s="110"/>
      <c r="R318" s="110"/>
      <c r="S318" s="110"/>
      <c r="T318" s="111"/>
      <c r="U318" s="112"/>
      <c r="V318" s="111"/>
      <c r="W318" s="113"/>
      <c r="X318" s="113"/>
      <c r="Y318" s="113"/>
      <c r="AA318" s="115"/>
      <c r="AB318" s="115"/>
      <c r="AC318" s="115"/>
      <c r="AD318" s="116"/>
      <c r="AE318" s="115"/>
      <c r="AF318" s="115"/>
      <c r="AG318" s="115"/>
      <c r="AH318" s="115"/>
      <c r="AI318" s="115"/>
      <c r="AJ318" s="115"/>
      <c r="AK318" s="115"/>
      <c r="AM318" s="117"/>
    </row>
    <row r="319" spans="1:39" s="114" customFormat="1" ht="13.2" x14ac:dyDescent="0.25">
      <c r="A319" s="109" t="s">
        <v>608</v>
      </c>
      <c r="B319" s="108">
        <v>3171</v>
      </c>
      <c r="C319" s="108">
        <v>17817</v>
      </c>
      <c r="D319" s="108">
        <v>10645</v>
      </c>
      <c r="E319" s="108">
        <v>3360</v>
      </c>
      <c r="F319" s="108">
        <v>0</v>
      </c>
      <c r="G319" s="108">
        <v>2655.1257407488301</v>
      </c>
      <c r="H319" s="108"/>
      <c r="I319" s="108">
        <v>34477.125740748801</v>
      </c>
      <c r="J319" s="108">
        <v>109326966</v>
      </c>
      <c r="K319" s="55"/>
      <c r="L319" s="108"/>
      <c r="M319" s="110"/>
      <c r="N319" s="110"/>
      <c r="O319" s="110"/>
      <c r="P319" s="110"/>
      <c r="Q319" s="110"/>
      <c r="R319" s="110"/>
      <c r="S319" s="110"/>
      <c r="T319" s="111"/>
      <c r="U319" s="119"/>
      <c r="V319" s="111"/>
      <c r="W319" s="113"/>
      <c r="X319" s="113"/>
      <c r="Y319" s="113"/>
      <c r="AA319" s="115"/>
      <c r="AB319" s="115"/>
      <c r="AC319" s="115"/>
      <c r="AD319" s="116"/>
      <c r="AE319" s="115"/>
      <c r="AF319" s="115"/>
      <c r="AG319" s="115"/>
      <c r="AH319" s="115"/>
      <c r="AI319" s="115"/>
      <c r="AJ319" s="115"/>
      <c r="AK319" s="115"/>
      <c r="AM319" s="117"/>
    </row>
    <row r="320" spans="1:39" s="114" customFormat="1" ht="13.2" x14ac:dyDescent="0.25">
      <c r="A320" s="109" t="s">
        <v>609</v>
      </c>
      <c r="B320" s="108">
        <v>4077</v>
      </c>
      <c r="C320" s="108">
        <v>17658</v>
      </c>
      <c r="D320" s="108">
        <v>10387</v>
      </c>
      <c r="E320" s="108">
        <v>4679</v>
      </c>
      <c r="F320" s="108">
        <v>0</v>
      </c>
      <c r="G320" s="108">
        <v>2655.1257407488301</v>
      </c>
      <c r="H320" s="108"/>
      <c r="I320" s="108">
        <v>35379.125740748801</v>
      </c>
      <c r="J320" s="108">
        <v>144240696</v>
      </c>
      <c r="K320" s="55"/>
      <c r="L320" s="108"/>
      <c r="M320" s="110"/>
      <c r="N320" s="110"/>
      <c r="O320" s="110"/>
      <c r="P320" s="110"/>
      <c r="Q320" s="110"/>
      <c r="R320" s="110"/>
      <c r="S320" s="110"/>
      <c r="T320" s="111"/>
      <c r="U320" s="119"/>
      <c r="V320" s="111"/>
      <c r="W320" s="113"/>
      <c r="X320" s="113"/>
      <c r="Y320" s="113"/>
      <c r="AA320" s="115"/>
      <c r="AB320" s="115"/>
      <c r="AC320" s="115"/>
      <c r="AD320" s="116"/>
      <c r="AE320" s="115"/>
      <c r="AF320" s="115"/>
      <c r="AG320" s="115"/>
      <c r="AH320" s="115"/>
      <c r="AI320" s="115"/>
      <c r="AJ320" s="115"/>
      <c r="AK320" s="115"/>
      <c r="AM320" s="117"/>
    </row>
    <row r="321" spans="1:12" ht="6.75" customHeight="1" thickBo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</row>
    <row r="322" spans="1:12" ht="12.75" customHeight="1" x14ac:dyDescent="0.25">
      <c r="A322" s="121" t="str">
        <f>"1) Regleringsposten redovisas avrundad. Faktiskt belopp är "&amp;G296&amp;" kronor per invånare"</f>
        <v>1) Regleringsposten redovisas avrundad. Faktiskt belopp är 2655,12574074883 kronor per invånare</v>
      </c>
      <c r="B322" s="122"/>
      <c r="C322" s="122"/>
      <c r="D322" s="122"/>
      <c r="E322" s="122"/>
      <c r="F322" s="123"/>
      <c r="G322" s="122"/>
      <c r="H322" s="122"/>
      <c r="I322" s="122"/>
      <c r="J322" s="122"/>
      <c r="K322" s="124"/>
      <c r="L322" s="124"/>
    </row>
    <row r="323" spans="1:12" hidden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1:12" x14ac:dyDescent="0.2"/>
    <row r="325" spans="1:12" x14ac:dyDescent="0.2"/>
    <row r="326" spans="1:12" x14ac:dyDescent="0.2"/>
    <row r="327" spans="1:12" x14ac:dyDescent="0.2"/>
  </sheetData>
  <mergeCells count="1">
    <mergeCell ref="I3:J3"/>
  </mergeCells>
  <conditionalFormatting sqref="K296:L299 K301:L304 K307:L317 K319:L320">
    <cfRule type="cellIs" dxfId="160" priority="110" stopIfTrue="1" operator="lessThan">
      <formula>0</formula>
    </cfRule>
    <cfRule type="cellIs" priority="111" stopIfTrue="1" operator="lessThan">
      <formula>0</formula>
    </cfRule>
  </conditionalFormatting>
  <conditionalFormatting sqref="L296:S299 U296 U299 Z296:AK299 Z301:AK304 L301:S304 L307:S317 Z307:AK317 Z319:AK320 L319:S320">
    <cfRule type="cellIs" dxfId="159" priority="112" stopIfTrue="1" operator="lessThan">
      <formula>0</formula>
    </cfRule>
  </conditionalFormatting>
  <conditionalFormatting sqref="AM296:AM299 AM301:AM304 AM307:AM317 AM319:AM320">
    <cfRule type="cellIs" dxfId="158" priority="109" operator="lessThan">
      <formula>0</formula>
    </cfRule>
  </conditionalFormatting>
  <conditionalFormatting sqref="K300:L300">
    <cfRule type="cellIs" dxfId="157" priority="106" stopIfTrue="1" operator="lessThan">
      <formula>0</formula>
    </cfRule>
    <cfRule type="cellIs" priority="107" stopIfTrue="1" operator="lessThan">
      <formula>0</formula>
    </cfRule>
  </conditionalFormatting>
  <conditionalFormatting sqref="L300:S300 Z300:AK300">
    <cfRule type="cellIs" dxfId="156" priority="108" stopIfTrue="1" operator="lessThan">
      <formula>0</formula>
    </cfRule>
  </conditionalFormatting>
  <conditionalFormatting sqref="AM300">
    <cfRule type="cellIs" dxfId="155" priority="105" operator="lessThan">
      <formula>0</formula>
    </cfRule>
  </conditionalFormatting>
  <conditionalFormatting sqref="K318:L318">
    <cfRule type="cellIs" dxfId="154" priority="98" stopIfTrue="1" operator="lessThan">
      <formula>0</formula>
    </cfRule>
    <cfRule type="cellIs" priority="99" stopIfTrue="1" operator="lessThan">
      <formula>0</formula>
    </cfRule>
  </conditionalFormatting>
  <conditionalFormatting sqref="L318:S318 Z318:AK318">
    <cfRule type="cellIs" dxfId="153" priority="100" stopIfTrue="1" operator="lessThan">
      <formula>0</formula>
    </cfRule>
  </conditionalFormatting>
  <conditionalFormatting sqref="AM318">
    <cfRule type="cellIs" dxfId="152" priority="97" operator="lessThan">
      <formula>0</formula>
    </cfRule>
  </conditionalFormatting>
  <conditionalFormatting sqref="K305:L305">
    <cfRule type="cellIs" dxfId="151" priority="102" stopIfTrue="1" operator="lessThan">
      <formula>0</formula>
    </cfRule>
    <cfRule type="cellIs" priority="103" stopIfTrue="1" operator="lessThan">
      <formula>0</formula>
    </cfRule>
  </conditionalFormatting>
  <conditionalFormatting sqref="L305:S305 Z305:AK305">
    <cfRule type="cellIs" dxfId="150" priority="104" stopIfTrue="1" operator="lessThan">
      <formula>0</formula>
    </cfRule>
  </conditionalFormatting>
  <conditionalFormatting sqref="AM305">
    <cfRule type="cellIs" dxfId="149" priority="101" operator="lessThan">
      <formula>0</formula>
    </cfRule>
  </conditionalFormatting>
  <conditionalFormatting sqref="K10:L10 K12:L36 K57:L69 K47:L55 K38:L45 K71:L83 K85:L92 K94:L105 K107:L107 K109:L113 K115:L147 K149:L154 K156:L204 K206:L221 K223:L234 K236:L245 K247:L261 K263:L272 K274:L280 K282:L289 K291:L295">
    <cfRule type="cellIs" dxfId="148" priority="90" stopIfTrue="1" operator="lessThan">
      <formula>0</formula>
    </cfRule>
    <cfRule type="cellIs" priority="91" stopIfTrue="1" operator="lessThan">
      <formula>0</formula>
    </cfRule>
  </conditionalFormatting>
  <conditionalFormatting sqref="L10:S10 Z10:AK10 Z12:AK36 L12:S36 L57:S69 Z57:AK69 L47:S55 Z47:AK55 L38:S45 Z38:AK45 Z71:AK83 L71:S83 L85:S92 Z85:AK92 Z94:AK105 L94:S105 L107:S107 Z107:AK107 Z109:AK113 L109:S113 L115:S147 Z115:AK147 Z149:AK154 L149:S154 L156:S204 Z156:AK204 Z206:AK221 L206:S221 L223:S234 Z223:AK234 Z236:AK245 L236:S245 L247:S261 Z247:AK261 Z263:AK272 L263:S272 L274:S280 Z274:AK280 Z282:AK289 L282:S289 L291:S295 Z291:AK295">
    <cfRule type="cellIs" dxfId="147" priority="92" stopIfTrue="1" operator="lessThan">
      <formula>0</formula>
    </cfRule>
  </conditionalFormatting>
  <conditionalFormatting sqref="AM10 AM12:AM36 AM57:AM69 AM47:AM55 AM38:AM45 AM71:AM83 AM85:AM92 AM94:AM105 AM107 AM109:AM113 AM115:AM147 AM149:AM154 AM156:AM204 AM206:AM221 AM223:AM234 AM236:AM245 AM247:AM261 AM263:AM272 AM274:AM280 AM282:AM289 AM291:AM295">
    <cfRule type="cellIs" dxfId="146" priority="88" operator="lessThan">
      <formula>0</formula>
    </cfRule>
  </conditionalFormatting>
  <conditionalFormatting sqref="AM306">
    <cfRule type="cellIs" dxfId="145" priority="2" operator="lessThan">
      <formula>0</formula>
    </cfRule>
  </conditionalFormatting>
  <conditionalFormatting sqref="B11:J320">
    <cfRule type="cellIs" dxfId="144" priority="1" operator="lessThan">
      <formula>0</formula>
    </cfRule>
  </conditionalFormatting>
  <conditionalFormatting sqref="K11:L11">
    <cfRule type="cellIs" dxfId="143" priority="83" stopIfTrue="1" operator="lessThan">
      <formula>0</formula>
    </cfRule>
    <cfRule type="cellIs" priority="84" stopIfTrue="1" operator="lessThan">
      <formula>0</formula>
    </cfRule>
  </conditionalFormatting>
  <conditionalFormatting sqref="Z11:AK11 L11:S11">
    <cfRule type="cellIs" dxfId="142" priority="85" stopIfTrue="1" operator="lessThan">
      <formula>0</formula>
    </cfRule>
  </conditionalFormatting>
  <conditionalFormatting sqref="AM11">
    <cfRule type="cellIs" dxfId="141" priority="82" operator="lessThan">
      <formula>0</formula>
    </cfRule>
  </conditionalFormatting>
  <conditionalFormatting sqref="K56:L56">
    <cfRule type="cellIs" dxfId="140" priority="79" stopIfTrue="1" operator="lessThan">
      <formula>0</formula>
    </cfRule>
    <cfRule type="cellIs" priority="80" stopIfTrue="1" operator="lessThan">
      <formula>0</formula>
    </cfRule>
  </conditionalFormatting>
  <conditionalFormatting sqref="L56:S56 Z56:AK56">
    <cfRule type="cellIs" dxfId="139" priority="81" stopIfTrue="1" operator="lessThan">
      <formula>0</formula>
    </cfRule>
  </conditionalFormatting>
  <conditionalFormatting sqref="AM56">
    <cfRule type="cellIs" dxfId="138" priority="78" operator="lessThan">
      <formula>0</formula>
    </cfRule>
  </conditionalFormatting>
  <conditionalFormatting sqref="K46:L46">
    <cfRule type="cellIs" dxfId="137" priority="75" stopIfTrue="1" operator="lessThan">
      <formula>0</formula>
    </cfRule>
    <cfRule type="cellIs" priority="76" stopIfTrue="1" operator="lessThan">
      <formula>0</formula>
    </cfRule>
  </conditionalFormatting>
  <conditionalFormatting sqref="L46:S46 Z46:AK46">
    <cfRule type="cellIs" dxfId="136" priority="77" stopIfTrue="1" operator="lessThan">
      <formula>0</formula>
    </cfRule>
  </conditionalFormatting>
  <conditionalFormatting sqref="AM46">
    <cfRule type="cellIs" dxfId="135" priority="74" operator="lessThan">
      <formula>0</formula>
    </cfRule>
  </conditionalFormatting>
  <conditionalFormatting sqref="K37:L37">
    <cfRule type="cellIs" dxfId="134" priority="71" stopIfTrue="1" operator="lessThan">
      <formula>0</formula>
    </cfRule>
    <cfRule type="cellIs" priority="72" stopIfTrue="1" operator="lessThan">
      <formula>0</formula>
    </cfRule>
  </conditionalFormatting>
  <conditionalFormatting sqref="L37:S37 Z37:AK37">
    <cfRule type="cellIs" dxfId="133" priority="73" stopIfTrue="1" operator="lessThan">
      <formula>0</formula>
    </cfRule>
  </conditionalFormatting>
  <conditionalFormatting sqref="AM37">
    <cfRule type="cellIs" dxfId="132" priority="70" operator="lessThan">
      <formula>0</formula>
    </cfRule>
  </conditionalFormatting>
  <conditionalFormatting sqref="K70:L70">
    <cfRule type="cellIs" dxfId="131" priority="67" stopIfTrue="1" operator="lessThan">
      <formula>0</formula>
    </cfRule>
    <cfRule type="cellIs" priority="68" stopIfTrue="1" operator="lessThan">
      <formula>0</formula>
    </cfRule>
  </conditionalFormatting>
  <conditionalFormatting sqref="L70:S70 Z70:AK70">
    <cfRule type="cellIs" dxfId="130" priority="69" stopIfTrue="1" operator="lessThan">
      <formula>0</formula>
    </cfRule>
  </conditionalFormatting>
  <conditionalFormatting sqref="AM70">
    <cfRule type="cellIs" dxfId="129" priority="66" operator="lessThan">
      <formula>0</formula>
    </cfRule>
  </conditionalFormatting>
  <conditionalFormatting sqref="K84:L84">
    <cfRule type="cellIs" dxfId="128" priority="63" stopIfTrue="1" operator="lessThan">
      <formula>0</formula>
    </cfRule>
    <cfRule type="cellIs" priority="64" stopIfTrue="1" operator="lessThan">
      <formula>0</formula>
    </cfRule>
  </conditionalFormatting>
  <conditionalFormatting sqref="L84:S84 Z84:AK84">
    <cfRule type="cellIs" dxfId="127" priority="65" stopIfTrue="1" operator="lessThan">
      <formula>0</formula>
    </cfRule>
  </conditionalFormatting>
  <conditionalFormatting sqref="AM84">
    <cfRule type="cellIs" dxfId="126" priority="62" operator="lessThan">
      <formula>0</formula>
    </cfRule>
  </conditionalFormatting>
  <conditionalFormatting sqref="K93:L93">
    <cfRule type="cellIs" dxfId="125" priority="59" stopIfTrue="1" operator="lessThan">
      <formula>0</formula>
    </cfRule>
    <cfRule type="cellIs" priority="60" stopIfTrue="1" operator="lessThan">
      <formula>0</formula>
    </cfRule>
  </conditionalFormatting>
  <conditionalFormatting sqref="L93:S93 Z93:AK93">
    <cfRule type="cellIs" dxfId="124" priority="61" stopIfTrue="1" operator="lessThan">
      <formula>0</formula>
    </cfRule>
  </conditionalFormatting>
  <conditionalFormatting sqref="AM93">
    <cfRule type="cellIs" dxfId="123" priority="58" operator="lessThan">
      <formula>0</formula>
    </cfRule>
  </conditionalFormatting>
  <conditionalFormatting sqref="K106:L106">
    <cfRule type="cellIs" dxfId="122" priority="55" stopIfTrue="1" operator="lessThan">
      <formula>0</formula>
    </cfRule>
    <cfRule type="cellIs" priority="56" stopIfTrue="1" operator="lessThan">
      <formula>0</formula>
    </cfRule>
  </conditionalFormatting>
  <conditionalFormatting sqref="L106:S106 Z106:AK106">
    <cfRule type="cellIs" dxfId="121" priority="57" stopIfTrue="1" operator="lessThan">
      <formula>0</formula>
    </cfRule>
  </conditionalFormatting>
  <conditionalFormatting sqref="AM106">
    <cfRule type="cellIs" dxfId="120" priority="54" operator="lessThan">
      <formula>0</formula>
    </cfRule>
  </conditionalFormatting>
  <conditionalFormatting sqref="K108:L108">
    <cfRule type="cellIs" dxfId="119" priority="51" stopIfTrue="1" operator="lessThan">
      <formula>0</formula>
    </cfRule>
    <cfRule type="cellIs" priority="52" stopIfTrue="1" operator="lessThan">
      <formula>0</formula>
    </cfRule>
  </conditionalFormatting>
  <conditionalFormatting sqref="L108:S108 Z108:AK108">
    <cfRule type="cellIs" dxfId="118" priority="53" stopIfTrue="1" operator="lessThan">
      <formula>0</formula>
    </cfRule>
  </conditionalFormatting>
  <conditionalFormatting sqref="AM108">
    <cfRule type="cellIs" dxfId="117" priority="50" operator="lessThan">
      <formula>0</formula>
    </cfRule>
  </conditionalFormatting>
  <conditionalFormatting sqref="K114:L114">
    <cfRule type="cellIs" dxfId="116" priority="47" stopIfTrue="1" operator="lessThan">
      <formula>0</formula>
    </cfRule>
    <cfRule type="cellIs" priority="48" stopIfTrue="1" operator="lessThan">
      <formula>0</formula>
    </cfRule>
  </conditionalFormatting>
  <conditionalFormatting sqref="L114:S114 Z114:AK114">
    <cfRule type="cellIs" dxfId="115" priority="49" stopIfTrue="1" operator="lessThan">
      <formula>0</formula>
    </cfRule>
  </conditionalFormatting>
  <conditionalFormatting sqref="AM114">
    <cfRule type="cellIs" dxfId="114" priority="46" operator="lessThan">
      <formula>0</formula>
    </cfRule>
  </conditionalFormatting>
  <conditionalFormatting sqref="K148:L148">
    <cfRule type="cellIs" dxfId="113" priority="43" stopIfTrue="1" operator="lessThan">
      <formula>0</formula>
    </cfRule>
    <cfRule type="cellIs" priority="44" stopIfTrue="1" operator="lessThan">
      <formula>0</formula>
    </cfRule>
  </conditionalFormatting>
  <conditionalFormatting sqref="L148:S148 Z148:AK148">
    <cfRule type="cellIs" dxfId="112" priority="45" stopIfTrue="1" operator="lessThan">
      <formula>0</formula>
    </cfRule>
  </conditionalFormatting>
  <conditionalFormatting sqref="AM148">
    <cfRule type="cellIs" dxfId="111" priority="42" operator="lessThan">
      <formula>0</formula>
    </cfRule>
  </conditionalFormatting>
  <conditionalFormatting sqref="K155:L155">
    <cfRule type="cellIs" dxfId="110" priority="39" stopIfTrue="1" operator="lessThan">
      <formula>0</formula>
    </cfRule>
    <cfRule type="cellIs" priority="40" stopIfTrue="1" operator="lessThan">
      <formula>0</formula>
    </cfRule>
  </conditionalFormatting>
  <conditionalFormatting sqref="L155:S155 Z155:AK155">
    <cfRule type="cellIs" dxfId="109" priority="41" stopIfTrue="1" operator="lessThan">
      <formula>0</formula>
    </cfRule>
  </conditionalFormatting>
  <conditionalFormatting sqref="AM155">
    <cfRule type="cellIs" dxfId="108" priority="38" operator="lessThan">
      <formula>0</formula>
    </cfRule>
  </conditionalFormatting>
  <conditionalFormatting sqref="K205:L205">
    <cfRule type="cellIs" dxfId="107" priority="35" stopIfTrue="1" operator="lessThan">
      <formula>0</formula>
    </cfRule>
    <cfRule type="cellIs" priority="36" stopIfTrue="1" operator="lessThan">
      <formula>0</formula>
    </cfRule>
  </conditionalFormatting>
  <conditionalFormatting sqref="L205:S205 Z205:AK205">
    <cfRule type="cellIs" dxfId="106" priority="37" stopIfTrue="1" operator="lessThan">
      <formula>0</formula>
    </cfRule>
  </conditionalFormatting>
  <conditionalFormatting sqref="AM205">
    <cfRule type="cellIs" dxfId="105" priority="34" operator="lessThan">
      <formula>0</formula>
    </cfRule>
  </conditionalFormatting>
  <conditionalFormatting sqref="K222:L222">
    <cfRule type="cellIs" dxfId="104" priority="31" stopIfTrue="1" operator="lessThan">
      <formula>0</formula>
    </cfRule>
    <cfRule type="cellIs" priority="32" stopIfTrue="1" operator="lessThan">
      <formula>0</formula>
    </cfRule>
  </conditionalFormatting>
  <conditionalFormatting sqref="L222:S222 Z222:AK222">
    <cfRule type="cellIs" dxfId="103" priority="33" stopIfTrue="1" operator="lessThan">
      <formula>0</formula>
    </cfRule>
  </conditionalFormatting>
  <conditionalFormatting sqref="AM222">
    <cfRule type="cellIs" dxfId="102" priority="30" operator="lessThan">
      <formula>0</formula>
    </cfRule>
  </conditionalFormatting>
  <conditionalFormatting sqref="K235:L235">
    <cfRule type="cellIs" dxfId="101" priority="27" stopIfTrue="1" operator="lessThan">
      <formula>0</formula>
    </cfRule>
    <cfRule type="cellIs" priority="28" stopIfTrue="1" operator="lessThan">
      <formula>0</formula>
    </cfRule>
  </conditionalFormatting>
  <conditionalFormatting sqref="L235:S235 Z235:AK235">
    <cfRule type="cellIs" dxfId="100" priority="29" stopIfTrue="1" operator="lessThan">
      <formula>0</formula>
    </cfRule>
  </conditionalFormatting>
  <conditionalFormatting sqref="AM235">
    <cfRule type="cellIs" dxfId="99" priority="26" operator="lessThan">
      <formula>0</formula>
    </cfRule>
  </conditionalFormatting>
  <conditionalFormatting sqref="K246:L246">
    <cfRule type="cellIs" dxfId="98" priority="23" stopIfTrue="1" operator="lessThan">
      <formula>0</formula>
    </cfRule>
    <cfRule type="cellIs" priority="24" stopIfTrue="1" operator="lessThan">
      <formula>0</formula>
    </cfRule>
  </conditionalFormatting>
  <conditionalFormatting sqref="L246:S246 Z246:AK246">
    <cfRule type="cellIs" dxfId="97" priority="25" stopIfTrue="1" operator="lessThan">
      <formula>0</formula>
    </cfRule>
  </conditionalFormatting>
  <conditionalFormatting sqref="AM246">
    <cfRule type="cellIs" dxfId="96" priority="22" operator="lessThan">
      <formula>0</formula>
    </cfRule>
  </conditionalFormatting>
  <conditionalFormatting sqref="K262:L262">
    <cfRule type="cellIs" dxfId="95" priority="19" stopIfTrue="1" operator="lessThan">
      <formula>0</formula>
    </cfRule>
    <cfRule type="cellIs" priority="20" stopIfTrue="1" operator="lessThan">
      <formula>0</formula>
    </cfRule>
  </conditionalFormatting>
  <conditionalFormatting sqref="L262:S262 Z262:AK262">
    <cfRule type="cellIs" dxfId="94" priority="21" stopIfTrue="1" operator="lessThan">
      <formula>0</formula>
    </cfRule>
  </conditionalFormatting>
  <conditionalFormatting sqref="AM262">
    <cfRule type="cellIs" dxfId="93" priority="18" operator="lessThan">
      <formula>0</formula>
    </cfRule>
  </conditionalFormatting>
  <conditionalFormatting sqref="K273:L273">
    <cfRule type="cellIs" dxfId="92" priority="15" stopIfTrue="1" operator="lessThan">
      <formula>0</formula>
    </cfRule>
    <cfRule type="cellIs" priority="16" stopIfTrue="1" operator="lessThan">
      <formula>0</formula>
    </cfRule>
  </conditionalFormatting>
  <conditionalFormatting sqref="L273:S273 Z273:AK273">
    <cfRule type="cellIs" dxfId="91" priority="17" stopIfTrue="1" operator="lessThan">
      <formula>0</formula>
    </cfRule>
  </conditionalFormatting>
  <conditionalFormatting sqref="AM273">
    <cfRule type="cellIs" dxfId="90" priority="14" operator="lessThan">
      <formula>0</formula>
    </cfRule>
  </conditionalFormatting>
  <conditionalFormatting sqref="K281:L281">
    <cfRule type="cellIs" dxfId="89" priority="11" stopIfTrue="1" operator="lessThan">
      <formula>0</formula>
    </cfRule>
    <cfRule type="cellIs" priority="12" stopIfTrue="1" operator="lessThan">
      <formula>0</formula>
    </cfRule>
  </conditionalFormatting>
  <conditionalFormatting sqref="L281:S281 Z281:AK281">
    <cfRule type="cellIs" dxfId="88" priority="13" stopIfTrue="1" operator="lessThan">
      <formula>0</formula>
    </cfRule>
  </conditionalFormatting>
  <conditionalFormatting sqref="AM281">
    <cfRule type="cellIs" dxfId="87" priority="10" operator="lessThan">
      <formula>0</formula>
    </cfRule>
  </conditionalFormatting>
  <conditionalFormatting sqref="K290:L290">
    <cfRule type="cellIs" dxfId="86" priority="7" stopIfTrue="1" operator="lessThan">
      <formula>0</formula>
    </cfRule>
    <cfRule type="cellIs" priority="8" stopIfTrue="1" operator="lessThan">
      <formula>0</formula>
    </cfRule>
  </conditionalFormatting>
  <conditionalFormatting sqref="L290:S290 Z290:AK290">
    <cfRule type="cellIs" dxfId="85" priority="9" stopIfTrue="1" operator="lessThan">
      <formula>0</formula>
    </cfRule>
  </conditionalFormatting>
  <conditionalFormatting sqref="AM290">
    <cfRule type="cellIs" dxfId="84" priority="6" operator="lessThan">
      <formula>0</formula>
    </cfRule>
  </conditionalFormatting>
  <conditionalFormatting sqref="K306:L306">
    <cfRule type="cellIs" dxfId="83" priority="3" stopIfTrue="1" operator="lessThan">
      <formula>0</formula>
    </cfRule>
    <cfRule type="cellIs" priority="4" stopIfTrue="1" operator="lessThan">
      <formula>0</formula>
    </cfRule>
  </conditionalFormatting>
  <conditionalFormatting sqref="L306:S306 Z306:AK306">
    <cfRule type="cellIs" dxfId="82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VX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x14ac:dyDescent="0.25"/>
  <cols>
    <col min="1" max="1" width="19.109375" style="20" customWidth="1"/>
    <col min="2" max="2" width="12" style="20" customWidth="1"/>
    <col min="3" max="3" width="17" style="20" customWidth="1"/>
    <col min="4" max="4" width="16.6640625" style="20" customWidth="1"/>
    <col min="5" max="5" width="8.6640625" style="20" customWidth="1"/>
    <col min="6" max="6" width="8.109375" style="20" customWidth="1"/>
    <col min="7" max="7" width="16.33203125" style="20" customWidth="1"/>
    <col min="8" max="8" width="14.5546875" style="20" customWidth="1"/>
    <col min="9" max="9" width="6.6640625" style="20" customWidth="1"/>
    <col min="10" max="10" width="6.5546875" style="20" customWidth="1"/>
    <col min="11" max="11" width="9.44140625" style="20" customWidth="1"/>
    <col min="12" max="251" width="0" style="20" hidden="1"/>
    <col min="252" max="253" width="0" style="20" hidden="1" customWidth="1"/>
    <col min="254" max="254" width="19.109375" style="20" hidden="1" customWidth="1"/>
    <col min="255" max="255" width="9.5546875" style="20" hidden="1" customWidth="1"/>
    <col min="256" max="256" width="16" style="20" hidden="1" customWidth="1"/>
    <col min="257" max="257" width="16.6640625" style="20" hidden="1" customWidth="1"/>
    <col min="258" max="258" width="8.6640625" style="20" hidden="1" customWidth="1"/>
    <col min="259" max="259" width="9.33203125" style="20" hidden="1" customWidth="1"/>
    <col min="260" max="260" width="16.33203125" style="20" hidden="1" customWidth="1"/>
    <col min="261" max="261" width="14.5546875" style="20" hidden="1" customWidth="1"/>
    <col min="262" max="262" width="14.44140625" style="20" hidden="1" customWidth="1"/>
    <col min="263" max="263" width="13.33203125" style="20" hidden="1" customWidth="1"/>
    <col min="264" max="264" width="6.6640625" style="20" hidden="1" customWidth="1"/>
    <col min="265" max="265" width="6.5546875" style="20" hidden="1" customWidth="1"/>
    <col min="266" max="266" width="6.33203125" style="20" hidden="1" customWidth="1"/>
    <col min="267" max="267" width="9.44140625" style="20" hidden="1" customWidth="1"/>
    <col min="268" max="507" width="0" style="20" hidden="1"/>
    <col min="508" max="509" width="0" style="20" hidden="1" customWidth="1"/>
    <col min="510" max="510" width="19.109375" style="20" hidden="1" customWidth="1"/>
    <col min="511" max="511" width="9.5546875" style="20" hidden="1" customWidth="1"/>
    <col min="512" max="512" width="16" style="20" hidden="1" customWidth="1"/>
    <col min="513" max="513" width="16.6640625" style="20" hidden="1" customWidth="1"/>
    <col min="514" max="514" width="8.6640625" style="20" hidden="1" customWidth="1"/>
    <col min="515" max="515" width="9.33203125" style="20" hidden="1" customWidth="1"/>
    <col min="516" max="516" width="16.33203125" style="20" hidden="1" customWidth="1"/>
    <col min="517" max="517" width="14.5546875" style="20" hidden="1" customWidth="1"/>
    <col min="518" max="518" width="14.44140625" style="20" hidden="1" customWidth="1"/>
    <col min="519" max="519" width="13.33203125" style="20" hidden="1" customWidth="1"/>
    <col min="520" max="520" width="6.6640625" style="20" hidden="1" customWidth="1"/>
    <col min="521" max="521" width="6.5546875" style="20" hidden="1" customWidth="1"/>
    <col min="522" max="522" width="6.33203125" style="20" hidden="1" customWidth="1"/>
    <col min="523" max="523" width="9.44140625" style="20" hidden="1" customWidth="1"/>
    <col min="524" max="763" width="0" style="20" hidden="1"/>
    <col min="764" max="765" width="0" style="20" hidden="1" customWidth="1"/>
    <col min="766" max="766" width="19.109375" style="20" hidden="1" customWidth="1"/>
    <col min="767" max="767" width="9.5546875" style="20" hidden="1" customWidth="1"/>
    <col min="768" max="768" width="16" style="20" hidden="1" customWidth="1"/>
    <col min="769" max="769" width="16.6640625" style="20" hidden="1" customWidth="1"/>
    <col min="770" max="770" width="8.6640625" style="20" hidden="1" customWidth="1"/>
    <col min="771" max="771" width="9.33203125" style="20" hidden="1" customWidth="1"/>
    <col min="772" max="772" width="16.33203125" style="20" hidden="1" customWidth="1"/>
    <col min="773" max="773" width="14.5546875" style="20" hidden="1" customWidth="1"/>
    <col min="774" max="774" width="14.44140625" style="20" hidden="1" customWidth="1"/>
    <col min="775" max="775" width="13.33203125" style="20" hidden="1" customWidth="1"/>
    <col min="776" max="776" width="6.6640625" style="20" hidden="1" customWidth="1"/>
    <col min="777" max="777" width="6.5546875" style="20" hidden="1" customWidth="1"/>
    <col min="778" max="778" width="6.33203125" style="20" hidden="1" customWidth="1"/>
    <col min="779" max="779" width="9.44140625" style="20" hidden="1" customWidth="1"/>
    <col min="780" max="1019" width="0" style="20" hidden="1"/>
    <col min="1020" max="1021" width="0" style="20" hidden="1" customWidth="1"/>
    <col min="1022" max="1022" width="19.109375" style="20" hidden="1" customWidth="1"/>
    <col min="1023" max="1023" width="9.5546875" style="20" hidden="1" customWidth="1"/>
    <col min="1024" max="1024" width="16" style="20" hidden="1" customWidth="1"/>
    <col min="1025" max="1025" width="16.6640625" style="20" hidden="1" customWidth="1"/>
    <col min="1026" max="1026" width="8.6640625" style="20" hidden="1" customWidth="1"/>
    <col min="1027" max="1027" width="9.33203125" style="20" hidden="1" customWidth="1"/>
    <col min="1028" max="1028" width="16.33203125" style="20" hidden="1" customWidth="1"/>
    <col min="1029" max="1029" width="14.5546875" style="20" hidden="1" customWidth="1"/>
    <col min="1030" max="1030" width="14.44140625" style="20" hidden="1" customWidth="1"/>
    <col min="1031" max="1031" width="13.33203125" style="20" hidden="1" customWidth="1"/>
    <col min="1032" max="1032" width="6.6640625" style="20" hidden="1" customWidth="1"/>
    <col min="1033" max="1033" width="6.5546875" style="20" hidden="1" customWidth="1"/>
    <col min="1034" max="1034" width="6.33203125" style="20" hidden="1" customWidth="1"/>
    <col min="1035" max="1035" width="9.44140625" style="20" hidden="1" customWidth="1"/>
    <col min="1036" max="1275" width="0" style="20" hidden="1"/>
    <col min="1276" max="1277" width="0" style="20" hidden="1" customWidth="1"/>
    <col min="1278" max="1278" width="19.109375" style="20" hidden="1" customWidth="1"/>
    <col min="1279" max="1279" width="9.5546875" style="20" hidden="1" customWidth="1"/>
    <col min="1280" max="1280" width="16" style="20" hidden="1" customWidth="1"/>
    <col min="1281" max="1281" width="16.6640625" style="20" hidden="1" customWidth="1"/>
    <col min="1282" max="1282" width="8.6640625" style="20" hidden="1" customWidth="1"/>
    <col min="1283" max="1283" width="9.33203125" style="20" hidden="1" customWidth="1"/>
    <col min="1284" max="1284" width="16.33203125" style="20" hidden="1" customWidth="1"/>
    <col min="1285" max="1285" width="14.5546875" style="20" hidden="1" customWidth="1"/>
    <col min="1286" max="1286" width="14.44140625" style="20" hidden="1" customWidth="1"/>
    <col min="1287" max="1287" width="13.33203125" style="20" hidden="1" customWidth="1"/>
    <col min="1288" max="1288" width="6.6640625" style="20" hidden="1" customWidth="1"/>
    <col min="1289" max="1289" width="6.5546875" style="20" hidden="1" customWidth="1"/>
    <col min="1290" max="1290" width="6.33203125" style="20" hidden="1" customWidth="1"/>
    <col min="1291" max="1291" width="9.44140625" style="20" hidden="1" customWidth="1"/>
    <col min="1292" max="1531" width="0" style="20" hidden="1"/>
    <col min="1532" max="1533" width="0" style="20" hidden="1" customWidth="1"/>
    <col min="1534" max="1534" width="19.109375" style="20" hidden="1" customWidth="1"/>
    <col min="1535" max="1535" width="9.5546875" style="20" hidden="1" customWidth="1"/>
    <col min="1536" max="1536" width="16" style="20" hidden="1" customWidth="1"/>
    <col min="1537" max="1537" width="16.6640625" style="20" hidden="1" customWidth="1"/>
    <col min="1538" max="1538" width="8.6640625" style="20" hidden="1" customWidth="1"/>
    <col min="1539" max="1539" width="9.33203125" style="20" hidden="1" customWidth="1"/>
    <col min="1540" max="1540" width="16.33203125" style="20" hidden="1" customWidth="1"/>
    <col min="1541" max="1541" width="14.5546875" style="20" hidden="1" customWidth="1"/>
    <col min="1542" max="1542" width="14.44140625" style="20" hidden="1" customWidth="1"/>
    <col min="1543" max="1543" width="13.33203125" style="20" hidden="1" customWidth="1"/>
    <col min="1544" max="1544" width="6.6640625" style="20" hidden="1" customWidth="1"/>
    <col min="1545" max="1545" width="6.5546875" style="20" hidden="1" customWidth="1"/>
    <col min="1546" max="1546" width="6.33203125" style="20" hidden="1" customWidth="1"/>
    <col min="1547" max="1547" width="9.44140625" style="20" hidden="1" customWidth="1"/>
    <col min="1548" max="1787" width="0" style="20" hidden="1"/>
    <col min="1788" max="1789" width="0" style="20" hidden="1" customWidth="1"/>
    <col min="1790" max="1790" width="19.109375" style="20" hidden="1" customWidth="1"/>
    <col min="1791" max="1791" width="9.5546875" style="20" hidden="1" customWidth="1"/>
    <col min="1792" max="1792" width="16" style="20" hidden="1" customWidth="1"/>
    <col min="1793" max="1793" width="16.6640625" style="20" hidden="1" customWidth="1"/>
    <col min="1794" max="1794" width="8.6640625" style="20" hidden="1" customWidth="1"/>
    <col min="1795" max="1795" width="9.33203125" style="20" hidden="1" customWidth="1"/>
    <col min="1796" max="1796" width="16.33203125" style="20" hidden="1" customWidth="1"/>
    <col min="1797" max="1797" width="14.5546875" style="20" hidden="1" customWidth="1"/>
    <col min="1798" max="1798" width="14.44140625" style="20" hidden="1" customWidth="1"/>
    <col min="1799" max="1799" width="13.33203125" style="20" hidden="1" customWidth="1"/>
    <col min="1800" max="1800" width="6.6640625" style="20" hidden="1" customWidth="1"/>
    <col min="1801" max="1801" width="6.5546875" style="20" hidden="1" customWidth="1"/>
    <col min="1802" max="1802" width="6.33203125" style="20" hidden="1" customWidth="1"/>
    <col min="1803" max="1803" width="9.44140625" style="20" hidden="1" customWidth="1"/>
    <col min="1804" max="2043" width="0" style="20" hidden="1"/>
    <col min="2044" max="2045" width="0" style="20" hidden="1" customWidth="1"/>
    <col min="2046" max="2046" width="19.109375" style="20" hidden="1" customWidth="1"/>
    <col min="2047" max="2047" width="9.5546875" style="20" hidden="1" customWidth="1"/>
    <col min="2048" max="2048" width="16" style="20" hidden="1" customWidth="1"/>
    <col min="2049" max="2049" width="16.6640625" style="20" hidden="1" customWidth="1"/>
    <col min="2050" max="2050" width="8.6640625" style="20" hidden="1" customWidth="1"/>
    <col min="2051" max="2051" width="9.33203125" style="20" hidden="1" customWidth="1"/>
    <col min="2052" max="2052" width="16.33203125" style="20" hidden="1" customWidth="1"/>
    <col min="2053" max="2053" width="14.5546875" style="20" hidden="1" customWidth="1"/>
    <col min="2054" max="2054" width="14.44140625" style="20" hidden="1" customWidth="1"/>
    <col min="2055" max="2055" width="13.33203125" style="20" hidden="1" customWidth="1"/>
    <col min="2056" max="2056" width="6.6640625" style="20" hidden="1" customWidth="1"/>
    <col min="2057" max="2057" width="6.5546875" style="20" hidden="1" customWidth="1"/>
    <col min="2058" max="2058" width="6.33203125" style="20" hidden="1" customWidth="1"/>
    <col min="2059" max="2059" width="9.44140625" style="20" hidden="1" customWidth="1"/>
    <col min="2060" max="2299" width="0" style="20" hidden="1"/>
    <col min="2300" max="2301" width="0" style="20" hidden="1" customWidth="1"/>
    <col min="2302" max="2302" width="19.109375" style="20" hidden="1" customWidth="1"/>
    <col min="2303" max="2303" width="9.5546875" style="20" hidden="1" customWidth="1"/>
    <col min="2304" max="2304" width="16" style="20" hidden="1" customWidth="1"/>
    <col min="2305" max="2305" width="16.6640625" style="20" hidden="1" customWidth="1"/>
    <col min="2306" max="2306" width="8.6640625" style="20" hidden="1" customWidth="1"/>
    <col min="2307" max="2307" width="9.33203125" style="20" hidden="1" customWidth="1"/>
    <col min="2308" max="2308" width="16.33203125" style="20" hidden="1" customWidth="1"/>
    <col min="2309" max="2309" width="14.5546875" style="20" hidden="1" customWidth="1"/>
    <col min="2310" max="2310" width="14.44140625" style="20" hidden="1" customWidth="1"/>
    <col min="2311" max="2311" width="13.33203125" style="20" hidden="1" customWidth="1"/>
    <col min="2312" max="2312" width="6.6640625" style="20" hidden="1" customWidth="1"/>
    <col min="2313" max="2313" width="6.5546875" style="20" hidden="1" customWidth="1"/>
    <col min="2314" max="2314" width="6.33203125" style="20" hidden="1" customWidth="1"/>
    <col min="2315" max="2315" width="9.44140625" style="20" hidden="1" customWidth="1"/>
    <col min="2316" max="2555" width="0" style="20" hidden="1"/>
    <col min="2556" max="2557" width="0" style="20" hidden="1" customWidth="1"/>
    <col min="2558" max="2558" width="19.109375" style="20" hidden="1" customWidth="1"/>
    <col min="2559" max="2559" width="9.5546875" style="20" hidden="1" customWidth="1"/>
    <col min="2560" max="2560" width="16" style="20" hidden="1" customWidth="1"/>
    <col min="2561" max="2561" width="16.6640625" style="20" hidden="1" customWidth="1"/>
    <col min="2562" max="2562" width="8.6640625" style="20" hidden="1" customWidth="1"/>
    <col min="2563" max="2563" width="9.33203125" style="20" hidden="1" customWidth="1"/>
    <col min="2564" max="2564" width="16.33203125" style="20" hidden="1" customWidth="1"/>
    <col min="2565" max="2565" width="14.5546875" style="20" hidden="1" customWidth="1"/>
    <col min="2566" max="2566" width="14.44140625" style="20" hidden="1" customWidth="1"/>
    <col min="2567" max="2567" width="13.33203125" style="20" hidden="1" customWidth="1"/>
    <col min="2568" max="2568" width="6.6640625" style="20" hidden="1" customWidth="1"/>
    <col min="2569" max="2569" width="6.5546875" style="20" hidden="1" customWidth="1"/>
    <col min="2570" max="2570" width="6.33203125" style="20" hidden="1" customWidth="1"/>
    <col min="2571" max="2571" width="9.44140625" style="20" hidden="1" customWidth="1"/>
    <col min="2572" max="2811" width="0" style="20" hidden="1"/>
    <col min="2812" max="2813" width="0" style="20" hidden="1" customWidth="1"/>
    <col min="2814" max="2814" width="19.109375" style="20" hidden="1" customWidth="1"/>
    <col min="2815" max="2815" width="9.5546875" style="20" hidden="1" customWidth="1"/>
    <col min="2816" max="2816" width="16" style="20" hidden="1" customWidth="1"/>
    <col min="2817" max="2817" width="16.6640625" style="20" hidden="1" customWidth="1"/>
    <col min="2818" max="2818" width="8.6640625" style="20" hidden="1" customWidth="1"/>
    <col min="2819" max="2819" width="9.33203125" style="20" hidden="1" customWidth="1"/>
    <col min="2820" max="2820" width="16.33203125" style="20" hidden="1" customWidth="1"/>
    <col min="2821" max="2821" width="14.5546875" style="20" hidden="1" customWidth="1"/>
    <col min="2822" max="2822" width="14.44140625" style="20" hidden="1" customWidth="1"/>
    <col min="2823" max="2823" width="13.33203125" style="20" hidden="1" customWidth="1"/>
    <col min="2824" max="2824" width="6.6640625" style="20" hidden="1" customWidth="1"/>
    <col min="2825" max="2825" width="6.5546875" style="20" hidden="1" customWidth="1"/>
    <col min="2826" max="2826" width="6.33203125" style="20" hidden="1" customWidth="1"/>
    <col min="2827" max="2827" width="9.44140625" style="20" hidden="1" customWidth="1"/>
    <col min="2828" max="3067" width="0" style="20" hidden="1"/>
    <col min="3068" max="3069" width="0" style="20" hidden="1" customWidth="1"/>
    <col min="3070" max="3070" width="19.109375" style="20" hidden="1" customWidth="1"/>
    <col min="3071" max="3071" width="9.5546875" style="20" hidden="1" customWidth="1"/>
    <col min="3072" max="3072" width="16" style="20" hidden="1" customWidth="1"/>
    <col min="3073" max="3073" width="16.6640625" style="20" hidden="1" customWidth="1"/>
    <col min="3074" max="3074" width="8.6640625" style="20" hidden="1" customWidth="1"/>
    <col min="3075" max="3075" width="9.33203125" style="20" hidden="1" customWidth="1"/>
    <col min="3076" max="3076" width="16.33203125" style="20" hidden="1" customWidth="1"/>
    <col min="3077" max="3077" width="14.5546875" style="20" hidden="1" customWidth="1"/>
    <col min="3078" max="3078" width="14.44140625" style="20" hidden="1" customWidth="1"/>
    <col min="3079" max="3079" width="13.33203125" style="20" hidden="1" customWidth="1"/>
    <col min="3080" max="3080" width="6.6640625" style="20" hidden="1" customWidth="1"/>
    <col min="3081" max="3081" width="6.5546875" style="20" hidden="1" customWidth="1"/>
    <col min="3082" max="3082" width="6.33203125" style="20" hidden="1" customWidth="1"/>
    <col min="3083" max="3083" width="9.44140625" style="20" hidden="1" customWidth="1"/>
    <col min="3084" max="3323" width="0" style="20" hidden="1"/>
    <col min="3324" max="3325" width="0" style="20" hidden="1" customWidth="1"/>
    <col min="3326" max="3326" width="19.109375" style="20" hidden="1" customWidth="1"/>
    <col min="3327" max="3327" width="9.5546875" style="20" hidden="1" customWidth="1"/>
    <col min="3328" max="3328" width="16" style="20" hidden="1" customWidth="1"/>
    <col min="3329" max="3329" width="16.6640625" style="20" hidden="1" customWidth="1"/>
    <col min="3330" max="3330" width="8.6640625" style="20" hidden="1" customWidth="1"/>
    <col min="3331" max="3331" width="9.33203125" style="20" hidden="1" customWidth="1"/>
    <col min="3332" max="3332" width="16.33203125" style="20" hidden="1" customWidth="1"/>
    <col min="3333" max="3333" width="14.5546875" style="20" hidden="1" customWidth="1"/>
    <col min="3334" max="3334" width="14.44140625" style="20" hidden="1" customWidth="1"/>
    <col min="3335" max="3335" width="13.33203125" style="20" hidden="1" customWidth="1"/>
    <col min="3336" max="3336" width="6.6640625" style="20" hidden="1" customWidth="1"/>
    <col min="3337" max="3337" width="6.5546875" style="20" hidden="1" customWidth="1"/>
    <col min="3338" max="3338" width="6.33203125" style="20" hidden="1" customWidth="1"/>
    <col min="3339" max="3339" width="9.44140625" style="20" hidden="1" customWidth="1"/>
    <col min="3340" max="3579" width="0" style="20" hidden="1"/>
    <col min="3580" max="3581" width="0" style="20" hidden="1" customWidth="1"/>
    <col min="3582" max="3582" width="19.109375" style="20" hidden="1" customWidth="1"/>
    <col min="3583" max="3583" width="9.5546875" style="20" hidden="1" customWidth="1"/>
    <col min="3584" max="3584" width="16" style="20" hidden="1" customWidth="1"/>
    <col min="3585" max="3585" width="16.6640625" style="20" hidden="1" customWidth="1"/>
    <col min="3586" max="3586" width="8.6640625" style="20" hidden="1" customWidth="1"/>
    <col min="3587" max="3587" width="9.33203125" style="20" hidden="1" customWidth="1"/>
    <col min="3588" max="3588" width="16.33203125" style="20" hidden="1" customWidth="1"/>
    <col min="3589" max="3589" width="14.5546875" style="20" hidden="1" customWidth="1"/>
    <col min="3590" max="3590" width="14.44140625" style="20" hidden="1" customWidth="1"/>
    <col min="3591" max="3591" width="13.33203125" style="20" hidden="1" customWidth="1"/>
    <col min="3592" max="3592" width="6.6640625" style="20" hidden="1" customWidth="1"/>
    <col min="3593" max="3593" width="6.5546875" style="20" hidden="1" customWidth="1"/>
    <col min="3594" max="3594" width="6.33203125" style="20" hidden="1" customWidth="1"/>
    <col min="3595" max="3595" width="9.44140625" style="20" hidden="1" customWidth="1"/>
    <col min="3596" max="3835" width="0" style="20" hidden="1"/>
    <col min="3836" max="3837" width="0" style="20" hidden="1" customWidth="1"/>
    <col min="3838" max="3838" width="19.109375" style="20" hidden="1" customWidth="1"/>
    <col min="3839" max="3839" width="9.5546875" style="20" hidden="1" customWidth="1"/>
    <col min="3840" max="3840" width="16" style="20" hidden="1" customWidth="1"/>
    <col min="3841" max="3841" width="16.6640625" style="20" hidden="1" customWidth="1"/>
    <col min="3842" max="3842" width="8.6640625" style="20" hidden="1" customWidth="1"/>
    <col min="3843" max="3843" width="9.33203125" style="20" hidden="1" customWidth="1"/>
    <col min="3844" max="3844" width="16.33203125" style="20" hidden="1" customWidth="1"/>
    <col min="3845" max="3845" width="14.5546875" style="20" hidden="1" customWidth="1"/>
    <col min="3846" max="3846" width="14.44140625" style="20" hidden="1" customWidth="1"/>
    <col min="3847" max="3847" width="13.33203125" style="20" hidden="1" customWidth="1"/>
    <col min="3848" max="3848" width="6.6640625" style="20" hidden="1" customWidth="1"/>
    <col min="3849" max="3849" width="6.5546875" style="20" hidden="1" customWidth="1"/>
    <col min="3850" max="3850" width="6.33203125" style="20" hidden="1" customWidth="1"/>
    <col min="3851" max="3851" width="9.44140625" style="20" hidden="1" customWidth="1"/>
    <col min="3852" max="4091" width="0" style="20" hidden="1"/>
    <col min="4092" max="4093" width="0" style="20" hidden="1" customWidth="1"/>
    <col min="4094" max="4094" width="19.109375" style="20" hidden="1" customWidth="1"/>
    <col min="4095" max="4095" width="9.5546875" style="20" hidden="1" customWidth="1"/>
    <col min="4096" max="4096" width="16" style="20" hidden="1" customWidth="1"/>
    <col min="4097" max="4097" width="16.6640625" style="20" hidden="1" customWidth="1"/>
    <col min="4098" max="4098" width="8.6640625" style="20" hidden="1" customWidth="1"/>
    <col min="4099" max="4099" width="9.33203125" style="20" hidden="1" customWidth="1"/>
    <col min="4100" max="4100" width="16.33203125" style="20" hidden="1" customWidth="1"/>
    <col min="4101" max="4101" width="14.5546875" style="20" hidden="1" customWidth="1"/>
    <col min="4102" max="4102" width="14.44140625" style="20" hidden="1" customWidth="1"/>
    <col min="4103" max="4103" width="13.33203125" style="20" hidden="1" customWidth="1"/>
    <col min="4104" max="4104" width="6.6640625" style="20" hidden="1" customWidth="1"/>
    <col min="4105" max="4105" width="6.5546875" style="20" hidden="1" customWidth="1"/>
    <col min="4106" max="4106" width="6.33203125" style="20" hidden="1" customWidth="1"/>
    <col min="4107" max="4107" width="9.44140625" style="20" hidden="1" customWidth="1"/>
    <col min="4108" max="4347" width="0" style="20" hidden="1"/>
    <col min="4348" max="4349" width="0" style="20" hidden="1" customWidth="1"/>
    <col min="4350" max="4350" width="19.109375" style="20" hidden="1" customWidth="1"/>
    <col min="4351" max="4351" width="9.5546875" style="20" hidden="1" customWidth="1"/>
    <col min="4352" max="4352" width="16" style="20" hidden="1" customWidth="1"/>
    <col min="4353" max="4353" width="16.6640625" style="20" hidden="1" customWidth="1"/>
    <col min="4354" max="4354" width="8.6640625" style="20" hidden="1" customWidth="1"/>
    <col min="4355" max="4355" width="9.33203125" style="20" hidden="1" customWidth="1"/>
    <col min="4356" max="4356" width="16.33203125" style="20" hidden="1" customWidth="1"/>
    <col min="4357" max="4357" width="14.5546875" style="20" hidden="1" customWidth="1"/>
    <col min="4358" max="4358" width="14.44140625" style="20" hidden="1" customWidth="1"/>
    <col min="4359" max="4359" width="13.33203125" style="20" hidden="1" customWidth="1"/>
    <col min="4360" max="4360" width="6.6640625" style="20" hidden="1" customWidth="1"/>
    <col min="4361" max="4361" width="6.5546875" style="20" hidden="1" customWidth="1"/>
    <col min="4362" max="4362" width="6.33203125" style="20" hidden="1" customWidth="1"/>
    <col min="4363" max="4363" width="9.44140625" style="20" hidden="1" customWidth="1"/>
    <col min="4364" max="4603" width="0" style="20" hidden="1"/>
    <col min="4604" max="4605" width="0" style="20" hidden="1" customWidth="1"/>
    <col min="4606" max="4606" width="19.109375" style="20" hidden="1" customWidth="1"/>
    <col min="4607" max="4607" width="9.5546875" style="20" hidden="1" customWidth="1"/>
    <col min="4608" max="4608" width="16" style="20" hidden="1" customWidth="1"/>
    <col min="4609" max="4609" width="16.6640625" style="20" hidden="1" customWidth="1"/>
    <col min="4610" max="4610" width="8.6640625" style="20" hidden="1" customWidth="1"/>
    <col min="4611" max="4611" width="9.33203125" style="20" hidden="1" customWidth="1"/>
    <col min="4612" max="4612" width="16.33203125" style="20" hidden="1" customWidth="1"/>
    <col min="4613" max="4613" width="14.5546875" style="20" hidden="1" customWidth="1"/>
    <col min="4614" max="4614" width="14.44140625" style="20" hidden="1" customWidth="1"/>
    <col min="4615" max="4615" width="13.33203125" style="20" hidden="1" customWidth="1"/>
    <col min="4616" max="4616" width="6.6640625" style="20" hidden="1" customWidth="1"/>
    <col min="4617" max="4617" width="6.5546875" style="20" hidden="1" customWidth="1"/>
    <col min="4618" max="4618" width="6.33203125" style="20" hidden="1" customWidth="1"/>
    <col min="4619" max="4619" width="9.44140625" style="20" hidden="1" customWidth="1"/>
    <col min="4620" max="4859" width="0" style="20" hidden="1"/>
    <col min="4860" max="4861" width="0" style="20" hidden="1" customWidth="1"/>
    <col min="4862" max="4862" width="19.109375" style="20" hidden="1" customWidth="1"/>
    <col min="4863" max="4863" width="9.5546875" style="20" hidden="1" customWidth="1"/>
    <col min="4864" max="4864" width="16" style="20" hidden="1" customWidth="1"/>
    <col min="4865" max="4865" width="16.6640625" style="20" hidden="1" customWidth="1"/>
    <col min="4866" max="4866" width="8.6640625" style="20" hidden="1" customWidth="1"/>
    <col min="4867" max="4867" width="9.33203125" style="20" hidden="1" customWidth="1"/>
    <col min="4868" max="4868" width="16.33203125" style="20" hidden="1" customWidth="1"/>
    <col min="4869" max="4869" width="14.5546875" style="20" hidden="1" customWidth="1"/>
    <col min="4870" max="4870" width="14.44140625" style="20" hidden="1" customWidth="1"/>
    <col min="4871" max="4871" width="13.33203125" style="20" hidden="1" customWidth="1"/>
    <col min="4872" max="4872" width="6.6640625" style="20" hidden="1" customWidth="1"/>
    <col min="4873" max="4873" width="6.5546875" style="20" hidden="1" customWidth="1"/>
    <col min="4874" max="4874" width="6.33203125" style="20" hidden="1" customWidth="1"/>
    <col min="4875" max="4875" width="9.44140625" style="20" hidden="1" customWidth="1"/>
    <col min="4876" max="5115" width="0" style="20" hidden="1"/>
    <col min="5116" max="5117" width="0" style="20" hidden="1" customWidth="1"/>
    <col min="5118" max="5118" width="19.109375" style="20" hidden="1" customWidth="1"/>
    <col min="5119" max="5119" width="9.5546875" style="20" hidden="1" customWidth="1"/>
    <col min="5120" max="5120" width="16" style="20" hidden="1" customWidth="1"/>
    <col min="5121" max="5121" width="16.6640625" style="20" hidden="1" customWidth="1"/>
    <col min="5122" max="5122" width="8.6640625" style="20" hidden="1" customWidth="1"/>
    <col min="5123" max="5123" width="9.33203125" style="20" hidden="1" customWidth="1"/>
    <col min="5124" max="5124" width="16.33203125" style="20" hidden="1" customWidth="1"/>
    <col min="5125" max="5125" width="14.5546875" style="20" hidden="1" customWidth="1"/>
    <col min="5126" max="5126" width="14.44140625" style="20" hidden="1" customWidth="1"/>
    <col min="5127" max="5127" width="13.33203125" style="20" hidden="1" customWidth="1"/>
    <col min="5128" max="5128" width="6.6640625" style="20" hidden="1" customWidth="1"/>
    <col min="5129" max="5129" width="6.5546875" style="20" hidden="1" customWidth="1"/>
    <col min="5130" max="5130" width="6.33203125" style="20" hidden="1" customWidth="1"/>
    <col min="5131" max="5131" width="9.44140625" style="20" hidden="1" customWidth="1"/>
    <col min="5132" max="5371" width="0" style="20" hidden="1"/>
    <col min="5372" max="5373" width="0" style="20" hidden="1" customWidth="1"/>
    <col min="5374" max="5374" width="19.109375" style="20" hidden="1" customWidth="1"/>
    <col min="5375" max="5375" width="9.5546875" style="20" hidden="1" customWidth="1"/>
    <col min="5376" max="5376" width="16" style="20" hidden="1" customWidth="1"/>
    <col min="5377" max="5377" width="16.6640625" style="20" hidden="1" customWidth="1"/>
    <col min="5378" max="5378" width="8.6640625" style="20" hidden="1" customWidth="1"/>
    <col min="5379" max="5379" width="9.33203125" style="20" hidden="1" customWidth="1"/>
    <col min="5380" max="5380" width="16.33203125" style="20" hidden="1" customWidth="1"/>
    <col min="5381" max="5381" width="14.5546875" style="20" hidden="1" customWidth="1"/>
    <col min="5382" max="5382" width="14.44140625" style="20" hidden="1" customWidth="1"/>
    <col min="5383" max="5383" width="13.33203125" style="20" hidden="1" customWidth="1"/>
    <col min="5384" max="5384" width="6.6640625" style="20" hidden="1" customWidth="1"/>
    <col min="5385" max="5385" width="6.5546875" style="20" hidden="1" customWidth="1"/>
    <col min="5386" max="5386" width="6.33203125" style="20" hidden="1" customWidth="1"/>
    <col min="5387" max="5387" width="9.44140625" style="20" hidden="1" customWidth="1"/>
    <col min="5388" max="5627" width="0" style="20" hidden="1"/>
    <col min="5628" max="5629" width="0" style="20" hidden="1" customWidth="1"/>
    <col min="5630" max="5630" width="19.109375" style="20" hidden="1" customWidth="1"/>
    <col min="5631" max="5631" width="9.5546875" style="20" hidden="1" customWidth="1"/>
    <col min="5632" max="5632" width="16" style="20" hidden="1" customWidth="1"/>
    <col min="5633" max="5633" width="16.6640625" style="20" hidden="1" customWidth="1"/>
    <col min="5634" max="5634" width="8.6640625" style="20" hidden="1" customWidth="1"/>
    <col min="5635" max="5635" width="9.33203125" style="20" hidden="1" customWidth="1"/>
    <col min="5636" max="5636" width="16.33203125" style="20" hidden="1" customWidth="1"/>
    <col min="5637" max="5637" width="14.5546875" style="20" hidden="1" customWidth="1"/>
    <col min="5638" max="5638" width="14.44140625" style="20" hidden="1" customWidth="1"/>
    <col min="5639" max="5639" width="13.33203125" style="20" hidden="1" customWidth="1"/>
    <col min="5640" max="5640" width="6.6640625" style="20" hidden="1" customWidth="1"/>
    <col min="5641" max="5641" width="6.5546875" style="20" hidden="1" customWidth="1"/>
    <col min="5642" max="5642" width="6.33203125" style="20" hidden="1" customWidth="1"/>
    <col min="5643" max="5643" width="9.44140625" style="20" hidden="1" customWidth="1"/>
    <col min="5644" max="5883" width="0" style="20" hidden="1"/>
    <col min="5884" max="5885" width="0" style="20" hidden="1" customWidth="1"/>
    <col min="5886" max="5886" width="19.109375" style="20" hidden="1" customWidth="1"/>
    <col min="5887" max="5887" width="9.5546875" style="20" hidden="1" customWidth="1"/>
    <col min="5888" max="5888" width="16" style="20" hidden="1" customWidth="1"/>
    <col min="5889" max="5889" width="16.6640625" style="20" hidden="1" customWidth="1"/>
    <col min="5890" max="5890" width="8.6640625" style="20" hidden="1" customWidth="1"/>
    <col min="5891" max="5891" width="9.33203125" style="20" hidden="1" customWidth="1"/>
    <col min="5892" max="5892" width="16.33203125" style="20" hidden="1" customWidth="1"/>
    <col min="5893" max="5893" width="14.5546875" style="20" hidden="1" customWidth="1"/>
    <col min="5894" max="5894" width="14.44140625" style="20" hidden="1" customWidth="1"/>
    <col min="5895" max="5895" width="13.33203125" style="20" hidden="1" customWidth="1"/>
    <col min="5896" max="5896" width="6.6640625" style="20" hidden="1" customWidth="1"/>
    <col min="5897" max="5897" width="6.5546875" style="20" hidden="1" customWidth="1"/>
    <col min="5898" max="5898" width="6.33203125" style="20" hidden="1" customWidth="1"/>
    <col min="5899" max="5899" width="9.44140625" style="20" hidden="1" customWidth="1"/>
    <col min="5900" max="6139" width="0" style="20" hidden="1"/>
    <col min="6140" max="6141" width="0" style="20" hidden="1" customWidth="1"/>
    <col min="6142" max="6142" width="19.109375" style="20" hidden="1" customWidth="1"/>
    <col min="6143" max="6143" width="9.5546875" style="20" hidden="1" customWidth="1"/>
    <col min="6144" max="6144" width="16" style="20" hidden="1" customWidth="1"/>
    <col min="6145" max="6145" width="16.6640625" style="20" hidden="1" customWidth="1"/>
    <col min="6146" max="6146" width="8.6640625" style="20" hidden="1" customWidth="1"/>
    <col min="6147" max="6147" width="9.33203125" style="20" hidden="1" customWidth="1"/>
    <col min="6148" max="6148" width="16.33203125" style="20" hidden="1" customWidth="1"/>
    <col min="6149" max="6149" width="14.5546875" style="20" hidden="1" customWidth="1"/>
    <col min="6150" max="6150" width="14.44140625" style="20" hidden="1" customWidth="1"/>
    <col min="6151" max="6151" width="13.33203125" style="20" hidden="1" customWidth="1"/>
    <col min="6152" max="6152" width="6.6640625" style="20" hidden="1" customWidth="1"/>
    <col min="6153" max="6153" width="6.5546875" style="20" hidden="1" customWidth="1"/>
    <col min="6154" max="6154" width="6.33203125" style="20" hidden="1" customWidth="1"/>
    <col min="6155" max="6155" width="9.44140625" style="20" hidden="1" customWidth="1"/>
    <col min="6156" max="6395" width="0" style="20" hidden="1"/>
    <col min="6396" max="6397" width="0" style="20" hidden="1" customWidth="1"/>
    <col min="6398" max="6398" width="19.109375" style="20" hidden="1" customWidth="1"/>
    <col min="6399" max="6399" width="9.5546875" style="20" hidden="1" customWidth="1"/>
    <col min="6400" max="6400" width="16" style="20" hidden="1" customWidth="1"/>
    <col min="6401" max="6401" width="16.6640625" style="20" hidden="1" customWidth="1"/>
    <col min="6402" max="6402" width="8.6640625" style="20" hidden="1" customWidth="1"/>
    <col min="6403" max="6403" width="9.33203125" style="20" hidden="1" customWidth="1"/>
    <col min="6404" max="6404" width="16.33203125" style="20" hidden="1" customWidth="1"/>
    <col min="6405" max="6405" width="14.5546875" style="20" hidden="1" customWidth="1"/>
    <col min="6406" max="6406" width="14.44140625" style="20" hidden="1" customWidth="1"/>
    <col min="6407" max="6407" width="13.33203125" style="20" hidden="1" customWidth="1"/>
    <col min="6408" max="6408" width="6.6640625" style="20" hidden="1" customWidth="1"/>
    <col min="6409" max="6409" width="6.5546875" style="20" hidden="1" customWidth="1"/>
    <col min="6410" max="6410" width="6.33203125" style="20" hidden="1" customWidth="1"/>
    <col min="6411" max="6411" width="9.44140625" style="20" hidden="1" customWidth="1"/>
    <col min="6412" max="6651" width="0" style="20" hidden="1"/>
    <col min="6652" max="6653" width="0" style="20" hidden="1" customWidth="1"/>
    <col min="6654" max="6654" width="19.109375" style="20" hidden="1" customWidth="1"/>
    <col min="6655" max="6655" width="9.5546875" style="20" hidden="1" customWidth="1"/>
    <col min="6656" max="6656" width="16" style="20" hidden="1" customWidth="1"/>
    <col min="6657" max="6657" width="16.6640625" style="20" hidden="1" customWidth="1"/>
    <col min="6658" max="6658" width="8.6640625" style="20" hidden="1" customWidth="1"/>
    <col min="6659" max="6659" width="9.33203125" style="20" hidden="1" customWidth="1"/>
    <col min="6660" max="6660" width="16.33203125" style="20" hidden="1" customWidth="1"/>
    <col min="6661" max="6661" width="14.5546875" style="20" hidden="1" customWidth="1"/>
    <col min="6662" max="6662" width="14.44140625" style="20" hidden="1" customWidth="1"/>
    <col min="6663" max="6663" width="13.33203125" style="20" hidden="1" customWidth="1"/>
    <col min="6664" max="6664" width="6.6640625" style="20" hidden="1" customWidth="1"/>
    <col min="6665" max="6665" width="6.5546875" style="20" hidden="1" customWidth="1"/>
    <col min="6666" max="6666" width="6.33203125" style="20" hidden="1" customWidth="1"/>
    <col min="6667" max="6667" width="9.44140625" style="20" hidden="1" customWidth="1"/>
    <col min="6668" max="6907" width="0" style="20" hidden="1"/>
    <col min="6908" max="6909" width="0" style="20" hidden="1" customWidth="1"/>
    <col min="6910" max="6910" width="19.109375" style="20" hidden="1" customWidth="1"/>
    <col min="6911" max="6911" width="9.5546875" style="20" hidden="1" customWidth="1"/>
    <col min="6912" max="6912" width="16" style="20" hidden="1" customWidth="1"/>
    <col min="6913" max="6913" width="16.6640625" style="20" hidden="1" customWidth="1"/>
    <col min="6914" max="6914" width="8.6640625" style="20" hidden="1" customWidth="1"/>
    <col min="6915" max="6915" width="9.33203125" style="20" hidden="1" customWidth="1"/>
    <col min="6916" max="6916" width="16.33203125" style="20" hidden="1" customWidth="1"/>
    <col min="6917" max="6917" width="14.5546875" style="20" hidden="1" customWidth="1"/>
    <col min="6918" max="6918" width="14.44140625" style="20" hidden="1" customWidth="1"/>
    <col min="6919" max="6919" width="13.33203125" style="20" hidden="1" customWidth="1"/>
    <col min="6920" max="6920" width="6.6640625" style="20" hidden="1" customWidth="1"/>
    <col min="6921" max="6921" width="6.5546875" style="20" hidden="1" customWidth="1"/>
    <col min="6922" max="6922" width="6.33203125" style="20" hidden="1" customWidth="1"/>
    <col min="6923" max="6923" width="9.44140625" style="20" hidden="1" customWidth="1"/>
    <col min="6924" max="7163" width="0" style="20" hidden="1"/>
    <col min="7164" max="7165" width="0" style="20" hidden="1" customWidth="1"/>
    <col min="7166" max="7166" width="19.109375" style="20" hidden="1" customWidth="1"/>
    <col min="7167" max="7167" width="9.5546875" style="20" hidden="1" customWidth="1"/>
    <col min="7168" max="7168" width="16" style="20" hidden="1" customWidth="1"/>
    <col min="7169" max="7169" width="16.6640625" style="20" hidden="1" customWidth="1"/>
    <col min="7170" max="7170" width="8.6640625" style="20" hidden="1" customWidth="1"/>
    <col min="7171" max="7171" width="9.33203125" style="20" hidden="1" customWidth="1"/>
    <col min="7172" max="7172" width="16.33203125" style="20" hidden="1" customWidth="1"/>
    <col min="7173" max="7173" width="14.5546875" style="20" hidden="1" customWidth="1"/>
    <col min="7174" max="7174" width="14.44140625" style="20" hidden="1" customWidth="1"/>
    <col min="7175" max="7175" width="13.33203125" style="20" hidden="1" customWidth="1"/>
    <col min="7176" max="7176" width="6.6640625" style="20" hidden="1" customWidth="1"/>
    <col min="7177" max="7177" width="6.5546875" style="20" hidden="1" customWidth="1"/>
    <col min="7178" max="7178" width="6.33203125" style="20" hidden="1" customWidth="1"/>
    <col min="7179" max="7179" width="9.44140625" style="20" hidden="1" customWidth="1"/>
    <col min="7180" max="7419" width="0" style="20" hidden="1"/>
    <col min="7420" max="7421" width="0" style="20" hidden="1" customWidth="1"/>
    <col min="7422" max="7422" width="19.109375" style="20" hidden="1" customWidth="1"/>
    <col min="7423" max="7423" width="9.5546875" style="20" hidden="1" customWidth="1"/>
    <col min="7424" max="7424" width="16" style="20" hidden="1" customWidth="1"/>
    <col min="7425" max="7425" width="16.6640625" style="20" hidden="1" customWidth="1"/>
    <col min="7426" max="7426" width="8.6640625" style="20" hidden="1" customWidth="1"/>
    <col min="7427" max="7427" width="9.33203125" style="20" hidden="1" customWidth="1"/>
    <col min="7428" max="7428" width="16.33203125" style="20" hidden="1" customWidth="1"/>
    <col min="7429" max="7429" width="14.5546875" style="20" hidden="1" customWidth="1"/>
    <col min="7430" max="7430" width="14.44140625" style="20" hidden="1" customWidth="1"/>
    <col min="7431" max="7431" width="13.33203125" style="20" hidden="1" customWidth="1"/>
    <col min="7432" max="7432" width="6.6640625" style="20" hidden="1" customWidth="1"/>
    <col min="7433" max="7433" width="6.5546875" style="20" hidden="1" customWidth="1"/>
    <col min="7434" max="7434" width="6.33203125" style="20" hidden="1" customWidth="1"/>
    <col min="7435" max="7435" width="9.44140625" style="20" hidden="1" customWidth="1"/>
    <col min="7436" max="7675" width="0" style="20" hidden="1"/>
    <col min="7676" max="7677" width="0" style="20" hidden="1" customWidth="1"/>
    <col min="7678" max="7678" width="19.109375" style="20" hidden="1" customWidth="1"/>
    <col min="7679" max="7679" width="9.5546875" style="20" hidden="1" customWidth="1"/>
    <col min="7680" max="7680" width="16" style="20" hidden="1" customWidth="1"/>
    <col min="7681" max="7681" width="16.6640625" style="20" hidden="1" customWidth="1"/>
    <col min="7682" max="7682" width="8.6640625" style="20" hidden="1" customWidth="1"/>
    <col min="7683" max="7683" width="9.33203125" style="20" hidden="1" customWidth="1"/>
    <col min="7684" max="7684" width="16.33203125" style="20" hidden="1" customWidth="1"/>
    <col min="7685" max="7685" width="14.5546875" style="20" hidden="1" customWidth="1"/>
    <col min="7686" max="7686" width="14.44140625" style="20" hidden="1" customWidth="1"/>
    <col min="7687" max="7687" width="13.33203125" style="20" hidden="1" customWidth="1"/>
    <col min="7688" max="7688" width="6.6640625" style="20" hidden="1" customWidth="1"/>
    <col min="7689" max="7689" width="6.5546875" style="20" hidden="1" customWidth="1"/>
    <col min="7690" max="7690" width="6.33203125" style="20" hidden="1" customWidth="1"/>
    <col min="7691" max="7691" width="9.44140625" style="20" hidden="1" customWidth="1"/>
    <col min="7692" max="7931" width="0" style="20" hidden="1"/>
    <col min="7932" max="7933" width="0" style="20" hidden="1" customWidth="1"/>
    <col min="7934" max="7934" width="19.109375" style="20" hidden="1" customWidth="1"/>
    <col min="7935" max="7935" width="9.5546875" style="20" hidden="1" customWidth="1"/>
    <col min="7936" max="7936" width="16" style="20" hidden="1" customWidth="1"/>
    <col min="7937" max="7937" width="16.6640625" style="20" hidden="1" customWidth="1"/>
    <col min="7938" max="7938" width="8.6640625" style="20" hidden="1" customWidth="1"/>
    <col min="7939" max="7939" width="9.33203125" style="20" hidden="1" customWidth="1"/>
    <col min="7940" max="7940" width="16.33203125" style="20" hidden="1" customWidth="1"/>
    <col min="7941" max="7941" width="14.5546875" style="20" hidden="1" customWidth="1"/>
    <col min="7942" max="7942" width="14.44140625" style="20" hidden="1" customWidth="1"/>
    <col min="7943" max="7943" width="13.33203125" style="20" hidden="1" customWidth="1"/>
    <col min="7944" max="7944" width="6.6640625" style="20" hidden="1" customWidth="1"/>
    <col min="7945" max="7945" width="6.5546875" style="20" hidden="1" customWidth="1"/>
    <col min="7946" max="7946" width="6.33203125" style="20" hidden="1" customWidth="1"/>
    <col min="7947" max="7947" width="9.44140625" style="20" hidden="1" customWidth="1"/>
    <col min="7948" max="8187" width="0" style="20" hidden="1"/>
    <col min="8188" max="8189" width="0" style="20" hidden="1" customWidth="1"/>
    <col min="8190" max="8190" width="19.109375" style="20" hidden="1" customWidth="1"/>
    <col min="8191" max="8191" width="9.5546875" style="20" hidden="1" customWidth="1"/>
    <col min="8192" max="8192" width="16" style="20" hidden="1" customWidth="1"/>
    <col min="8193" max="8193" width="16.6640625" style="20" hidden="1" customWidth="1"/>
    <col min="8194" max="8194" width="8.6640625" style="20" hidden="1" customWidth="1"/>
    <col min="8195" max="8195" width="9.33203125" style="20" hidden="1" customWidth="1"/>
    <col min="8196" max="8196" width="16.33203125" style="20" hidden="1" customWidth="1"/>
    <col min="8197" max="8197" width="14.5546875" style="20" hidden="1" customWidth="1"/>
    <col min="8198" max="8198" width="14.44140625" style="20" hidden="1" customWidth="1"/>
    <col min="8199" max="8199" width="13.33203125" style="20" hidden="1" customWidth="1"/>
    <col min="8200" max="8200" width="6.6640625" style="20" hidden="1" customWidth="1"/>
    <col min="8201" max="8201" width="6.5546875" style="20" hidden="1" customWidth="1"/>
    <col min="8202" max="8202" width="6.33203125" style="20" hidden="1" customWidth="1"/>
    <col min="8203" max="8203" width="9.44140625" style="20" hidden="1" customWidth="1"/>
    <col min="8204" max="8443" width="0" style="20" hidden="1"/>
    <col min="8444" max="8445" width="0" style="20" hidden="1" customWidth="1"/>
    <col min="8446" max="8446" width="19.109375" style="20" hidden="1" customWidth="1"/>
    <col min="8447" max="8447" width="9.5546875" style="20" hidden="1" customWidth="1"/>
    <col min="8448" max="8448" width="16" style="20" hidden="1" customWidth="1"/>
    <col min="8449" max="8449" width="16.6640625" style="20" hidden="1" customWidth="1"/>
    <col min="8450" max="8450" width="8.6640625" style="20" hidden="1" customWidth="1"/>
    <col min="8451" max="8451" width="9.33203125" style="20" hidden="1" customWidth="1"/>
    <col min="8452" max="8452" width="16.33203125" style="20" hidden="1" customWidth="1"/>
    <col min="8453" max="8453" width="14.5546875" style="20" hidden="1" customWidth="1"/>
    <col min="8454" max="8454" width="14.44140625" style="20" hidden="1" customWidth="1"/>
    <col min="8455" max="8455" width="13.33203125" style="20" hidden="1" customWidth="1"/>
    <col min="8456" max="8456" width="6.6640625" style="20" hidden="1" customWidth="1"/>
    <col min="8457" max="8457" width="6.5546875" style="20" hidden="1" customWidth="1"/>
    <col min="8458" max="8458" width="6.33203125" style="20" hidden="1" customWidth="1"/>
    <col min="8459" max="8459" width="9.44140625" style="20" hidden="1" customWidth="1"/>
    <col min="8460" max="8699" width="0" style="20" hidden="1"/>
    <col min="8700" max="8701" width="0" style="20" hidden="1" customWidth="1"/>
    <col min="8702" max="8702" width="19.109375" style="20" hidden="1" customWidth="1"/>
    <col min="8703" max="8703" width="9.5546875" style="20" hidden="1" customWidth="1"/>
    <col min="8704" max="8704" width="16" style="20" hidden="1" customWidth="1"/>
    <col min="8705" max="8705" width="16.6640625" style="20" hidden="1" customWidth="1"/>
    <col min="8706" max="8706" width="8.6640625" style="20" hidden="1" customWidth="1"/>
    <col min="8707" max="8707" width="9.33203125" style="20" hidden="1" customWidth="1"/>
    <col min="8708" max="8708" width="16.33203125" style="20" hidden="1" customWidth="1"/>
    <col min="8709" max="8709" width="14.5546875" style="20" hidden="1" customWidth="1"/>
    <col min="8710" max="8710" width="14.44140625" style="20" hidden="1" customWidth="1"/>
    <col min="8711" max="8711" width="13.33203125" style="20" hidden="1" customWidth="1"/>
    <col min="8712" max="8712" width="6.6640625" style="20" hidden="1" customWidth="1"/>
    <col min="8713" max="8713" width="6.5546875" style="20" hidden="1" customWidth="1"/>
    <col min="8714" max="8714" width="6.33203125" style="20" hidden="1" customWidth="1"/>
    <col min="8715" max="8715" width="9.44140625" style="20" hidden="1" customWidth="1"/>
    <col min="8716" max="8955" width="0" style="20" hidden="1"/>
    <col min="8956" max="8957" width="0" style="20" hidden="1" customWidth="1"/>
    <col min="8958" max="8958" width="19.109375" style="20" hidden="1" customWidth="1"/>
    <col min="8959" max="8959" width="9.5546875" style="20" hidden="1" customWidth="1"/>
    <col min="8960" max="8960" width="16" style="20" hidden="1" customWidth="1"/>
    <col min="8961" max="8961" width="16.6640625" style="20" hidden="1" customWidth="1"/>
    <col min="8962" max="8962" width="8.6640625" style="20" hidden="1" customWidth="1"/>
    <col min="8963" max="8963" width="9.33203125" style="20" hidden="1" customWidth="1"/>
    <col min="8964" max="8964" width="16.33203125" style="20" hidden="1" customWidth="1"/>
    <col min="8965" max="8965" width="14.5546875" style="20" hidden="1" customWidth="1"/>
    <col min="8966" max="8966" width="14.44140625" style="20" hidden="1" customWidth="1"/>
    <col min="8967" max="8967" width="13.33203125" style="20" hidden="1" customWidth="1"/>
    <col min="8968" max="8968" width="6.6640625" style="20" hidden="1" customWidth="1"/>
    <col min="8969" max="8969" width="6.5546875" style="20" hidden="1" customWidth="1"/>
    <col min="8970" max="8970" width="6.33203125" style="20" hidden="1" customWidth="1"/>
    <col min="8971" max="8971" width="9.44140625" style="20" hidden="1" customWidth="1"/>
    <col min="8972" max="9211" width="0" style="20" hidden="1"/>
    <col min="9212" max="9213" width="0" style="20" hidden="1" customWidth="1"/>
    <col min="9214" max="9214" width="19.109375" style="20" hidden="1" customWidth="1"/>
    <col min="9215" max="9215" width="9.5546875" style="20" hidden="1" customWidth="1"/>
    <col min="9216" max="9216" width="16" style="20" hidden="1" customWidth="1"/>
    <col min="9217" max="9217" width="16.6640625" style="20" hidden="1" customWidth="1"/>
    <col min="9218" max="9218" width="8.6640625" style="20" hidden="1" customWidth="1"/>
    <col min="9219" max="9219" width="9.33203125" style="20" hidden="1" customWidth="1"/>
    <col min="9220" max="9220" width="16.33203125" style="20" hidden="1" customWidth="1"/>
    <col min="9221" max="9221" width="14.5546875" style="20" hidden="1" customWidth="1"/>
    <col min="9222" max="9222" width="14.44140625" style="20" hidden="1" customWidth="1"/>
    <col min="9223" max="9223" width="13.33203125" style="20" hidden="1" customWidth="1"/>
    <col min="9224" max="9224" width="6.6640625" style="20" hidden="1" customWidth="1"/>
    <col min="9225" max="9225" width="6.5546875" style="20" hidden="1" customWidth="1"/>
    <col min="9226" max="9226" width="6.33203125" style="20" hidden="1" customWidth="1"/>
    <col min="9227" max="9227" width="9.44140625" style="20" hidden="1" customWidth="1"/>
    <col min="9228" max="9467" width="0" style="20" hidden="1"/>
    <col min="9468" max="9469" width="0" style="20" hidden="1" customWidth="1"/>
    <col min="9470" max="9470" width="19.109375" style="20" hidden="1" customWidth="1"/>
    <col min="9471" max="9471" width="9.5546875" style="20" hidden="1" customWidth="1"/>
    <col min="9472" max="9472" width="16" style="20" hidden="1" customWidth="1"/>
    <col min="9473" max="9473" width="16.6640625" style="20" hidden="1" customWidth="1"/>
    <col min="9474" max="9474" width="8.6640625" style="20" hidden="1" customWidth="1"/>
    <col min="9475" max="9475" width="9.33203125" style="20" hidden="1" customWidth="1"/>
    <col min="9476" max="9476" width="16.33203125" style="20" hidden="1" customWidth="1"/>
    <col min="9477" max="9477" width="14.5546875" style="20" hidden="1" customWidth="1"/>
    <col min="9478" max="9478" width="14.44140625" style="20" hidden="1" customWidth="1"/>
    <col min="9479" max="9479" width="13.33203125" style="20" hidden="1" customWidth="1"/>
    <col min="9480" max="9480" width="6.6640625" style="20" hidden="1" customWidth="1"/>
    <col min="9481" max="9481" width="6.5546875" style="20" hidden="1" customWidth="1"/>
    <col min="9482" max="9482" width="6.33203125" style="20" hidden="1" customWidth="1"/>
    <col min="9483" max="9483" width="9.44140625" style="20" hidden="1" customWidth="1"/>
    <col min="9484" max="9723" width="0" style="20" hidden="1"/>
    <col min="9724" max="9725" width="0" style="20" hidden="1" customWidth="1"/>
    <col min="9726" max="9726" width="19.109375" style="20" hidden="1" customWidth="1"/>
    <col min="9727" max="9727" width="9.5546875" style="20" hidden="1" customWidth="1"/>
    <col min="9728" max="9728" width="16" style="20" hidden="1" customWidth="1"/>
    <col min="9729" max="9729" width="16.6640625" style="20" hidden="1" customWidth="1"/>
    <col min="9730" max="9730" width="8.6640625" style="20" hidden="1" customWidth="1"/>
    <col min="9731" max="9731" width="9.33203125" style="20" hidden="1" customWidth="1"/>
    <col min="9732" max="9732" width="16.33203125" style="20" hidden="1" customWidth="1"/>
    <col min="9733" max="9733" width="14.5546875" style="20" hidden="1" customWidth="1"/>
    <col min="9734" max="9734" width="14.44140625" style="20" hidden="1" customWidth="1"/>
    <col min="9735" max="9735" width="13.33203125" style="20" hidden="1" customWidth="1"/>
    <col min="9736" max="9736" width="6.6640625" style="20" hidden="1" customWidth="1"/>
    <col min="9737" max="9737" width="6.5546875" style="20" hidden="1" customWidth="1"/>
    <col min="9738" max="9738" width="6.33203125" style="20" hidden="1" customWidth="1"/>
    <col min="9739" max="9739" width="9.44140625" style="20" hidden="1" customWidth="1"/>
    <col min="9740" max="9979" width="0" style="20" hidden="1"/>
    <col min="9980" max="9981" width="0" style="20" hidden="1" customWidth="1"/>
    <col min="9982" max="9982" width="19.109375" style="20" hidden="1" customWidth="1"/>
    <col min="9983" max="9983" width="9.5546875" style="20" hidden="1" customWidth="1"/>
    <col min="9984" max="9984" width="16" style="20" hidden="1" customWidth="1"/>
    <col min="9985" max="9985" width="16.6640625" style="20" hidden="1" customWidth="1"/>
    <col min="9986" max="9986" width="8.6640625" style="20" hidden="1" customWidth="1"/>
    <col min="9987" max="9987" width="9.33203125" style="20" hidden="1" customWidth="1"/>
    <col min="9988" max="9988" width="16.33203125" style="20" hidden="1" customWidth="1"/>
    <col min="9989" max="9989" width="14.5546875" style="20" hidden="1" customWidth="1"/>
    <col min="9990" max="9990" width="14.44140625" style="20" hidden="1" customWidth="1"/>
    <col min="9991" max="9991" width="13.33203125" style="20" hidden="1" customWidth="1"/>
    <col min="9992" max="9992" width="6.6640625" style="20" hidden="1" customWidth="1"/>
    <col min="9993" max="9993" width="6.5546875" style="20" hidden="1" customWidth="1"/>
    <col min="9994" max="9994" width="6.33203125" style="20" hidden="1" customWidth="1"/>
    <col min="9995" max="9995" width="9.44140625" style="20" hidden="1" customWidth="1"/>
    <col min="9996" max="10235" width="0" style="20" hidden="1"/>
    <col min="10236" max="10237" width="0" style="20" hidden="1" customWidth="1"/>
    <col min="10238" max="10238" width="19.109375" style="20" hidden="1" customWidth="1"/>
    <col min="10239" max="10239" width="9.5546875" style="20" hidden="1" customWidth="1"/>
    <col min="10240" max="10240" width="16" style="20" hidden="1" customWidth="1"/>
    <col min="10241" max="10241" width="16.6640625" style="20" hidden="1" customWidth="1"/>
    <col min="10242" max="10242" width="8.6640625" style="20" hidden="1" customWidth="1"/>
    <col min="10243" max="10243" width="9.33203125" style="20" hidden="1" customWidth="1"/>
    <col min="10244" max="10244" width="16.33203125" style="20" hidden="1" customWidth="1"/>
    <col min="10245" max="10245" width="14.5546875" style="20" hidden="1" customWidth="1"/>
    <col min="10246" max="10246" width="14.44140625" style="20" hidden="1" customWidth="1"/>
    <col min="10247" max="10247" width="13.33203125" style="20" hidden="1" customWidth="1"/>
    <col min="10248" max="10248" width="6.6640625" style="20" hidden="1" customWidth="1"/>
    <col min="10249" max="10249" width="6.5546875" style="20" hidden="1" customWidth="1"/>
    <col min="10250" max="10250" width="6.33203125" style="20" hidden="1" customWidth="1"/>
    <col min="10251" max="10251" width="9.44140625" style="20" hidden="1" customWidth="1"/>
    <col min="10252" max="10491" width="0" style="20" hidden="1"/>
    <col min="10492" max="10493" width="0" style="20" hidden="1" customWidth="1"/>
    <col min="10494" max="10494" width="19.109375" style="20" hidden="1" customWidth="1"/>
    <col min="10495" max="10495" width="9.5546875" style="20" hidden="1" customWidth="1"/>
    <col min="10496" max="10496" width="16" style="20" hidden="1" customWidth="1"/>
    <col min="10497" max="10497" width="16.6640625" style="20" hidden="1" customWidth="1"/>
    <col min="10498" max="10498" width="8.6640625" style="20" hidden="1" customWidth="1"/>
    <col min="10499" max="10499" width="9.33203125" style="20" hidden="1" customWidth="1"/>
    <col min="10500" max="10500" width="16.33203125" style="20" hidden="1" customWidth="1"/>
    <col min="10501" max="10501" width="14.5546875" style="20" hidden="1" customWidth="1"/>
    <col min="10502" max="10502" width="14.44140625" style="20" hidden="1" customWidth="1"/>
    <col min="10503" max="10503" width="13.33203125" style="20" hidden="1" customWidth="1"/>
    <col min="10504" max="10504" width="6.6640625" style="20" hidden="1" customWidth="1"/>
    <col min="10505" max="10505" width="6.5546875" style="20" hidden="1" customWidth="1"/>
    <col min="10506" max="10506" width="6.33203125" style="20" hidden="1" customWidth="1"/>
    <col min="10507" max="10507" width="9.44140625" style="20" hidden="1" customWidth="1"/>
    <col min="10508" max="10747" width="0" style="20" hidden="1"/>
    <col min="10748" max="10749" width="0" style="20" hidden="1" customWidth="1"/>
    <col min="10750" max="10750" width="19.109375" style="20" hidden="1" customWidth="1"/>
    <col min="10751" max="10751" width="9.5546875" style="20" hidden="1" customWidth="1"/>
    <col min="10752" max="10752" width="16" style="20" hidden="1" customWidth="1"/>
    <col min="10753" max="10753" width="16.6640625" style="20" hidden="1" customWidth="1"/>
    <col min="10754" max="10754" width="8.6640625" style="20" hidden="1" customWidth="1"/>
    <col min="10755" max="10755" width="9.33203125" style="20" hidden="1" customWidth="1"/>
    <col min="10756" max="10756" width="16.33203125" style="20" hidden="1" customWidth="1"/>
    <col min="10757" max="10757" width="14.5546875" style="20" hidden="1" customWidth="1"/>
    <col min="10758" max="10758" width="14.44140625" style="20" hidden="1" customWidth="1"/>
    <col min="10759" max="10759" width="13.33203125" style="20" hidden="1" customWidth="1"/>
    <col min="10760" max="10760" width="6.6640625" style="20" hidden="1" customWidth="1"/>
    <col min="10761" max="10761" width="6.5546875" style="20" hidden="1" customWidth="1"/>
    <col min="10762" max="10762" width="6.33203125" style="20" hidden="1" customWidth="1"/>
    <col min="10763" max="10763" width="9.44140625" style="20" hidden="1" customWidth="1"/>
    <col min="10764" max="11003" width="0" style="20" hidden="1"/>
    <col min="11004" max="11005" width="0" style="20" hidden="1" customWidth="1"/>
    <col min="11006" max="11006" width="19.109375" style="20" hidden="1" customWidth="1"/>
    <col min="11007" max="11007" width="9.5546875" style="20" hidden="1" customWidth="1"/>
    <col min="11008" max="11008" width="16" style="20" hidden="1" customWidth="1"/>
    <col min="11009" max="11009" width="16.6640625" style="20" hidden="1" customWidth="1"/>
    <col min="11010" max="11010" width="8.6640625" style="20" hidden="1" customWidth="1"/>
    <col min="11011" max="11011" width="9.33203125" style="20" hidden="1" customWidth="1"/>
    <col min="11012" max="11012" width="16.33203125" style="20" hidden="1" customWidth="1"/>
    <col min="11013" max="11013" width="14.5546875" style="20" hidden="1" customWidth="1"/>
    <col min="11014" max="11014" width="14.44140625" style="20" hidden="1" customWidth="1"/>
    <col min="11015" max="11015" width="13.33203125" style="20" hidden="1" customWidth="1"/>
    <col min="11016" max="11016" width="6.6640625" style="20" hidden="1" customWidth="1"/>
    <col min="11017" max="11017" width="6.5546875" style="20" hidden="1" customWidth="1"/>
    <col min="11018" max="11018" width="6.33203125" style="20" hidden="1" customWidth="1"/>
    <col min="11019" max="11019" width="9.44140625" style="20" hidden="1" customWidth="1"/>
    <col min="11020" max="11259" width="0" style="20" hidden="1"/>
    <col min="11260" max="11261" width="0" style="20" hidden="1" customWidth="1"/>
    <col min="11262" max="11262" width="19.109375" style="20" hidden="1" customWidth="1"/>
    <col min="11263" max="11263" width="9.5546875" style="20" hidden="1" customWidth="1"/>
    <col min="11264" max="11264" width="16" style="20" hidden="1" customWidth="1"/>
    <col min="11265" max="11265" width="16.6640625" style="20" hidden="1" customWidth="1"/>
    <col min="11266" max="11266" width="8.6640625" style="20" hidden="1" customWidth="1"/>
    <col min="11267" max="11267" width="9.33203125" style="20" hidden="1" customWidth="1"/>
    <col min="11268" max="11268" width="16.33203125" style="20" hidden="1" customWidth="1"/>
    <col min="11269" max="11269" width="14.5546875" style="20" hidden="1" customWidth="1"/>
    <col min="11270" max="11270" width="14.44140625" style="20" hidden="1" customWidth="1"/>
    <col min="11271" max="11271" width="13.33203125" style="20" hidden="1" customWidth="1"/>
    <col min="11272" max="11272" width="6.6640625" style="20" hidden="1" customWidth="1"/>
    <col min="11273" max="11273" width="6.5546875" style="20" hidden="1" customWidth="1"/>
    <col min="11274" max="11274" width="6.33203125" style="20" hidden="1" customWidth="1"/>
    <col min="11275" max="11275" width="9.44140625" style="20" hidden="1" customWidth="1"/>
    <col min="11276" max="11515" width="0" style="20" hidden="1"/>
    <col min="11516" max="11517" width="0" style="20" hidden="1" customWidth="1"/>
    <col min="11518" max="11518" width="19.109375" style="20" hidden="1" customWidth="1"/>
    <col min="11519" max="11519" width="9.5546875" style="20" hidden="1" customWidth="1"/>
    <col min="11520" max="11520" width="16" style="20" hidden="1" customWidth="1"/>
    <col min="11521" max="11521" width="16.6640625" style="20" hidden="1" customWidth="1"/>
    <col min="11522" max="11522" width="8.6640625" style="20" hidden="1" customWidth="1"/>
    <col min="11523" max="11523" width="9.33203125" style="20" hidden="1" customWidth="1"/>
    <col min="11524" max="11524" width="16.33203125" style="20" hidden="1" customWidth="1"/>
    <col min="11525" max="11525" width="14.5546875" style="20" hidden="1" customWidth="1"/>
    <col min="11526" max="11526" width="14.44140625" style="20" hidden="1" customWidth="1"/>
    <col min="11527" max="11527" width="13.33203125" style="20" hidden="1" customWidth="1"/>
    <col min="11528" max="11528" width="6.6640625" style="20" hidden="1" customWidth="1"/>
    <col min="11529" max="11529" width="6.5546875" style="20" hidden="1" customWidth="1"/>
    <col min="11530" max="11530" width="6.33203125" style="20" hidden="1" customWidth="1"/>
    <col min="11531" max="11531" width="9.44140625" style="20" hidden="1" customWidth="1"/>
    <col min="11532" max="11771" width="0" style="20" hidden="1"/>
    <col min="11772" max="11773" width="0" style="20" hidden="1" customWidth="1"/>
    <col min="11774" max="11774" width="19.109375" style="20" hidden="1" customWidth="1"/>
    <col min="11775" max="11775" width="9.5546875" style="20" hidden="1" customWidth="1"/>
    <col min="11776" max="11776" width="16" style="20" hidden="1" customWidth="1"/>
    <col min="11777" max="11777" width="16.6640625" style="20" hidden="1" customWidth="1"/>
    <col min="11778" max="11778" width="8.6640625" style="20" hidden="1" customWidth="1"/>
    <col min="11779" max="11779" width="9.33203125" style="20" hidden="1" customWidth="1"/>
    <col min="11780" max="11780" width="16.33203125" style="20" hidden="1" customWidth="1"/>
    <col min="11781" max="11781" width="14.5546875" style="20" hidden="1" customWidth="1"/>
    <col min="11782" max="11782" width="14.44140625" style="20" hidden="1" customWidth="1"/>
    <col min="11783" max="11783" width="13.33203125" style="20" hidden="1" customWidth="1"/>
    <col min="11784" max="11784" width="6.6640625" style="20" hidden="1" customWidth="1"/>
    <col min="11785" max="11785" width="6.5546875" style="20" hidden="1" customWidth="1"/>
    <col min="11786" max="11786" width="6.33203125" style="20" hidden="1" customWidth="1"/>
    <col min="11787" max="11787" width="9.44140625" style="20" hidden="1" customWidth="1"/>
    <col min="11788" max="12027" width="0" style="20" hidden="1"/>
    <col min="12028" max="12029" width="0" style="20" hidden="1" customWidth="1"/>
    <col min="12030" max="12030" width="19.109375" style="20" hidden="1" customWidth="1"/>
    <col min="12031" max="12031" width="9.5546875" style="20" hidden="1" customWidth="1"/>
    <col min="12032" max="12032" width="16" style="20" hidden="1" customWidth="1"/>
    <col min="12033" max="12033" width="16.6640625" style="20" hidden="1" customWidth="1"/>
    <col min="12034" max="12034" width="8.6640625" style="20" hidden="1" customWidth="1"/>
    <col min="12035" max="12035" width="9.33203125" style="20" hidden="1" customWidth="1"/>
    <col min="12036" max="12036" width="16.33203125" style="20" hidden="1" customWidth="1"/>
    <col min="12037" max="12037" width="14.5546875" style="20" hidden="1" customWidth="1"/>
    <col min="12038" max="12038" width="14.44140625" style="20" hidden="1" customWidth="1"/>
    <col min="12039" max="12039" width="13.33203125" style="20" hidden="1" customWidth="1"/>
    <col min="12040" max="12040" width="6.6640625" style="20" hidden="1" customWidth="1"/>
    <col min="12041" max="12041" width="6.5546875" style="20" hidden="1" customWidth="1"/>
    <col min="12042" max="12042" width="6.33203125" style="20" hidden="1" customWidth="1"/>
    <col min="12043" max="12043" width="9.44140625" style="20" hidden="1" customWidth="1"/>
    <col min="12044" max="12283" width="0" style="20" hidden="1"/>
    <col min="12284" max="12285" width="0" style="20" hidden="1" customWidth="1"/>
    <col min="12286" max="12286" width="19.109375" style="20" hidden="1" customWidth="1"/>
    <col min="12287" max="12287" width="9.5546875" style="20" hidden="1" customWidth="1"/>
    <col min="12288" max="12288" width="16" style="20" hidden="1" customWidth="1"/>
    <col min="12289" max="12289" width="16.6640625" style="20" hidden="1" customWidth="1"/>
    <col min="12290" max="12290" width="8.6640625" style="20" hidden="1" customWidth="1"/>
    <col min="12291" max="12291" width="9.33203125" style="20" hidden="1" customWidth="1"/>
    <col min="12292" max="12292" width="16.33203125" style="20" hidden="1" customWidth="1"/>
    <col min="12293" max="12293" width="14.5546875" style="20" hidden="1" customWidth="1"/>
    <col min="12294" max="12294" width="14.44140625" style="20" hidden="1" customWidth="1"/>
    <col min="12295" max="12295" width="13.33203125" style="20" hidden="1" customWidth="1"/>
    <col min="12296" max="12296" width="6.6640625" style="20" hidden="1" customWidth="1"/>
    <col min="12297" max="12297" width="6.5546875" style="20" hidden="1" customWidth="1"/>
    <col min="12298" max="12298" width="6.33203125" style="20" hidden="1" customWidth="1"/>
    <col min="12299" max="12299" width="9.44140625" style="20" hidden="1" customWidth="1"/>
    <col min="12300" max="12539" width="0" style="20" hidden="1"/>
    <col min="12540" max="12541" width="0" style="20" hidden="1" customWidth="1"/>
    <col min="12542" max="12542" width="19.109375" style="20" hidden="1" customWidth="1"/>
    <col min="12543" max="12543" width="9.5546875" style="20" hidden="1" customWidth="1"/>
    <col min="12544" max="12544" width="16" style="20" hidden="1" customWidth="1"/>
    <col min="12545" max="12545" width="16.6640625" style="20" hidden="1" customWidth="1"/>
    <col min="12546" max="12546" width="8.6640625" style="20" hidden="1" customWidth="1"/>
    <col min="12547" max="12547" width="9.33203125" style="20" hidden="1" customWidth="1"/>
    <col min="12548" max="12548" width="16.33203125" style="20" hidden="1" customWidth="1"/>
    <col min="12549" max="12549" width="14.5546875" style="20" hidden="1" customWidth="1"/>
    <col min="12550" max="12550" width="14.44140625" style="20" hidden="1" customWidth="1"/>
    <col min="12551" max="12551" width="13.33203125" style="20" hidden="1" customWidth="1"/>
    <col min="12552" max="12552" width="6.6640625" style="20" hidden="1" customWidth="1"/>
    <col min="12553" max="12553" width="6.5546875" style="20" hidden="1" customWidth="1"/>
    <col min="12554" max="12554" width="6.33203125" style="20" hidden="1" customWidth="1"/>
    <col min="12555" max="12555" width="9.44140625" style="20" hidden="1" customWidth="1"/>
    <col min="12556" max="12795" width="0" style="20" hidden="1"/>
    <col min="12796" max="12797" width="0" style="20" hidden="1" customWidth="1"/>
    <col min="12798" max="12798" width="19.109375" style="20" hidden="1" customWidth="1"/>
    <col min="12799" max="12799" width="9.5546875" style="20" hidden="1" customWidth="1"/>
    <col min="12800" max="12800" width="16" style="20" hidden="1" customWidth="1"/>
    <col min="12801" max="12801" width="16.6640625" style="20" hidden="1" customWidth="1"/>
    <col min="12802" max="12802" width="8.6640625" style="20" hidden="1" customWidth="1"/>
    <col min="12803" max="12803" width="9.33203125" style="20" hidden="1" customWidth="1"/>
    <col min="12804" max="12804" width="16.33203125" style="20" hidden="1" customWidth="1"/>
    <col min="12805" max="12805" width="14.5546875" style="20" hidden="1" customWidth="1"/>
    <col min="12806" max="12806" width="14.44140625" style="20" hidden="1" customWidth="1"/>
    <col min="12807" max="12807" width="13.33203125" style="20" hidden="1" customWidth="1"/>
    <col min="12808" max="12808" width="6.6640625" style="20" hidden="1" customWidth="1"/>
    <col min="12809" max="12809" width="6.5546875" style="20" hidden="1" customWidth="1"/>
    <col min="12810" max="12810" width="6.33203125" style="20" hidden="1" customWidth="1"/>
    <col min="12811" max="12811" width="9.44140625" style="20" hidden="1" customWidth="1"/>
    <col min="12812" max="13051" width="0" style="20" hidden="1"/>
    <col min="13052" max="13053" width="0" style="20" hidden="1" customWidth="1"/>
    <col min="13054" max="13054" width="19.109375" style="20" hidden="1" customWidth="1"/>
    <col min="13055" max="13055" width="9.5546875" style="20" hidden="1" customWidth="1"/>
    <col min="13056" max="13056" width="16" style="20" hidden="1" customWidth="1"/>
    <col min="13057" max="13057" width="16.6640625" style="20" hidden="1" customWidth="1"/>
    <col min="13058" max="13058" width="8.6640625" style="20" hidden="1" customWidth="1"/>
    <col min="13059" max="13059" width="9.33203125" style="20" hidden="1" customWidth="1"/>
    <col min="13060" max="13060" width="16.33203125" style="20" hidden="1" customWidth="1"/>
    <col min="13061" max="13061" width="14.5546875" style="20" hidden="1" customWidth="1"/>
    <col min="13062" max="13062" width="14.44140625" style="20" hidden="1" customWidth="1"/>
    <col min="13063" max="13063" width="13.33203125" style="20" hidden="1" customWidth="1"/>
    <col min="13064" max="13064" width="6.6640625" style="20" hidden="1" customWidth="1"/>
    <col min="13065" max="13065" width="6.5546875" style="20" hidden="1" customWidth="1"/>
    <col min="13066" max="13066" width="6.33203125" style="20" hidden="1" customWidth="1"/>
    <col min="13067" max="13067" width="9.44140625" style="20" hidden="1" customWidth="1"/>
    <col min="13068" max="13307" width="0" style="20" hidden="1"/>
    <col min="13308" max="13309" width="0" style="20" hidden="1" customWidth="1"/>
    <col min="13310" max="13310" width="19.109375" style="20" hidden="1" customWidth="1"/>
    <col min="13311" max="13311" width="9.5546875" style="20" hidden="1" customWidth="1"/>
    <col min="13312" max="13312" width="16" style="20" hidden="1" customWidth="1"/>
    <col min="13313" max="13313" width="16.6640625" style="20" hidden="1" customWidth="1"/>
    <col min="13314" max="13314" width="8.6640625" style="20" hidden="1" customWidth="1"/>
    <col min="13315" max="13315" width="9.33203125" style="20" hidden="1" customWidth="1"/>
    <col min="13316" max="13316" width="16.33203125" style="20" hidden="1" customWidth="1"/>
    <col min="13317" max="13317" width="14.5546875" style="20" hidden="1" customWidth="1"/>
    <col min="13318" max="13318" width="14.44140625" style="20" hidden="1" customWidth="1"/>
    <col min="13319" max="13319" width="13.33203125" style="20" hidden="1" customWidth="1"/>
    <col min="13320" max="13320" width="6.6640625" style="20" hidden="1" customWidth="1"/>
    <col min="13321" max="13321" width="6.5546875" style="20" hidden="1" customWidth="1"/>
    <col min="13322" max="13322" width="6.33203125" style="20" hidden="1" customWidth="1"/>
    <col min="13323" max="13323" width="9.44140625" style="20" hidden="1" customWidth="1"/>
    <col min="13324" max="13563" width="0" style="20" hidden="1"/>
    <col min="13564" max="13565" width="0" style="20" hidden="1" customWidth="1"/>
    <col min="13566" max="13566" width="19.109375" style="20" hidden="1" customWidth="1"/>
    <col min="13567" max="13567" width="9.5546875" style="20" hidden="1" customWidth="1"/>
    <col min="13568" max="13568" width="16" style="20" hidden="1" customWidth="1"/>
    <col min="13569" max="13569" width="16.6640625" style="20" hidden="1" customWidth="1"/>
    <col min="13570" max="13570" width="8.6640625" style="20" hidden="1" customWidth="1"/>
    <col min="13571" max="13571" width="9.33203125" style="20" hidden="1" customWidth="1"/>
    <col min="13572" max="13572" width="16.33203125" style="20" hidden="1" customWidth="1"/>
    <col min="13573" max="13573" width="14.5546875" style="20" hidden="1" customWidth="1"/>
    <col min="13574" max="13574" width="14.44140625" style="20" hidden="1" customWidth="1"/>
    <col min="13575" max="13575" width="13.33203125" style="20" hidden="1" customWidth="1"/>
    <col min="13576" max="13576" width="6.6640625" style="20" hidden="1" customWidth="1"/>
    <col min="13577" max="13577" width="6.5546875" style="20" hidden="1" customWidth="1"/>
    <col min="13578" max="13578" width="6.33203125" style="20" hidden="1" customWidth="1"/>
    <col min="13579" max="13579" width="9.44140625" style="20" hidden="1" customWidth="1"/>
    <col min="13580" max="13819" width="0" style="20" hidden="1"/>
    <col min="13820" max="13821" width="0" style="20" hidden="1" customWidth="1"/>
    <col min="13822" max="13822" width="19.109375" style="20" hidden="1" customWidth="1"/>
    <col min="13823" max="13823" width="9.5546875" style="20" hidden="1" customWidth="1"/>
    <col min="13824" max="13824" width="16" style="20" hidden="1" customWidth="1"/>
    <col min="13825" max="13825" width="16.6640625" style="20" hidden="1" customWidth="1"/>
    <col min="13826" max="13826" width="8.6640625" style="20" hidden="1" customWidth="1"/>
    <col min="13827" max="13827" width="9.33203125" style="20" hidden="1" customWidth="1"/>
    <col min="13828" max="13828" width="16.33203125" style="20" hidden="1" customWidth="1"/>
    <col min="13829" max="13829" width="14.5546875" style="20" hidden="1" customWidth="1"/>
    <col min="13830" max="13830" width="14.44140625" style="20" hidden="1" customWidth="1"/>
    <col min="13831" max="13831" width="13.33203125" style="20" hidden="1" customWidth="1"/>
    <col min="13832" max="13832" width="6.6640625" style="20" hidden="1" customWidth="1"/>
    <col min="13833" max="13833" width="6.5546875" style="20" hidden="1" customWidth="1"/>
    <col min="13834" max="13834" width="6.33203125" style="20" hidden="1" customWidth="1"/>
    <col min="13835" max="13835" width="9.44140625" style="20" hidden="1" customWidth="1"/>
    <col min="13836" max="14075" width="0" style="20" hidden="1"/>
    <col min="14076" max="14077" width="0" style="20" hidden="1" customWidth="1"/>
    <col min="14078" max="14078" width="19.109375" style="20" hidden="1" customWidth="1"/>
    <col min="14079" max="14079" width="9.5546875" style="20" hidden="1" customWidth="1"/>
    <col min="14080" max="14080" width="16" style="20" hidden="1" customWidth="1"/>
    <col min="14081" max="14081" width="16.6640625" style="20" hidden="1" customWidth="1"/>
    <col min="14082" max="14082" width="8.6640625" style="20" hidden="1" customWidth="1"/>
    <col min="14083" max="14083" width="9.33203125" style="20" hidden="1" customWidth="1"/>
    <col min="14084" max="14084" width="16.33203125" style="20" hidden="1" customWidth="1"/>
    <col min="14085" max="14085" width="14.5546875" style="20" hidden="1" customWidth="1"/>
    <col min="14086" max="14086" width="14.44140625" style="20" hidden="1" customWidth="1"/>
    <col min="14087" max="14087" width="13.33203125" style="20" hidden="1" customWidth="1"/>
    <col min="14088" max="14088" width="6.6640625" style="20" hidden="1" customWidth="1"/>
    <col min="14089" max="14089" width="6.5546875" style="20" hidden="1" customWidth="1"/>
    <col min="14090" max="14090" width="6.33203125" style="20" hidden="1" customWidth="1"/>
    <col min="14091" max="14091" width="9.44140625" style="20" hidden="1" customWidth="1"/>
    <col min="14092" max="14331" width="0" style="20" hidden="1"/>
    <col min="14332" max="14333" width="0" style="20" hidden="1" customWidth="1"/>
    <col min="14334" max="14334" width="19.109375" style="20" hidden="1" customWidth="1"/>
    <col min="14335" max="14335" width="9.5546875" style="20" hidden="1" customWidth="1"/>
    <col min="14336" max="14336" width="16" style="20" hidden="1" customWidth="1"/>
    <col min="14337" max="14337" width="16.6640625" style="20" hidden="1" customWidth="1"/>
    <col min="14338" max="14338" width="8.6640625" style="20" hidden="1" customWidth="1"/>
    <col min="14339" max="14339" width="9.33203125" style="20" hidden="1" customWidth="1"/>
    <col min="14340" max="14340" width="16.33203125" style="20" hidden="1" customWidth="1"/>
    <col min="14341" max="14341" width="14.5546875" style="20" hidden="1" customWidth="1"/>
    <col min="14342" max="14342" width="14.44140625" style="20" hidden="1" customWidth="1"/>
    <col min="14343" max="14343" width="13.33203125" style="20" hidden="1" customWidth="1"/>
    <col min="14344" max="14344" width="6.6640625" style="20" hidden="1" customWidth="1"/>
    <col min="14345" max="14345" width="6.5546875" style="20" hidden="1" customWidth="1"/>
    <col min="14346" max="14346" width="6.33203125" style="20" hidden="1" customWidth="1"/>
    <col min="14347" max="14347" width="9.44140625" style="20" hidden="1" customWidth="1"/>
    <col min="14348" max="14587" width="0" style="20" hidden="1"/>
    <col min="14588" max="14589" width="0" style="20" hidden="1" customWidth="1"/>
    <col min="14590" max="14590" width="19.109375" style="20" hidden="1" customWidth="1"/>
    <col min="14591" max="14591" width="9.5546875" style="20" hidden="1" customWidth="1"/>
    <col min="14592" max="14592" width="16" style="20" hidden="1" customWidth="1"/>
    <col min="14593" max="14593" width="16.6640625" style="20" hidden="1" customWidth="1"/>
    <col min="14594" max="14594" width="8.6640625" style="20" hidden="1" customWidth="1"/>
    <col min="14595" max="14595" width="9.33203125" style="20" hidden="1" customWidth="1"/>
    <col min="14596" max="14596" width="16.33203125" style="20" hidden="1" customWidth="1"/>
    <col min="14597" max="14597" width="14.5546875" style="20" hidden="1" customWidth="1"/>
    <col min="14598" max="14598" width="14.44140625" style="20" hidden="1" customWidth="1"/>
    <col min="14599" max="14599" width="13.33203125" style="20" hidden="1" customWidth="1"/>
    <col min="14600" max="14600" width="6.6640625" style="20" hidden="1" customWidth="1"/>
    <col min="14601" max="14601" width="6.5546875" style="20" hidden="1" customWidth="1"/>
    <col min="14602" max="14602" width="6.33203125" style="20" hidden="1" customWidth="1"/>
    <col min="14603" max="14603" width="9.44140625" style="20" hidden="1" customWidth="1"/>
    <col min="14604" max="14843" width="0" style="20" hidden="1"/>
    <col min="14844" max="14845" width="0" style="20" hidden="1" customWidth="1"/>
    <col min="14846" max="14846" width="19.109375" style="20" hidden="1" customWidth="1"/>
    <col min="14847" max="14847" width="9.5546875" style="20" hidden="1" customWidth="1"/>
    <col min="14848" max="14848" width="16" style="20" hidden="1" customWidth="1"/>
    <col min="14849" max="14849" width="16.6640625" style="20" hidden="1" customWidth="1"/>
    <col min="14850" max="14850" width="8.6640625" style="20" hidden="1" customWidth="1"/>
    <col min="14851" max="14851" width="9.33203125" style="20" hidden="1" customWidth="1"/>
    <col min="14852" max="14852" width="16.33203125" style="20" hidden="1" customWidth="1"/>
    <col min="14853" max="14853" width="14.5546875" style="20" hidden="1" customWidth="1"/>
    <col min="14854" max="14854" width="14.44140625" style="20" hidden="1" customWidth="1"/>
    <col min="14855" max="14855" width="13.33203125" style="20" hidden="1" customWidth="1"/>
    <col min="14856" max="14856" width="6.6640625" style="20" hidden="1" customWidth="1"/>
    <col min="14857" max="14857" width="6.5546875" style="20" hidden="1" customWidth="1"/>
    <col min="14858" max="14858" width="6.33203125" style="20" hidden="1" customWidth="1"/>
    <col min="14859" max="14859" width="9.44140625" style="20" hidden="1" customWidth="1"/>
    <col min="14860" max="15099" width="0" style="20" hidden="1"/>
    <col min="15100" max="15101" width="0" style="20" hidden="1" customWidth="1"/>
    <col min="15102" max="15102" width="19.109375" style="20" hidden="1" customWidth="1"/>
    <col min="15103" max="15103" width="9.5546875" style="20" hidden="1" customWidth="1"/>
    <col min="15104" max="15104" width="16" style="20" hidden="1" customWidth="1"/>
    <col min="15105" max="15105" width="16.6640625" style="20" hidden="1" customWidth="1"/>
    <col min="15106" max="15106" width="8.6640625" style="20" hidden="1" customWidth="1"/>
    <col min="15107" max="15107" width="9.33203125" style="20" hidden="1" customWidth="1"/>
    <col min="15108" max="15108" width="16.33203125" style="20" hidden="1" customWidth="1"/>
    <col min="15109" max="15109" width="14.5546875" style="20" hidden="1" customWidth="1"/>
    <col min="15110" max="15110" width="14.44140625" style="20" hidden="1" customWidth="1"/>
    <col min="15111" max="15111" width="13.33203125" style="20" hidden="1" customWidth="1"/>
    <col min="15112" max="15112" width="6.6640625" style="20" hidden="1" customWidth="1"/>
    <col min="15113" max="15113" width="6.5546875" style="20" hidden="1" customWidth="1"/>
    <col min="15114" max="15114" width="6.33203125" style="20" hidden="1" customWidth="1"/>
    <col min="15115" max="15115" width="9.44140625" style="20" hidden="1" customWidth="1"/>
    <col min="15116" max="15355" width="0" style="20" hidden="1"/>
    <col min="15356" max="15357" width="0" style="20" hidden="1" customWidth="1"/>
    <col min="15358" max="15358" width="19.109375" style="20" hidden="1" customWidth="1"/>
    <col min="15359" max="15359" width="9.5546875" style="20" hidden="1" customWidth="1"/>
    <col min="15360" max="15360" width="16" style="20" hidden="1" customWidth="1"/>
    <col min="15361" max="15361" width="16.6640625" style="20" hidden="1" customWidth="1"/>
    <col min="15362" max="15362" width="8.6640625" style="20" hidden="1" customWidth="1"/>
    <col min="15363" max="15363" width="9.33203125" style="20" hidden="1" customWidth="1"/>
    <col min="15364" max="15364" width="16.33203125" style="20" hidden="1" customWidth="1"/>
    <col min="15365" max="15365" width="14.5546875" style="20" hidden="1" customWidth="1"/>
    <col min="15366" max="15366" width="14.44140625" style="20" hidden="1" customWidth="1"/>
    <col min="15367" max="15367" width="13.33203125" style="20" hidden="1" customWidth="1"/>
    <col min="15368" max="15368" width="6.6640625" style="20" hidden="1" customWidth="1"/>
    <col min="15369" max="15369" width="6.5546875" style="20" hidden="1" customWidth="1"/>
    <col min="15370" max="15370" width="6.33203125" style="20" hidden="1" customWidth="1"/>
    <col min="15371" max="15371" width="9.44140625" style="20" hidden="1" customWidth="1"/>
    <col min="15372" max="15611" width="0" style="20" hidden="1"/>
    <col min="15612" max="15613" width="0" style="20" hidden="1" customWidth="1"/>
    <col min="15614" max="15614" width="19.109375" style="20" hidden="1" customWidth="1"/>
    <col min="15615" max="15615" width="9.5546875" style="20" hidden="1" customWidth="1"/>
    <col min="15616" max="15616" width="16" style="20" hidden="1" customWidth="1"/>
    <col min="15617" max="15617" width="16.6640625" style="20" hidden="1" customWidth="1"/>
    <col min="15618" max="15618" width="8.6640625" style="20" hidden="1" customWidth="1"/>
    <col min="15619" max="15619" width="9.33203125" style="20" hidden="1" customWidth="1"/>
    <col min="15620" max="15620" width="16.33203125" style="20" hidden="1" customWidth="1"/>
    <col min="15621" max="15621" width="14.5546875" style="20" hidden="1" customWidth="1"/>
    <col min="15622" max="15622" width="14.44140625" style="20" hidden="1" customWidth="1"/>
    <col min="15623" max="15623" width="13.33203125" style="20" hidden="1" customWidth="1"/>
    <col min="15624" max="15624" width="6.6640625" style="20" hidden="1" customWidth="1"/>
    <col min="15625" max="15625" width="6.5546875" style="20" hidden="1" customWidth="1"/>
    <col min="15626" max="15626" width="6.33203125" style="20" hidden="1" customWidth="1"/>
    <col min="15627" max="15627" width="9.44140625" style="20" hidden="1" customWidth="1"/>
    <col min="15628" max="15867" width="0" style="20" hidden="1"/>
    <col min="15868" max="15869" width="0" style="20" hidden="1" customWidth="1"/>
    <col min="15870" max="15870" width="19.109375" style="20" hidden="1" customWidth="1"/>
    <col min="15871" max="15871" width="9.5546875" style="20" hidden="1" customWidth="1"/>
    <col min="15872" max="15872" width="16" style="20" hidden="1" customWidth="1"/>
    <col min="15873" max="15873" width="16.6640625" style="20" hidden="1" customWidth="1"/>
    <col min="15874" max="15874" width="8.6640625" style="20" hidden="1" customWidth="1"/>
    <col min="15875" max="15875" width="9.33203125" style="20" hidden="1" customWidth="1"/>
    <col min="15876" max="15876" width="16.33203125" style="20" hidden="1" customWidth="1"/>
    <col min="15877" max="15877" width="14.5546875" style="20" hidden="1" customWidth="1"/>
    <col min="15878" max="15878" width="14.44140625" style="20" hidden="1" customWidth="1"/>
    <col min="15879" max="15879" width="13.33203125" style="20" hidden="1" customWidth="1"/>
    <col min="15880" max="15880" width="6.6640625" style="20" hidden="1" customWidth="1"/>
    <col min="15881" max="15881" width="6.5546875" style="20" hidden="1" customWidth="1"/>
    <col min="15882" max="15882" width="6.33203125" style="20" hidden="1" customWidth="1"/>
    <col min="15883" max="15883" width="9.44140625" style="20" hidden="1" customWidth="1"/>
    <col min="15884" max="16123" width="0" style="20" hidden="1"/>
    <col min="16124" max="16125" width="0" style="20" hidden="1" customWidth="1"/>
    <col min="16126" max="16126" width="19.109375" style="20" hidden="1" customWidth="1"/>
    <col min="16127" max="16127" width="9.5546875" style="20" hidden="1" customWidth="1"/>
    <col min="16128" max="16128" width="16" style="20" hidden="1" customWidth="1"/>
    <col min="16129" max="16129" width="16.6640625" style="20" hidden="1" customWidth="1"/>
    <col min="16130" max="16130" width="8.6640625" style="20" hidden="1" customWidth="1"/>
    <col min="16131" max="16131" width="9.33203125" style="20" hidden="1" customWidth="1"/>
    <col min="16132" max="16132" width="16.33203125" style="20" hidden="1" customWidth="1"/>
    <col min="16133" max="16133" width="14.5546875" style="20" hidden="1" customWidth="1"/>
    <col min="16134" max="16134" width="14.44140625" style="20" hidden="1" customWidth="1"/>
    <col min="16135" max="16135" width="13.33203125" style="20" hidden="1" customWidth="1"/>
    <col min="16136" max="16136" width="6.6640625" style="20" hidden="1" customWidth="1"/>
    <col min="16137" max="16137" width="6.5546875" style="20" hidden="1" customWidth="1"/>
    <col min="16138" max="16138" width="6.33203125" style="20" hidden="1" customWidth="1"/>
    <col min="16139" max="16139" width="9.44140625" style="20" hidden="1" customWidth="1"/>
    <col min="16140" max="16140" width="6.33203125" style="20" hidden="1"/>
    <col min="16141" max="16144" width="9.44140625" style="20" hidden="1"/>
    <col min="16145" max="16384" width="0" style="20" hidden="1"/>
  </cols>
  <sheetData>
    <row r="2" spans="1:11" ht="16.2" thickBot="1" x14ac:dyDescent="0.35">
      <c r="A2" s="11" t="str">
        <f>"Tabell 2   Inkomstutjämning, utjämningsåret "&amp;Innehåll!C33</f>
        <v>Tabell 2   Inkomstutjämning, utjämningsåret 2025</v>
      </c>
      <c r="D2" s="23"/>
    </row>
    <row r="3" spans="1:11" x14ac:dyDescent="0.25">
      <c r="A3" s="12" t="s">
        <v>19</v>
      </c>
      <c r="B3" s="13" t="s">
        <v>36</v>
      </c>
      <c r="C3" s="13" t="s">
        <v>46</v>
      </c>
      <c r="D3" s="389" t="s">
        <v>47</v>
      </c>
      <c r="E3" s="390"/>
      <c r="F3" s="390"/>
      <c r="G3" s="24" t="s">
        <v>48</v>
      </c>
      <c r="H3" s="24" t="s">
        <v>49</v>
      </c>
      <c r="I3" s="391" t="s">
        <v>50</v>
      </c>
      <c r="J3" s="391"/>
      <c r="K3" s="25" t="s">
        <v>37</v>
      </c>
    </row>
    <row r="4" spans="1:11" x14ac:dyDescent="0.25">
      <c r="A4" s="26"/>
      <c r="B4" s="62" t="str">
        <f>IF(Innehåll!C34="prel","den 30 juni","den 1 nov.")</f>
        <v>den 30 juni</v>
      </c>
      <c r="C4" s="10" t="str">
        <f>"enligt "&amp;Innehåll!C33-1&amp;" års"</f>
        <v>enligt 2024 års</v>
      </c>
      <c r="D4" s="27" t="s">
        <v>41</v>
      </c>
      <c r="E4" s="28" t="s">
        <v>40</v>
      </c>
      <c r="F4" s="29" t="s">
        <v>51</v>
      </c>
      <c r="G4" s="30" t="s">
        <v>52</v>
      </c>
      <c r="H4" s="30" t="s">
        <v>53</v>
      </c>
      <c r="I4" s="392" t="s">
        <v>54</v>
      </c>
      <c r="J4" s="392"/>
      <c r="K4" s="31" t="s">
        <v>38</v>
      </c>
    </row>
    <row r="5" spans="1:11" x14ac:dyDescent="0.25">
      <c r="A5" s="26" t="s">
        <v>42</v>
      </c>
      <c r="B5" s="15">
        <f>Innehåll!C33-1</f>
        <v>2024</v>
      </c>
      <c r="C5" s="10" t="s">
        <v>55</v>
      </c>
      <c r="D5" s="33"/>
      <c r="E5" s="34"/>
      <c r="F5" s="35" t="s">
        <v>56</v>
      </c>
      <c r="G5" s="36" t="str">
        <f>"("&amp;Innehåll!C44&amp;"%)"</f>
        <v>(115%)</v>
      </c>
      <c r="H5" s="30" t="s">
        <v>38</v>
      </c>
      <c r="I5" s="393" t="s">
        <v>279</v>
      </c>
      <c r="J5" s="393"/>
      <c r="K5" s="32" t="s">
        <v>39</v>
      </c>
    </row>
    <row r="6" spans="1:11" ht="15" x14ac:dyDescent="0.25">
      <c r="A6" s="26"/>
      <c r="B6" s="37"/>
      <c r="C6" s="38" t="s">
        <v>57</v>
      </c>
      <c r="D6" s="39"/>
      <c r="E6" s="34"/>
      <c r="F6" s="35" t="s">
        <v>58</v>
      </c>
      <c r="G6" s="40"/>
      <c r="H6" s="30" t="s">
        <v>59</v>
      </c>
      <c r="I6" s="41" t="s">
        <v>60</v>
      </c>
      <c r="J6" s="41" t="s">
        <v>61</v>
      </c>
      <c r="K6" s="32" t="s">
        <v>44</v>
      </c>
    </row>
    <row r="7" spans="1:11" x14ac:dyDescent="0.25">
      <c r="A7" s="26"/>
      <c r="B7" s="37"/>
      <c r="C7" s="42">
        <f>Innehåll!C33-1</f>
        <v>2024</v>
      </c>
      <c r="D7" s="43" t="str">
        <f>Innehåll!C48</f>
        <v>1,031</v>
      </c>
      <c r="E7" s="34"/>
      <c r="F7" s="35" t="s">
        <v>62</v>
      </c>
      <c r="G7" s="44"/>
      <c r="H7" s="30" t="s">
        <v>63</v>
      </c>
      <c r="I7" s="7" t="str">
        <f>"("&amp;Innehåll!C38&amp;"%)"</f>
        <v>(95%)</v>
      </c>
      <c r="J7" s="7" t="str">
        <f>"("&amp;Innehåll!C39&amp;"%)"</f>
        <v>(85%)</v>
      </c>
      <c r="K7" s="45" t="s">
        <v>43</v>
      </c>
    </row>
    <row r="8" spans="1:11" x14ac:dyDescent="0.25">
      <c r="A8" s="16"/>
      <c r="B8" s="16"/>
      <c r="C8" s="46" t="str">
        <f>Innehåll!C33</f>
        <v>2025</v>
      </c>
      <c r="D8" s="47" t="str">
        <f>Innehåll!C49</f>
        <v>1,045</v>
      </c>
      <c r="E8" s="48"/>
      <c r="F8" s="49" t="s">
        <v>64</v>
      </c>
      <c r="G8" s="50"/>
      <c r="H8" s="51" t="s">
        <v>65</v>
      </c>
      <c r="I8" s="52"/>
      <c r="J8" s="52"/>
      <c r="K8" s="53"/>
    </row>
    <row r="9" spans="1:11" x14ac:dyDescent="0.25">
      <c r="A9" s="17" t="s">
        <v>304</v>
      </c>
      <c r="B9" s="18">
        <v>10553341</v>
      </c>
      <c r="C9" s="18">
        <v>2768417581800</v>
      </c>
      <c r="D9" s="18">
        <v>2982679260546</v>
      </c>
      <c r="E9" s="18">
        <v>282629</v>
      </c>
      <c r="F9" s="66">
        <v>100</v>
      </c>
      <c r="G9" s="18">
        <v>3430082245519</v>
      </c>
      <c r="H9" s="18">
        <v>447402984973</v>
      </c>
      <c r="I9" s="18"/>
      <c r="J9" s="18"/>
      <c r="K9" s="18"/>
    </row>
    <row r="10" spans="1:11" x14ac:dyDescent="0.25">
      <c r="A10" s="17" t="s">
        <v>305</v>
      </c>
      <c r="B10" s="18"/>
      <c r="C10" s="18"/>
      <c r="D10" s="18"/>
      <c r="E10" s="18"/>
      <c r="F10" s="66"/>
      <c r="G10" s="18"/>
      <c r="H10" s="18"/>
      <c r="I10" s="18"/>
      <c r="J10" s="18"/>
      <c r="K10" s="18"/>
    </row>
    <row r="11" spans="1:11" x14ac:dyDescent="0.25">
      <c r="A11" s="109" t="s">
        <v>306</v>
      </c>
      <c r="B11" s="127">
        <v>95418</v>
      </c>
      <c r="C11" s="127">
        <v>21865336800</v>
      </c>
      <c r="D11" s="54">
        <v>23557604542</v>
      </c>
      <c r="E11" s="54">
        <v>246888</v>
      </c>
      <c r="F11" s="128">
        <v>87.4</v>
      </c>
      <c r="G11" s="55">
        <v>31013078010</v>
      </c>
      <c r="H11" s="55">
        <v>7455473468</v>
      </c>
      <c r="I11" s="318">
        <v>19.05</v>
      </c>
      <c r="J11" s="319">
        <v>16.98</v>
      </c>
      <c r="K11" s="55">
        <v>14885</v>
      </c>
    </row>
    <row r="12" spans="1:11" x14ac:dyDescent="0.25">
      <c r="A12" s="109" t="s">
        <v>307</v>
      </c>
      <c r="B12" s="127">
        <v>32340</v>
      </c>
      <c r="C12" s="127">
        <v>15940598200</v>
      </c>
      <c r="D12" s="54">
        <v>17174320798</v>
      </c>
      <c r="E12" s="54">
        <v>531055</v>
      </c>
      <c r="F12" s="128">
        <v>187.9</v>
      </c>
      <c r="G12" s="55">
        <v>10511255139</v>
      </c>
      <c r="H12" s="55">
        <v>-6663065659</v>
      </c>
      <c r="I12" s="319">
        <v>19.05</v>
      </c>
      <c r="J12" s="318">
        <v>16.98</v>
      </c>
      <c r="K12" s="55">
        <v>-34984</v>
      </c>
    </row>
    <row r="13" spans="1:11" x14ac:dyDescent="0.25">
      <c r="A13" s="109" t="s">
        <v>308</v>
      </c>
      <c r="B13" s="127">
        <v>28811</v>
      </c>
      <c r="C13" s="127">
        <v>9698243000</v>
      </c>
      <c r="D13" s="54">
        <v>10448838517</v>
      </c>
      <c r="E13" s="54">
        <v>362668</v>
      </c>
      <c r="F13" s="128">
        <v>128.30000000000001</v>
      </c>
      <c r="G13" s="55">
        <v>9364247737</v>
      </c>
      <c r="H13" s="55">
        <v>-1084590780</v>
      </c>
      <c r="I13" s="319">
        <v>19.05</v>
      </c>
      <c r="J13" s="318">
        <v>16.98</v>
      </c>
      <c r="K13" s="55">
        <v>-6392</v>
      </c>
    </row>
    <row r="14" spans="1:11" x14ac:dyDescent="0.25">
      <c r="A14" s="109" t="s">
        <v>309</v>
      </c>
      <c r="B14" s="127">
        <v>100258</v>
      </c>
      <c r="C14" s="127">
        <v>24855799000</v>
      </c>
      <c r="D14" s="54">
        <v>26779513564</v>
      </c>
      <c r="E14" s="54">
        <v>267106</v>
      </c>
      <c r="F14" s="128">
        <v>94.5</v>
      </c>
      <c r="G14" s="55">
        <v>32586191024</v>
      </c>
      <c r="H14" s="55">
        <v>5806677460</v>
      </c>
      <c r="I14" s="318">
        <v>19.05</v>
      </c>
      <c r="J14" s="319">
        <v>16.98</v>
      </c>
      <c r="K14" s="55">
        <v>11033</v>
      </c>
    </row>
    <row r="15" spans="1:11" x14ac:dyDescent="0.25">
      <c r="A15" s="109" t="s">
        <v>310</v>
      </c>
      <c r="B15" s="127">
        <v>113662</v>
      </c>
      <c r="C15" s="127">
        <v>31707001200</v>
      </c>
      <c r="D15" s="54">
        <v>34160964558</v>
      </c>
      <c r="E15" s="54">
        <v>300549</v>
      </c>
      <c r="F15" s="128">
        <v>106.3</v>
      </c>
      <c r="G15" s="55">
        <v>36942804008</v>
      </c>
      <c r="H15" s="55">
        <v>2781839450</v>
      </c>
      <c r="I15" s="318">
        <v>19.05</v>
      </c>
      <c r="J15" s="319">
        <v>16.98</v>
      </c>
      <c r="K15" s="55">
        <v>4662</v>
      </c>
    </row>
    <row r="16" spans="1:11" x14ac:dyDescent="0.25">
      <c r="A16" s="109" t="s">
        <v>311</v>
      </c>
      <c r="B16" s="127">
        <v>87323</v>
      </c>
      <c r="C16" s="127">
        <v>23031159100</v>
      </c>
      <c r="D16" s="54">
        <v>24813655659</v>
      </c>
      <c r="E16" s="54">
        <v>284159</v>
      </c>
      <c r="F16" s="128">
        <v>100.5</v>
      </c>
      <c r="G16" s="55">
        <v>28382013992</v>
      </c>
      <c r="H16" s="55">
        <v>3568358333</v>
      </c>
      <c r="I16" s="318">
        <v>19.05</v>
      </c>
      <c r="J16" s="319">
        <v>16.98</v>
      </c>
      <c r="K16" s="55">
        <v>7785</v>
      </c>
    </row>
    <row r="17" spans="1:11" x14ac:dyDescent="0.25">
      <c r="A17" s="109" t="s">
        <v>312</v>
      </c>
      <c r="B17" s="127">
        <v>48277</v>
      </c>
      <c r="C17" s="127">
        <v>20327832600</v>
      </c>
      <c r="D17" s="54">
        <v>21901105204</v>
      </c>
      <c r="E17" s="54">
        <v>453655</v>
      </c>
      <c r="F17" s="128">
        <v>160.5</v>
      </c>
      <c r="G17" s="55">
        <v>15691152268</v>
      </c>
      <c r="H17" s="55">
        <v>-6209952936</v>
      </c>
      <c r="I17" s="319">
        <v>19.05</v>
      </c>
      <c r="J17" s="318">
        <v>16.98</v>
      </c>
      <c r="K17" s="55">
        <v>-21842</v>
      </c>
    </row>
    <row r="18" spans="1:11" x14ac:dyDescent="0.25">
      <c r="A18" s="109" t="s">
        <v>313</v>
      </c>
      <c r="B18" s="127">
        <v>111354</v>
      </c>
      <c r="C18" s="127">
        <v>39083273500</v>
      </c>
      <c r="D18" s="54">
        <v>42108123453</v>
      </c>
      <c r="E18" s="54">
        <v>378146</v>
      </c>
      <c r="F18" s="128">
        <v>133.80000000000001</v>
      </c>
      <c r="G18" s="55">
        <v>36192650116</v>
      </c>
      <c r="H18" s="55">
        <v>-5915473337</v>
      </c>
      <c r="I18" s="319">
        <v>19.05</v>
      </c>
      <c r="J18" s="318">
        <v>16.98</v>
      </c>
      <c r="K18" s="55">
        <v>-9020</v>
      </c>
    </row>
    <row r="19" spans="1:11" x14ac:dyDescent="0.25">
      <c r="A19" s="109" t="s">
        <v>314</v>
      </c>
      <c r="B19" s="127">
        <v>66113</v>
      </c>
      <c r="C19" s="127">
        <v>15922637800</v>
      </c>
      <c r="D19" s="54">
        <v>17154970353</v>
      </c>
      <c r="E19" s="54">
        <v>259480</v>
      </c>
      <c r="F19" s="128">
        <v>91.8</v>
      </c>
      <c r="G19" s="55">
        <v>21488268739</v>
      </c>
      <c r="H19" s="55">
        <v>4333298386</v>
      </c>
      <c r="I19" s="318">
        <v>19.05</v>
      </c>
      <c r="J19" s="319">
        <v>16.98</v>
      </c>
      <c r="K19" s="55">
        <v>12486</v>
      </c>
    </row>
    <row r="20" spans="1:11" x14ac:dyDescent="0.25">
      <c r="A20" s="109" t="s">
        <v>315</v>
      </c>
      <c r="B20" s="127">
        <v>12274</v>
      </c>
      <c r="C20" s="127">
        <v>3444098500</v>
      </c>
      <c r="D20" s="54">
        <v>3710654503</v>
      </c>
      <c r="E20" s="54">
        <v>302318</v>
      </c>
      <c r="F20" s="128">
        <v>107</v>
      </c>
      <c r="G20" s="55">
        <v>3989336598</v>
      </c>
      <c r="H20" s="55">
        <v>278682095</v>
      </c>
      <c r="I20" s="318">
        <v>19.05</v>
      </c>
      <c r="J20" s="319">
        <v>16.98</v>
      </c>
      <c r="K20" s="55">
        <v>4325</v>
      </c>
    </row>
    <row r="21" spans="1:11" x14ac:dyDescent="0.25">
      <c r="A21" s="109" t="s">
        <v>316</v>
      </c>
      <c r="B21" s="127">
        <v>30383</v>
      </c>
      <c r="C21" s="127">
        <v>7497008500</v>
      </c>
      <c r="D21" s="54">
        <v>8077239473</v>
      </c>
      <c r="E21" s="54">
        <v>265847</v>
      </c>
      <c r="F21" s="128">
        <v>94.1</v>
      </c>
      <c r="G21" s="55">
        <v>9875184443</v>
      </c>
      <c r="H21" s="55">
        <v>1797944970</v>
      </c>
      <c r="I21" s="318">
        <v>19.05</v>
      </c>
      <c r="J21" s="319">
        <v>16.98</v>
      </c>
      <c r="K21" s="55">
        <v>11273</v>
      </c>
    </row>
    <row r="22" spans="1:11" x14ac:dyDescent="0.25">
      <c r="A22" s="109" t="s">
        <v>317</v>
      </c>
      <c r="B22" s="127">
        <v>17490</v>
      </c>
      <c r="C22" s="127">
        <v>4771348000</v>
      </c>
      <c r="D22" s="54">
        <v>5140626478</v>
      </c>
      <c r="E22" s="54">
        <v>293918</v>
      </c>
      <c r="F22" s="128">
        <v>104</v>
      </c>
      <c r="G22" s="55">
        <v>5684658392</v>
      </c>
      <c r="H22" s="55">
        <v>544031914</v>
      </c>
      <c r="I22" s="318">
        <v>19.05</v>
      </c>
      <c r="J22" s="319">
        <v>16.98</v>
      </c>
      <c r="K22" s="55">
        <v>5926</v>
      </c>
    </row>
    <row r="23" spans="1:11" x14ac:dyDescent="0.25">
      <c r="A23" s="109" t="s">
        <v>318</v>
      </c>
      <c r="B23" s="127">
        <v>52531</v>
      </c>
      <c r="C23" s="127">
        <v>12953544000</v>
      </c>
      <c r="D23" s="54">
        <v>13956083538</v>
      </c>
      <c r="E23" s="54">
        <v>265673</v>
      </c>
      <c r="F23" s="128">
        <v>94</v>
      </c>
      <c r="G23" s="55">
        <v>17073801599</v>
      </c>
      <c r="H23" s="55">
        <v>3117718061</v>
      </c>
      <c r="I23" s="318">
        <v>19.05</v>
      </c>
      <c r="J23" s="319">
        <v>16.98</v>
      </c>
      <c r="K23" s="55">
        <v>11306</v>
      </c>
    </row>
    <row r="24" spans="1:11" x14ac:dyDescent="0.25">
      <c r="A24" s="109" t="s">
        <v>319</v>
      </c>
      <c r="B24" s="127">
        <v>77307</v>
      </c>
      <c r="C24" s="127">
        <v>25932146500</v>
      </c>
      <c r="D24" s="54">
        <v>27939164978</v>
      </c>
      <c r="E24" s="54">
        <v>361405</v>
      </c>
      <c r="F24" s="128">
        <v>127.9</v>
      </c>
      <c r="G24" s="55">
        <v>25126580118</v>
      </c>
      <c r="H24" s="55">
        <v>-2812584860</v>
      </c>
      <c r="I24" s="319">
        <v>19.05</v>
      </c>
      <c r="J24" s="318">
        <v>16.98</v>
      </c>
      <c r="K24" s="55">
        <v>-6178</v>
      </c>
    </row>
    <row r="25" spans="1:11" x14ac:dyDescent="0.25">
      <c r="A25" s="109" t="s">
        <v>320</v>
      </c>
      <c r="B25" s="127">
        <v>85264</v>
      </c>
      <c r="C25" s="127">
        <v>29956682200</v>
      </c>
      <c r="D25" s="54">
        <v>32275179619</v>
      </c>
      <c r="E25" s="54">
        <v>378532</v>
      </c>
      <c r="F25" s="128">
        <v>133.9</v>
      </c>
      <c r="G25" s="55">
        <v>27712790914</v>
      </c>
      <c r="H25" s="55">
        <v>-4562388705</v>
      </c>
      <c r="I25" s="319">
        <v>19.05</v>
      </c>
      <c r="J25" s="318">
        <v>16.98</v>
      </c>
      <c r="K25" s="55">
        <v>-9086</v>
      </c>
    </row>
    <row r="26" spans="1:11" x14ac:dyDescent="0.25">
      <c r="A26" s="109" t="s">
        <v>305</v>
      </c>
      <c r="B26" s="127">
        <v>989544</v>
      </c>
      <c r="C26" s="127">
        <v>337131457700</v>
      </c>
      <c r="D26" s="54">
        <v>363223746869</v>
      </c>
      <c r="E26" s="54">
        <v>367062</v>
      </c>
      <c r="F26" s="128">
        <v>129.9</v>
      </c>
      <c r="G26" s="55">
        <v>321624905852</v>
      </c>
      <c r="H26" s="55">
        <v>-41598841017</v>
      </c>
      <c r="I26" s="319">
        <v>19.05</v>
      </c>
      <c r="J26" s="318">
        <v>16.98</v>
      </c>
      <c r="K26" s="55">
        <v>-7138</v>
      </c>
    </row>
    <row r="27" spans="1:11" x14ac:dyDescent="0.25">
      <c r="A27" s="109" t="s">
        <v>321</v>
      </c>
      <c r="B27" s="127">
        <v>56074</v>
      </c>
      <c r="C27" s="127">
        <v>17214690800</v>
      </c>
      <c r="D27" s="54">
        <v>18547021794</v>
      </c>
      <c r="E27" s="54">
        <v>330760</v>
      </c>
      <c r="F27" s="128">
        <v>117</v>
      </c>
      <c r="G27" s="55">
        <v>18225359328</v>
      </c>
      <c r="H27" s="55">
        <v>-321662466</v>
      </c>
      <c r="I27" s="319">
        <v>19.05</v>
      </c>
      <c r="J27" s="318">
        <v>16.98</v>
      </c>
      <c r="K27" s="55">
        <v>-974</v>
      </c>
    </row>
    <row r="28" spans="1:11" x14ac:dyDescent="0.25">
      <c r="A28" s="109" t="s">
        <v>322</v>
      </c>
      <c r="B28" s="127">
        <v>102739</v>
      </c>
      <c r="C28" s="127">
        <v>24255491000</v>
      </c>
      <c r="D28" s="54">
        <v>26132744726</v>
      </c>
      <c r="E28" s="54">
        <v>254361</v>
      </c>
      <c r="F28" s="128">
        <v>90</v>
      </c>
      <c r="G28" s="55">
        <v>33392573956</v>
      </c>
      <c r="H28" s="55">
        <v>7259829230</v>
      </c>
      <c r="I28" s="318">
        <v>19.05</v>
      </c>
      <c r="J28" s="319">
        <v>16.98</v>
      </c>
      <c r="K28" s="55">
        <v>13461</v>
      </c>
    </row>
    <row r="29" spans="1:11" x14ac:dyDescent="0.25">
      <c r="A29" s="109" t="s">
        <v>323</v>
      </c>
      <c r="B29" s="127">
        <v>49133</v>
      </c>
      <c r="C29" s="127">
        <v>14847435800</v>
      </c>
      <c r="D29" s="54">
        <v>15996553094</v>
      </c>
      <c r="E29" s="54">
        <v>325577</v>
      </c>
      <c r="F29" s="128">
        <v>115.2</v>
      </c>
      <c r="G29" s="55">
        <v>15969372256</v>
      </c>
      <c r="H29" s="55">
        <v>-27180838</v>
      </c>
      <c r="I29" s="319">
        <v>19.05</v>
      </c>
      <c r="J29" s="318">
        <v>16.98</v>
      </c>
      <c r="K29" s="55">
        <v>-94</v>
      </c>
    </row>
    <row r="30" spans="1:11" x14ac:dyDescent="0.25">
      <c r="A30" s="109" t="s">
        <v>324</v>
      </c>
      <c r="B30" s="127">
        <v>77447</v>
      </c>
      <c r="C30" s="127">
        <v>28292265600</v>
      </c>
      <c r="D30" s="54">
        <v>30481945496</v>
      </c>
      <c r="E30" s="54">
        <v>393585</v>
      </c>
      <c r="F30" s="128">
        <v>139.30000000000001</v>
      </c>
      <c r="G30" s="55">
        <v>25172083387</v>
      </c>
      <c r="H30" s="55">
        <v>-5309862109</v>
      </c>
      <c r="I30" s="319">
        <v>19.05</v>
      </c>
      <c r="J30" s="318">
        <v>16.98</v>
      </c>
      <c r="K30" s="55">
        <v>-11642</v>
      </c>
    </row>
    <row r="31" spans="1:11" x14ac:dyDescent="0.25">
      <c r="A31" s="109" t="s">
        <v>325</v>
      </c>
      <c r="B31" s="127">
        <v>50254</v>
      </c>
      <c r="C31" s="127">
        <v>12977192700</v>
      </c>
      <c r="D31" s="108">
        <v>13981562529</v>
      </c>
      <c r="E31" s="108">
        <v>278218</v>
      </c>
      <c r="F31" s="128">
        <v>98.4</v>
      </c>
      <c r="G31" s="55">
        <v>16333723431</v>
      </c>
      <c r="H31" s="55">
        <v>2352160902</v>
      </c>
      <c r="I31" s="318">
        <v>19.05</v>
      </c>
      <c r="J31" s="319">
        <v>16.98</v>
      </c>
      <c r="K31" s="55">
        <v>8916</v>
      </c>
    </row>
    <row r="32" spans="1:11" x14ac:dyDescent="0.25">
      <c r="A32" s="109" t="s">
        <v>326</v>
      </c>
      <c r="B32" s="127">
        <v>32650</v>
      </c>
      <c r="C32" s="127">
        <v>8112284800</v>
      </c>
      <c r="D32" s="108">
        <v>8740135082</v>
      </c>
      <c r="E32" s="108">
        <v>267692</v>
      </c>
      <c r="F32" s="128">
        <v>94.7</v>
      </c>
      <c r="G32" s="55">
        <v>10612012378</v>
      </c>
      <c r="H32" s="55">
        <v>1871877296</v>
      </c>
      <c r="I32" s="318">
        <v>19.05</v>
      </c>
      <c r="J32" s="319">
        <v>16.98</v>
      </c>
      <c r="K32" s="55">
        <v>10922</v>
      </c>
    </row>
    <row r="33" spans="1:11" x14ac:dyDescent="0.25">
      <c r="A33" s="109" t="s">
        <v>327</v>
      </c>
      <c r="B33" s="127">
        <v>35089</v>
      </c>
      <c r="C33" s="127">
        <v>10457412500</v>
      </c>
      <c r="D33" s="108">
        <v>11266763940</v>
      </c>
      <c r="E33" s="108">
        <v>321091</v>
      </c>
      <c r="F33" s="128">
        <v>113.6</v>
      </c>
      <c r="G33" s="55">
        <v>11404744328</v>
      </c>
      <c r="H33" s="55">
        <v>137980388</v>
      </c>
      <c r="I33" s="318">
        <v>19.05</v>
      </c>
      <c r="J33" s="319">
        <v>16.98</v>
      </c>
      <c r="K33" s="55">
        <v>749</v>
      </c>
    </row>
    <row r="34" spans="1:11" x14ac:dyDescent="0.25">
      <c r="A34" s="109" t="s">
        <v>328</v>
      </c>
      <c r="B34" s="127">
        <v>11863</v>
      </c>
      <c r="C34" s="127">
        <v>4154438700</v>
      </c>
      <c r="D34" s="108">
        <v>4475971483</v>
      </c>
      <c r="E34" s="108">
        <v>377305</v>
      </c>
      <c r="F34" s="128">
        <v>133.5</v>
      </c>
      <c r="G34" s="55">
        <v>3855752001</v>
      </c>
      <c r="H34" s="55">
        <v>-620219482</v>
      </c>
      <c r="I34" s="319">
        <v>19.05</v>
      </c>
      <c r="J34" s="318">
        <v>16.98</v>
      </c>
      <c r="K34" s="55">
        <v>-8877</v>
      </c>
    </row>
    <row r="35" spans="1:11" x14ac:dyDescent="0.25">
      <c r="A35" s="109" t="s">
        <v>329</v>
      </c>
      <c r="B35" s="127">
        <v>46565</v>
      </c>
      <c r="C35" s="127">
        <v>14348856200</v>
      </c>
      <c r="D35" s="108">
        <v>15459385926</v>
      </c>
      <c r="E35" s="108">
        <v>331996</v>
      </c>
      <c r="F35" s="128">
        <v>117.5</v>
      </c>
      <c r="G35" s="55">
        <v>15134712293</v>
      </c>
      <c r="H35" s="55">
        <v>-324673633</v>
      </c>
      <c r="I35" s="319">
        <v>19.05</v>
      </c>
      <c r="J35" s="318">
        <v>16.98</v>
      </c>
      <c r="K35" s="55">
        <v>-1184</v>
      </c>
    </row>
    <row r="36" spans="1:11" x14ac:dyDescent="0.25">
      <c r="A36" s="109" t="s">
        <v>330</v>
      </c>
      <c r="B36" s="127">
        <v>49390</v>
      </c>
      <c r="C36" s="127">
        <v>14946901700</v>
      </c>
      <c r="D36" s="108">
        <v>16103717157</v>
      </c>
      <c r="E36" s="108">
        <v>326052</v>
      </c>
      <c r="F36" s="128">
        <v>115.4</v>
      </c>
      <c r="G36" s="55">
        <v>16052903257</v>
      </c>
      <c r="H36" s="55">
        <v>-50813900</v>
      </c>
      <c r="I36" s="319">
        <v>19.05</v>
      </c>
      <c r="J36" s="318">
        <v>16.98</v>
      </c>
      <c r="K36" s="55">
        <v>-175</v>
      </c>
    </row>
    <row r="37" spans="1:11" x14ac:dyDescent="0.25">
      <c r="A37" s="17" t="s">
        <v>331</v>
      </c>
      <c r="B37" s="127"/>
      <c r="C37" s="127"/>
      <c r="D37" s="108"/>
      <c r="E37" s="108"/>
      <c r="F37" s="128"/>
      <c r="G37" s="55"/>
      <c r="H37" s="55"/>
      <c r="I37" s="318"/>
      <c r="J37" s="319"/>
      <c r="K37" s="55"/>
    </row>
    <row r="38" spans="1:11" x14ac:dyDescent="0.25">
      <c r="A38" s="109" t="s">
        <v>332</v>
      </c>
      <c r="B38" s="127">
        <v>48359</v>
      </c>
      <c r="C38" s="127">
        <v>11913657900</v>
      </c>
      <c r="D38" s="108">
        <v>12835715453</v>
      </c>
      <c r="E38" s="108">
        <v>265426</v>
      </c>
      <c r="F38" s="128">
        <v>93.9</v>
      </c>
      <c r="G38" s="55">
        <v>15717804183</v>
      </c>
      <c r="H38" s="55">
        <v>2882088730</v>
      </c>
      <c r="I38" s="318">
        <v>19.14</v>
      </c>
      <c r="J38" s="319">
        <v>17.07</v>
      </c>
      <c r="K38" s="55">
        <v>11407</v>
      </c>
    </row>
    <row r="39" spans="1:11" x14ac:dyDescent="0.25">
      <c r="A39" s="109" t="s">
        <v>333</v>
      </c>
      <c r="B39" s="127">
        <v>14334</v>
      </c>
      <c r="C39" s="127">
        <v>3142880100</v>
      </c>
      <c r="D39" s="108">
        <v>3386123305</v>
      </c>
      <c r="E39" s="108">
        <v>236230</v>
      </c>
      <c r="F39" s="128">
        <v>83.6</v>
      </c>
      <c r="G39" s="55">
        <v>4658884699</v>
      </c>
      <c r="H39" s="55">
        <v>1272761394</v>
      </c>
      <c r="I39" s="318">
        <v>19.14</v>
      </c>
      <c r="J39" s="319">
        <v>17.07</v>
      </c>
      <c r="K39" s="55">
        <v>16995</v>
      </c>
    </row>
    <row r="40" spans="1:11" x14ac:dyDescent="0.25">
      <c r="A40" s="109" t="s">
        <v>334</v>
      </c>
      <c r="B40" s="127">
        <v>22985</v>
      </c>
      <c r="C40" s="127">
        <v>6245456400</v>
      </c>
      <c r="D40" s="108">
        <v>6728823498</v>
      </c>
      <c r="E40" s="108">
        <v>292748</v>
      </c>
      <c r="F40" s="128">
        <v>103.6</v>
      </c>
      <c r="G40" s="55">
        <v>7470661700</v>
      </c>
      <c r="H40" s="55">
        <v>741838202</v>
      </c>
      <c r="I40" s="318">
        <v>19.14</v>
      </c>
      <c r="J40" s="319">
        <v>17.07</v>
      </c>
      <c r="K40" s="55">
        <v>6177</v>
      </c>
    </row>
    <row r="41" spans="1:11" x14ac:dyDescent="0.25">
      <c r="A41" s="109" t="s">
        <v>335</v>
      </c>
      <c r="B41" s="127">
        <v>20922</v>
      </c>
      <c r="C41" s="127">
        <v>5859510200</v>
      </c>
      <c r="D41" s="108">
        <v>6313006992</v>
      </c>
      <c r="E41" s="108">
        <v>301740</v>
      </c>
      <c r="F41" s="128">
        <v>106.8</v>
      </c>
      <c r="G41" s="55">
        <v>6800138529</v>
      </c>
      <c r="H41" s="55">
        <v>487131537</v>
      </c>
      <c r="I41" s="318">
        <v>19.14</v>
      </c>
      <c r="J41" s="319">
        <v>17.07</v>
      </c>
      <c r="K41" s="55">
        <v>4456</v>
      </c>
    </row>
    <row r="42" spans="1:11" x14ac:dyDescent="0.25">
      <c r="A42" s="109" t="s">
        <v>336</v>
      </c>
      <c r="B42" s="127">
        <v>21101</v>
      </c>
      <c r="C42" s="127">
        <v>4663047900</v>
      </c>
      <c r="D42" s="108">
        <v>5023944492</v>
      </c>
      <c r="E42" s="108">
        <v>238090</v>
      </c>
      <c r="F42" s="128">
        <v>84.2</v>
      </c>
      <c r="G42" s="55">
        <v>6858317708</v>
      </c>
      <c r="H42" s="55">
        <v>1834373216</v>
      </c>
      <c r="I42" s="318">
        <v>19.14</v>
      </c>
      <c r="J42" s="319">
        <v>17.07</v>
      </c>
      <c r="K42" s="55">
        <v>16639</v>
      </c>
    </row>
    <row r="43" spans="1:11" x14ac:dyDescent="0.25">
      <c r="A43" s="109" t="s">
        <v>331</v>
      </c>
      <c r="B43" s="127">
        <v>244639</v>
      </c>
      <c r="C43" s="127">
        <v>63490838700</v>
      </c>
      <c r="D43" s="108">
        <v>68404712161</v>
      </c>
      <c r="E43" s="108">
        <v>279615</v>
      </c>
      <c r="F43" s="128">
        <v>98.9</v>
      </c>
      <c r="G43" s="55">
        <v>79513387321</v>
      </c>
      <c r="H43" s="55">
        <v>11108675160</v>
      </c>
      <c r="I43" s="318">
        <v>19.14</v>
      </c>
      <c r="J43" s="319">
        <v>17.07</v>
      </c>
      <c r="K43" s="55">
        <v>8691</v>
      </c>
    </row>
    <row r="44" spans="1:11" x14ac:dyDescent="0.25">
      <c r="A44" s="109" t="s">
        <v>337</v>
      </c>
      <c r="B44" s="127">
        <v>9549</v>
      </c>
      <c r="C44" s="127">
        <v>2234035700</v>
      </c>
      <c r="D44" s="108">
        <v>2406938893</v>
      </c>
      <c r="E44" s="108">
        <v>252062</v>
      </c>
      <c r="F44" s="128">
        <v>89.2</v>
      </c>
      <c r="G44" s="55">
        <v>3103647969</v>
      </c>
      <c r="H44" s="55">
        <v>696709076</v>
      </c>
      <c r="I44" s="318">
        <v>19.14</v>
      </c>
      <c r="J44" s="319">
        <v>17.07</v>
      </c>
      <c r="K44" s="55">
        <v>13965</v>
      </c>
    </row>
    <row r="45" spans="1:11" x14ac:dyDescent="0.25">
      <c r="A45" s="109" t="s">
        <v>338</v>
      </c>
      <c r="B45" s="127">
        <v>22180</v>
      </c>
      <c r="C45" s="127">
        <v>5451757700</v>
      </c>
      <c r="D45" s="108">
        <v>5873696487</v>
      </c>
      <c r="E45" s="108">
        <v>264819</v>
      </c>
      <c r="F45" s="128">
        <v>93.7</v>
      </c>
      <c r="G45" s="55">
        <v>7209017903</v>
      </c>
      <c r="H45" s="55">
        <v>1335321416</v>
      </c>
      <c r="I45" s="318">
        <v>19.14</v>
      </c>
      <c r="J45" s="319">
        <v>17.07</v>
      </c>
      <c r="K45" s="55">
        <v>11523</v>
      </c>
    </row>
    <row r="46" spans="1:11" x14ac:dyDescent="0.25">
      <c r="A46" s="17" t="s">
        <v>339</v>
      </c>
      <c r="B46" s="127"/>
      <c r="C46" s="127"/>
      <c r="D46" s="108"/>
      <c r="E46" s="108"/>
      <c r="F46" s="128"/>
      <c r="G46" s="55"/>
      <c r="H46" s="55"/>
      <c r="I46" s="318"/>
      <c r="J46" s="319"/>
      <c r="K46" s="55"/>
    </row>
    <row r="47" spans="1:11" x14ac:dyDescent="0.25">
      <c r="A47" s="109" t="s">
        <v>340</v>
      </c>
      <c r="B47" s="127">
        <v>107550</v>
      </c>
      <c r="C47" s="127">
        <v>24260827800</v>
      </c>
      <c r="D47" s="108">
        <v>26138494568</v>
      </c>
      <c r="E47" s="108">
        <v>243036</v>
      </c>
      <c r="F47" s="128">
        <v>86</v>
      </c>
      <c r="G47" s="55">
        <v>34956261293</v>
      </c>
      <c r="H47" s="55">
        <v>8817766725</v>
      </c>
      <c r="I47" s="318">
        <v>19.87</v>
      </c>
      <c r="J47" s="319">
        <v>17.8</v>
      </c>
      <c r="K47" s="55">
        <v>16291</v>
      </c>
    </row>
    <row r="48" spans="1:11" x14ac:dyDescent="0.25">
      <c r="A48" s="109" t="s">
        <v>341</v>
      </c>
      <c r="B48" s="127">
        <v>15529</v>
      </c>
      <c r="C48" s="127">
        <v>3302670000</v>
      </c>
      <c r="D48" s="108">
        <v>3558280145</v>
      </c>
      <c r="E48" s="108">
        <v>229138</v>
      </c>
      <c r="F48" s="128">
        <v>81.099999999999994</v>
      </c>
      <c r="G48" s="55">
        <v>5047287602</v>
      </c>
      <c r="H48" s="55">
        <v>1489007457</v>
      </c>
      <c r="I48" s="318">
        <v>19.87</v>
      </c>
      <c r="J48" s="319">
        <v>17.8</v>
      </c>
      <c r="K48" s="55">
        <v>19052</v>
      </c>
    </row>
    <row r="49" spans="1:11" x14ac:dyDescent="0.25">
      <c r="A49" s="109" t="s">
        <v>342</v>
      </c>
      <c r="B49" s="127">
        <v>11455</v>
      </c>
      <c r="C49" s="127">
        <v>2763075900</v>
      </c>
      <c r="D49" s="108">
        <v>2976924159</v>
      </c>
      <c r="E49" s="108">
        <v>259880</v>
      </c>
      <c r="F49" s="128">
        <v>92</v>
      </c>
      <c r="G49" s="55">
        <v>3723142474</v>
      </c>
      <c r="H49" s="55">
        <v>746218315</v>
      </c>
      <c r="I49" s="318">
        <v>19.87</v>
      </c>
      <c r="J49" s="319">
        <v>17.8</v>
      </c>
      <c r="K49" s="55">
        <v>12944</v>
      </c>
    </row>
    <row r="50" spans="1:11" x14ac:dyDescent="0.25">
      <c r="A50" s="109" t="s">
        <v>343</v>
      </c>
      <c r="B50" s="127">
        <v>34210</v>
      </c>
      <c r="C50" s="127">
        <v>7621819000</v>
      </c>
      <c r="D50" s="108">
        <v>8211709682</v>
      </c>
      <c r="E50" s="108">
        <v>240038</v>
      </c>
      <c r="F50" s="128">
        <v>84.9</v>
      </c>
      <c r="G50" s="55">
        <v>11119048804</v>
      </c>
      <c r="H50" s="55">
        <v>2907339122</v>
      </c>
      <c r="I50" s="318">
        <v>19.87</v>
      </c>
      <c r="J50" s="319">
        <v>17.8</v>
      </c>
      <c r="K50" s="55">
        <v>16887</v>
      </c>
    </row>
    <row r="51" spans="1:11" x14ac:dyDescent="0.25">
      <c r="A51" s="109" t="s">
        <v>344</v>
      </c>
      <c r="B51" s="127">
        <v>58315</v>
      </c>
      <c r="C51" s="127">
        <v>14054440900</v>
      </c>
      <c r="D51" s="108">
        <v>15142184353</v>
      </c>
      <c r="E51" s="108">
        <v>259662</v>
      </c>
      <c r="F51" s="128">
        <v>91.9</v>
      </c>
      <c r="G51" s="55">
        <v>18953736655</v>
      </c>
      <c r="H51" s="55">
        <v>3811552302</v>
      </c>
      <c r="I51" s="318">
        <v>19.87</v>
      </c>
      <c r="J51" s="319">
        <v>17.8</v>
      </c>
      <c r="K51" s="55">
        <v>12987</v>
      </c>
    </row>
    <row r="52" spans="1:11" x14ac:dyDescent="0.25">
      <c r="A52" s="109" t="s">
        <v>345</v>
      </c>
      <c r="B52" s="127">
        <v>12033</v>
      </c>
      <c r="C52" s="127">
        <v>2777415500</v>
      </c>
      <c r="D52" s="108">
        <v>2992373573</v>
      </c>
      <c r="E52" s="108">
        <v>248681</v>
      </c>
      <c r="F52" s="128">
        <v>88</v>
      </c>
      <c r="G52" s="55">
        <v>3911005971</v>
      </c>
      <c r="H52" s="55">
        <v>918632398</v>
      </c>
      <c r="I52" s="318">
        <v>19.87</v>
      </c>
      <c r="J52" s="319">
        <v>17.8</v>
      </c>
      <c r="K52" s="55">
        <v>15169</v>
      </c>
    </row>
    <row r="53" spans="1:11" x14ac:dyDescent="0.25">
      <c r="A53" s="109" t="s">
        <v>346</v>
      </c>
      <c r="B53" s="127">
        <v>39203</v>
      </c>
      <c r="C53" s="127">
        <v>10190196100</v>
      </c>
      <c r="D53" s="108">
        <v>10978866327</v>
      </c>
      <c r="E53" s="108">
        <v>280052</v>
      </c>
      <c r="F53" s="128">
        <v>99.1</v>
      </c>
      <c r="G53" s="55">
        <v>12741890390</v>
      </c>
      <c r="H53" s="55">
        <v>1763024063</v>
      </c>
      <c r="I53" s="318">
        <v>19.87</v>
      </c>
      <c r="J53" s="319">
        <v>17.8</v>
      </c>
      <c r="K53" s="55">
        <v>8936</v>
      </c>
    </row>
    <row r="54" spans="1:11" x14ac:dyDescent="0.25">
      <c r="A54" s="109" t="s">
        <v>347</v>
      </c>
      <c r="B54" s="127">
        <v>14887</v>
      </c>
      <c r="C54" s="127">
        <v>4037381200</v>
      </c>
      <c r="D54" s="108">
        <v>4349854318</v>
      </c>
      <c r="E54" s="108">
        <v>292191</v>
      </c>
      <c r="F54" s="128">
        <v>103.4</v>
      </c>
      <c r="G54" s="55">
        <v>4838622611</v>
      </c>
      <c r="H54" s="55">
        <v>488768293</v>
      </c>
      <c r="I54" s="318">
        <v>19.87</v>
      </c>
      <c r="J54" s="319">
        <v>17.8</v>
      </c>
      <c r="K54" s="55">
        <v>6524</v>
      </c>
    </row>
    <row r="55" spans="1:11" x14ac:dyDescent="0.25">
      <c r="A55" s="109" t="s">
        <v>348</v>
      </c>
      <c r="B55" s="127">
        <v>8820</v>
      </c>
      <c r="C55" s="127">
        <v>1881160000</v>
      </c>
      <c r="D55" s="108">
        <v>2026752378</v>
      </c>
      <c r="E55" s="108">
        <v>229791</v>
      </c>
      <c r="F55" s="128">
        <v>81.3</v>
      </c>
      <c r="G55" s="55">
        <v>2866705947</v>
      </c>
      <c r="H55" s="55">
        <v>839953569</v>
      </c>
      <c r="I55" s="318">
        <v>19.87</v>
      </c>
      <c r="J55" s="319">
        <v>17.8</v>
      </c>
      <c r="K55" s="55">
        <v>18923</v>
      </c>
    </row>
    <row r="56" spans="1:11" x14ac:dyDescent="0.25">
      <c r="A56" s="17" t="s">
        <v>349</v>
      </c>
      <c r="B56" s="127"/>
      <c r="C56" s="127"/>
      <c r="D56" s="108"/>
      <c r="E56" s="108"/>
      <c r="F56" s="128"/>
      <c r="G56" s="55"/>
      <c r="H56" s="55"/>
      <c r="I56" s="318"/>
      <c r="J56" s="319"/>
      <c r="K56" s="55"/>
    </row>
    <row r="57" spans="1:11" x14ac:dyDescent="0.25">
      <c r="A57" s="109" t="s">
        <v>350</v>
      </c>
      <c r="B57" s="127">
        <v>5500</v>
      </c>
      <c r="C57" s="127">
        <v>1277717800</v>
      </c>
      <c r="D57" s="108">
        <v>1376606769</v>
      </c>
      <c r="E57" s="108">
        <v>250292</v>
      </c>
      <c r="F57" s="128">
        <v>88.6</v>
      </c>
      <c r="G57" s="55">
        <v>1787628425</v>
      </c>
      <c r="H57" s="55">
        <v>411021656</v>
      </c>
      <c r="I57" s="318">
        <v>18.93</v>
      </c>
      <c r="J57" s="319">
        <v>16.86</v>
      </c>
      <c r="K57" s="55">
        <v>14147</v>
      </c>
    </row>
    <row r="58" spans="1:11" x14ac:dyDescent="0.25">
      <c r="A58" s="109" t="s">
        <v>351</v>
      </c>
      <c r="B58" s="127">
        <v>21704</v>
      </c>
      <c r="C58" s="127">
        <v>5273862900</v>
      </c>
      <c r="D58" s="108">
        <v>5682033519</v>
      </c>
      <c r="E58" s="108">
        <v>261797</v>
      </c>
      <c r="F58" s="128">
        <v>92.6</v>
      </c>
      <c r="G58" s="55">
        <v>7054306788</v>
      </c>
      <c r="H58" s="55">
        <v>1372273269</v>
      </c>
      <c r="I58" s="318">
        <v>18.93</v>
      </c>
      <c r="J58" s="319">
        <v>16.86</v>
      </c>
      <c r="K58" s="55">
        <v>11969</v>
      </c>
    </row>
    <row r="59" spans="1:11" x14ac:dyDescent="0.25">
      <c r="A59" s="109" t="s">
        <v>352</v>
      </c>
      <c r="B59" s="127">
        <v>9959</v>
      </c>
      <c r="C59" s="127">
        <v>2332300900</v>
      </c>
      <c r="D59" s="108">
        <v>2512809328</v>
      </c>
      <c r="E59" s="108">
        <v>252315</v>
      </c>
      <c r="F59" s="128">
        <v>89.3</v>
      </c>
      <c r="G59" s="55">
        <v>3236907543</v>
      </c>
      <c r="H59" s="55">
        <v>724098215</v>
      </c>
      <c r="I59" s="318">
        <v>18.93</v>
      </c>
      <c r="J59" s="319">
        <v>16.86</v>
      </c>
      <c r="K59" s="55">
        <v>13764</v>
      </c>
    </row>
    <row r="60" spans="1:11" x14ac:dyDescent="0.25">
      <c r="A60" s="109" t="s">
        <v>353</v>
      </c>
      <c r="B60" s="127">
        <v>166767</v>
      </c>
      <c r="C60" s="127">
        <v>43257055300</v>
      </c>
      <c r="D60" s="108">
        <v>46604935095</v>
      </c>
      <c r="E60" s="108">
        <v>279461</v>
      </c>
      <c r="F60" s="128">
        <v>98.9</v>
      </c>
      <c r="G60" s="55">
        <v>54203169009</v>
      </c>
      <c r="H60" s="55">
        <v>7598233914</v>
      </c>
      <c r="I60" s="318">
        <v>18.93</v>
      </c>
      <c r="J60" s="319">
        <v>16.86</v>
      </c>
      <c r="K60" s="55">
        <v>8625</v>
      </c>
    </row>
    <row r="61" spans="1:11" x14ac:dyDescent="0.25">
      <c r="A61" s="109" t="s">
        <v>354</v>
      </c>
      <c r="B61" s="127">
        <v>28658</v>
      </c>
      <c r="C61" s="127">
        <v>6868756000</v>
      </c>
      <c r="D61" s="108">
        <v>7400363371</v>
      </c>
      <c r="E61" s="108">
        <v>258230</v>
      </c>
      <c r="F61" s="128">
        <v>91.4</v>
      </c>
      <c r="G61" s="55">
        <v>9314519164</v>
      </c>
      <c r="H61" s="55">
        <v>1914155793</v>
      </c>
      <c r="I61" s="318">
        <v>18.93</v>
      </c>
      <c r="J61" s="319">
        <v>16.86</v>
      </c>
      <c r="K61" s="55">
        <v>12644</v>
      </c>
    </row>
    <row r="62" spans="1:11" x14ac:dyDescent="0.25">
      <c r="A62" s="109" t="s">
        <v>355</v>
      </c>
      <c r="B62" s="127">
        <v>43727</v>
      </c>
      <c r="C62" s="127">
        <v>10022617700</v>
      </c>
      <c r="D62" s="108">
        <v>10798318197</v>
      </c>
      <c r="E62" s="108">
        <v>246949</v>
      </c>
      <c r="F62" s="128">
        <v>87.4</v>
      </c>
      <c r="G62" s="55">
        <v>14212296025</v>
      </c>
      <c r="H62" s="55">
        <v>3413977828</v>
      </c>
      <c r="I62" s="318">
        <v>18.93</v>
      </c>
      <c r="J62" s="319">
        <v>16.86</v>
      </c>
      <c r="K62" s="55">
        <v>14780</v>
      </c>
    </row>
    <row r="63" spans="1:11" x14ac:dyDescent="0.25">
      <c r="A63" s="109" t="s">
        <v>356</v>
      </c>
      <c r="B63" s="127">
        <v>144938</v>
      </c>
      <c r="C63" s="127">
        <v>35012323500</v>
      </c>
      <c r="D63" s="108">
        <v>37722102277</v>
      </c>
      <c r="E63" s="108">
        <v>260264</v>
      </c>
      <c r="F63" s="128">
        <v>92.1</v>
      </c>
      <c r="G63" s="55">
        <v>47108234302</v>
      </c>
      <c r="H63" s="55">
        <v>9386132025</v>
      </c>
      <c r="I63" s="318">
        <v>18.93</v>
      </c>
      <c r="J63" s="319">
        <v>16.86</v>
      </c>
      <c r="K63" s="55">
        <v>12259</v>
      </c>
    </row>
    <row r="64" spans="1:11" x14ac:dyDescent="0.25">
      <c r="A64" s="109" t="s">
        <v>357</v>
      </c>
      <c r="B64" s="127">
        <v>14866</v>
      </c>
      <c r="C64" s="127">
        <v>3609768700</v>
      </c>
      <c r="D64" s="108">
        <v>3889146749</v>
      </c>
      <c r="E64" s="108">
        <v>261614</v>
      </c>
      <c r="F64" s="128">
        <v>92.6</v>
      </c>
      <c r="G64" s="55">
        <v>4831797121</v>
      </c>
      <c r="H64" s="55">
        <v>942650372</v>
      </c>
      <c r="I64" s="318">
        <v>18.93</v>
      </c>
      <c r="J64" s="319">
        <v>16.86</v>
      </c>
      <c r="K64" s="55">
        <v>12003</v>
      </c>
    </row>
    <row r="65" spans="1:11" x14ac:dyDescent="0.25">
      <c r="A65" s="109" t="s">
        <v>358</v>
      </c>
      <c r="B65" s="127">
        <v>7449</v>
      </c>
      <c r="C65" s="127">
        <v>1831470700</v>
      </c>
      <c r="D65" s="108">
        <v>1973217375</v>
      </c>
      <c r="E65" s="108">
        <v>264897</v>
      </c>
      <c r="F65" s="128">
        <v>93.7</v>
      </c>
      <c r="G65" s="55">
        <v>2421098934</v>
      </c>
      <c r="H65" s="55">
        <v>447881559</v>
      </c>
      <c r="I65" s="318">
        <v>18.93</v>
      </c>
      <c r="J65" s="319">
        <v>16.86</v>
      </c>
      <c r="K65" s="55">
        <v>11382</v>
      </c>
    </row>
    <row r="66" spans="1:11" x14ac:dyDescent="0.25">
      <c r="A66" s="109" t="s">
        <v>359</v>
      </c>
      <c r="B66" s="127">
        <v>7556</v>
      </c>
      <c r="C66" s="127">
        <v>1604739300</v>
      </c>
      <c r="D66" s="108">
        <v>1728938098</v>
      </c>
      <c r="E66" s="108">
        <v>228817</v>
      </c>
      <c r="F66" s="128">
        <v>81</v>
      </c>
      <c r="G66" s="55">
        <v>2455876433</v>
      </c>
      <c r="H66" s="55">
        <v>726938335</v>
      </c>
      <c r="I66" s="318">
        <v>18.93</v>
      </c>
      <c r="J66" s="319">
        <v>16.86</v>
      </c>
      <c r="K66" s="55">
        <v>18212</v>
      </c>
    </row>
    <row r="67" spans="1:11" x14ac:dyDescent="0.25">
      <c r="A67" s="109" t="s">
        <v>360</v>
      </c>
      <c r="B67" s="127">
        <v>3648</v>
      </c>
      <c r="C67" s="127">
        <v>815634400</v>
      </c>
      <c r="D67" s="108">
        <v>878760424</v>
      </c>
      <c r="E67" s="108">
        <v>240888</v>
      </c>
      <c r="F67" s="128">
        <v>85.2</v>
      </c>
      <c r="G67" s="55">
        <v>1185685181</v>
      </c>
      <c r="H67" s="55">
        <v>306924757</v>
      </c>
      <c r="I67" s="318">
        <v>18.93</v>
      </c>
      <c r="J67" s="319">
        <v>16.86</v>
      </c>
      <c r="K67" s="55">
        <v>15927</v>
      </c>
    </row>
    <row r="68" spans="1:11" x14ac:dyDescent="0.25">
      <c r="A68" s="109" t="s">
        <v>361</v>
      </c>
      <c r="B68" s="127">
        <v>11422</v>
      </c>
      <c r="C68" s="127">
        <v>2641530000</v>
      </c>
      <c r="D68" s="108">
        <v>2845971214</v>
      </c>
      <c r="E68" s="108">
        <v>249166</v>
      </c>
      <c r="F68" s="128">
        <v>88.2</v>
      </c>
      <c r="G68" s="55">
        <v>3712416704</v>
      </c>
      <c r="H68" s="55">
        <v>866445490</v>
      </c>
      <c r="I68" s="318">
        <v>18.93</v>
      </c>
      <c r="J68" s="319">
        <v>16.86</v>
      </c>
      <c r="K68" s="55">
        <v>14360</v>
      </c>
    </row>
    <row r="69" spans="1:11" x14ac:dyDescent="0.25">
      <c r="A69" s="109" t="s">
        <v>362</v>
      </c>
      <c r="B69" s="127">
        <v>5268</v>
      </c>
      <c r="C69" s="127">
        <v>1191034000</v>
      </c>
      <c r="D69" s="108">
        <v>1283214076</v>
      </c>
      <c r="E69" s="108">
        <v>243587</v>
      </c>
      <c r="F69" s="128">
        <v>86.2</v>
      </c>
      <c r="G69" s="55">
        <v>1712223008</v>
      </c>
      <c r="H69" s="55">
        <v>429008932</v>
      </c>
      <c r="I69" s="318">
        <v>18.93</v>
      </c>
      <c r="J69" s="319">
        <v>16.86</v>
      </c>
      <c r="K69" s="55">
        <v>15416</v>
      </c>
    </row>
    <row r="70" spans="1:11" x14ac:dyDescent="0.25">
      <c r="A70" s="17" t="s">
        <v>363</v>
      </c>
      <c r="B70" s="127"/>
      <c r="C70" s="127"/>
      <c r="D70" s="108"/>
      <c r="E70" s="108"/>
      <c r="F70" s="128"/>
      <c r="G70" s="55"/>
      <c r="H70" s="55"/>
      <c r="I70" s="318"/>
      <c r="J70" s="319"/>
      <c r="K70" s="55"/>
    </row>
    <row r="71" spans="1:11" x14ac:dyDescent="0.25">
      <c r="A71" s="109" t="s">
        <v>364</v>
      </c>
      <c r="B71" s="127">
        <v>6808</v>
      </c>
      <c r="C71" s="127">
        <v>1554975100</v>
      </c>
      <c r="D71" s="108">
        <v>1675322398</v>
      </c>
      <c r="E71" s="108">
        <v>246081</v>
      </c>
      <c r="F71" s="128">
        <v>87.1</v>
      </c>
      <c r="G71" s="55">
        <v>2212758967</v>
      </c>
      <c r="H71" s="55">
        <v>537436569</v>
      </c>
      <c r="I71" s="318">
        <v>19.14</v>
      </c>
      <c r="J71" s="319">
        <v>17.07</v>
      </c>
      <c r="K71" s="55">
        <v>15109</v>
      </c>
    </row>
    <row r="72" spans="1:11" x14ac:dyDescent="0.25">
      <c r="A72" s="109" t="s">
        <v>365</v>
      </c>
      <c r="B72" s="127">
        <v>17693</v>
      </c>
      <c r="C72" s="127">
        <v>4152016400</v>
      </c>
      <c r="D72" s="108">
        <v>4473361709</v>
      </c>
      <c r="E72" s="108">
        <v>252832</v>
      </c>
      <c r="F72" s="128">
        <v>89.5</v>
      </c>
      <c r="G72" s="55">
        <v>5750638132</v>
      </c>
      <c r="H72" s="55">
        <v>1277276423</v>
      </c>
      <c r="I72" s="318">
        <v>19.14</v>
      </c>
      <c r="J72" s="319">
        <v>17.07</v>
      </c>
      <c r="K72" s="55">
        <v>13817</v>
      </c>
    </row>
    <row r="73" spans="1:11" x14ac:dyDescent="0.25">
      <c r="A73" s="109" t="s">
        <v>366</v>
      </c>
      <c r="B73" s="127">
        <v>28982</v>
      </c>
      <c r="C73" s="127">
        <v>6920404400</v>
      </c>
      <c r="D73" s="108">
        <v>7456009099</v>
      </c>
      <c r="E73" s="108">
        <v>257263</v>
      </c>
      <c r="F73" s="128">
        <v>91</v>
      </c>
      <c r="G73" s="55">
        <v>9419826730</v>
      </c>
      <c r="H73" s="55">
        <v>1963817631</v>
      </c>
      <c r="I73" s="318">
        <v>19.14</v>
      </c>
      <c r="J73" s="319">
        <v>17.07</v>
      </c>
      <c r="K73" s="55">
        <v>12969</v>
      </c>
    </row>
    <row r="74" spans="1:11" x14ac:dyDescent="0.25">
      <c r="A74" s="109" t="s">
        <v>367</v>
      </c>
      <c r="B74" s="127">
        <v>9191</v>
      </c>
      <c r="C74" s="127">
        <v>2249606500</v>
      </c>
      <c r="D74" s="108">
        <v>2423714795</v>
      </c>
      <c r="E74" s="108">
        <v>263705</v>
      </c>
      <c r="F74" s="128">
        <v>93.3</v>
      </c>
      <c r="G74" s="55">
        <v>2987289610</v>
      </c>
      <c r="H74" s="55">
        <v>563574815</v>
      </c>
      <c r="I74" s="318">
        <v>19.14</v>
      </c>
      <c r="J74" s="319">
        <v>17.07</v>
      </c>
      <c r="K74" s="55">
        <v>11736</v>
      </c>
    </row>
    <row r="75" spans="1:11" x14ac:dyDescent="0.25">
      <c r="A75" s="109" t="s">
        <v>368</v>
      </c>
      <c r="B75" s="127">
        <v>13427</v>
      </c>
      <c r="C75" s="127">
        <v>3227294500</v>
      </c>
      <c r="D75" s="108">
        <v>3477070958</v>
      </c>
      <c r="E75" s="108">
        <v>258961</v>
      </c>
      <c r="F75" s="128">
        <v>91.6</v>
      </c>
      <c r="G75" s="55">
        <v>4364088520</v>
      </c>
      <c r="H75" s="55">
        <v>887017562</v>
      </c>
      <c r="I75" s="318">
        <v>19.14</v>
      </c>
      <c r="J75" s="319">
        <v>17.07</v>
      </c>
      <c r="K75" s="55">
        <v>12644</v>
      </c>
    </row>
    <row r="76" spans="1:11" x14ac:dyDescent="0.25">
      <c r="A76" s="109" t="s">
        <v>363</v>
      </c>
      <c r="B76" s="127">
        <v>146312</v>
      </c>
      <c r="C76" s="127">
        <v>36516875700</v>
      </c>
      <c r="D76" s="108">
        <v>39343099295</v>
      </c>
      <c r="E76" s="108">
        <v>268899</v>
      </c>
      <c r="F76" s="128">
        <v>95.1</v>
      </c>
      <c r="G76" s="55">
        <v>47554816385</v>
      </c>
      <c r="H76" s="55">
        <v>8211717090</v>
      </c>
      <c r="I76" s="318">
        <v>19.14</v>
      </c>
      <c r="J76" s="319">
        <v>17.07</v>
      </c>
      <c r="K76" s="55">
        <v>10742</v>
      </c>
    </row>
    <row r="77" spans="1:11" x14ac:dyDescent="0.25">
      <c r="A77" s="109" t="s">
        <v>369</v>
      </c>
      <c r="B77" s="127">
        <v>7563</v>
      </c>
      <c r="C77" s="127">
        <v>1714566400</v>
      </c>
      <c r="D77" s="108">
        <v>1847265267</v>
      </c>
      <c r="E77" s="108">
        <v>244250</v>
      </c>
      <c r="F77" s="128">
        <v>86.4</v>
      </c>
      <c r="G77" s="55">
        <v>2458151596</v>
      </c>
      <c r="H77" s="55">
        <v>610886329</v>
      </c>
      <c r="I77" s="318">
        <v>19.14</v>
      </c>
      <c r="J77" s="319">
        <v>17.07</v>
      </c>
      <c r="K77" s="55">
        <v>15460</v>
      </c>
    </row>
    <row r="78" spans="1:11" x14ac:dyDescent="0.25">
      <c r="A78" s="109" t="s">
        <v>370</v>
      </c>
      <c r="B78" s="127">
        <v>31657</v>
      </c>
      <c r="C78" s="127">
        <v>7071257800</v>
      </c>
      <c r="D78" s="108">
        <v>7618537797</v>
      </c>
      <c r="E78" s="108">
        <v>240659</v>
      </c>
      <c r="F78" s="128">
        <v>85.2</v>
      </c>
      <c r="G78" s="55">
        <v>10289264191</v>
      </c>
      <c r="H78" s="55">
        <v>2670726394</v>
      </c>
      <c r="I78" s="318">
        <v>19.14</v>
      </c>
      <c r="J78" s="319">
        <v>17.07</v>
      </c>
      <c r="K78" s="55">
        <v>16147</v>
      </c>
    </row>
    <row r="79" spans="1:11" x14ac:dyDescent="0.25">
      <c r="A79" s="109" t="s">
        <v>371</v>
      </c>
      <c r="B79" s="127">
        <v>11619</v>
      </c>
      <c r="C79" s="127">
        <v>2458841200</v>
      </c>
      <c r="D79" s="108">
        <v>2649143215</v>
      </c>
      <c r="E79" s="108">
        <v>228001</v>
      </c>
      <c r="F79" s="128">
        <v>80.7</v>
      </c>
      <c r="G79" s="55">
        <v>3776446304</v>
      </c>
      <c r="H79" s="55">
        <v>1127303089</v>
      </c>
      <c r="I79" s="318">
        <v>19.14</v>
      </c>
      <c r="J79" s="319">
        <v>17.07</v>
      </c>
      <c r="K79" s="55">
        <v>18570</v>
      </c>
    </row>
    <row r="80" spans="1:11" x14ac:dyDescent="0.25">
      <c r="A80" s="109" t="s">
        <v>372</v>
      </c>
      <c r="B80" s="127">
        <v>18709</v>
      </c>
      <c r="C80" s="127">
        <v>4254170100</v>
      </c>
      <c r="D80" s="108">
        <v>4583421595</v>
      </c>
      <c r="E80" s="108">
        <v>244985</v>
      </c>
      <c r="F80" s="128">
        <v>86.7</v>
      </c>
      <c r="G80" s="55">
        <v>6080861855</v>
      </c>
      <c r="H80" s="55">
        <v>1497440260</v>
      </c>
      <c r="I80" s="318">
        <v>19.14</v>
      </c>
      <c r="J80" s="319">
        <v>17.07</v>
      </c>
      <c r="K80" s="55">
        <v>15319</v>
      </c>
    </row>
    <row r="81" spans="1:11" x14ac:dyDescent="0.25">
      <c r="A81" s="109" t="s">
        <v>373</v>
      </c>
      <c r="B81" s="127">
        <v>14817</v>
      </c>
      <c r="C81" s="127">
        <v>3520297000</v>
      </c>
      <c r="D81" s="108">
        <v>3792750386</v>
      </c>
      <c r="E81" s="108">
        <v>255973</v>
      </c>
      <c r="F81" s="128">
        <v>90.6</v>
      </c>
      <c r="G81" s="55">
        <v>4815870977</v>
      </c>
      <c r="H81" s="55">
        <v>1023120591</v>
      </c>
      <c r="I81" s="318">
        <v>19.14</v>
      </c>
      <c r="J81" s="319">
        <v>17.07</v>
      </c>
      <c r="K81" s="55">
        <v>13216</v>
      </c>
    </row>
    <row r="82" spans="1:11" x14ac:dyDescent="0.25">
      <c r="A82" s="109" t="s">
        <v>374</v>
      </c>
      <c r="B82" s="127">
        <v>27506</v>
      </c>
      <c r="C82" s="127">
        <v>6230545700</v>
      </c>
      <c r="D82" s="108">
        <v>6712758784</v>
      </c>
      <c r="E82" s="108">
        <v>244047</v>
      </c>
      <c r="F82" s="128">
        <v>86.3</v>
      </c>
      <c r="G82" s="55">
        <v>8940092265</v>
      </c>
      <c r="H82" s="55">
        <v>2227333481</v>
      </c>
      <c r="I82" s="318">
        <v>19.14</v>
      </c>
      <c r="J82" s="319">
        <v>17.07</v>
      </c>
      <c r="K82" s="55">
        <v>15499</v>
      </c>
    </row>
    <row r="83" spans="1:11" x14ac:dyDescent="0.25">
      <c r="A83" s="109" t="s">
        <v>375</v>
      </c>
      <c r="B83" s="127">
        <v>34613</v>
      </c>
      <c r="C83" s="127">
        <v>8765117500</v>
      </c>
      <c r="D83" s="108">
        <v>9443493769</v>
      </c>
      <c r="E83" s="108">
        <v>272831</v>
      </c>
      <c r="F83" s="128">
        <v>96.5</v>
      </c>
      <c r="G83" s="55">
        <v>11250033214</v>
      </c>
      <c r="H83" s="55">
        <v>1806539445</v>
      </c>
      <c r="I83" s="318">
        <v>19.14</v>
      </c>
      <c r="J83" s="319">
        <v>17.07</v>
      </c>
      <c r="K83" s="55">
        <v>9990</v>
      </c>
    </row>
    <row r="84" spans="1:11" x14ac:dyDescent="0.25">
      <c r="A84" s="17" t="s">
        <v>376</v>
      </c>
      <c r="B84" s="127"/>
      <c r="C84" s="127"/>
      <c r="D84" s="108"/>
      <c r="E84" s="108"/>
      <c r="F84" s="128"/>
      <c r="G84" s="55"/>
      <c r="H84" s="55"/>
      <c r="I84" s="318"/>
      <c r="J84" s="319"/>
      <c r="K84" s="55"/>
    </row>
    <row r="85" spans="1:11" x14ac:dyDescent="0.25">
      <c r="A85" s="109" t="s">
        <v>377</v>
      </c>
      <c r="B85" s="127">
        <v>19925</v>
      </c>
      <c r="C85" s="127">
        <v>4346648500</v>
      </c>
      <c r="D85" s="108">
        <v>4683057361</v>
      </c>
      <c r="E85" s="108">
        <v>235034</v>
      </c>
      <c r="F85" s="128">
        <v>83.2</v>
      </c>
      <c r="G85" s="55">
        <v>6476090249</v>
      </c>
      <c r="H85" s="55">
        <v>1793032888</v>
      </c>
      <c r="I85" s="318">
        <v>19.77</v>
      </c>
      <c r="J85" s="319">
        <v>17.7</v>
      </c>
      <c r="K85" s="55">
        <v>17791</v>
      </c>
    </row>
    <row r="86" spans="1:11" x14ac:dyDescent="0.25">
      <c r="A86" s="109" t="s">
        <v>378</v>
      </c>
      <c r="B86" s="127">
        <v>8259</v>
      </c>
      <c r="C86" s="127">
        <v>1692699400</v>
      </c>
      <c r="D86" s="108">
        <v>1823705870</v>
      </c>
      <c r="E86" s="108">
        <v>220814</v>
      </c>
      <c r="F86" s="128">
        <v>78.099999999999994</v>
      </c>
      <c r="G86" s="55">
        <v>2684367848</v>
      </c>
      <c r="H86" s="55">
        <v>860661978</v>
      </c>
      <c r="I86" s="318">
        <v>19.77</v>
      </c>
      <c r="J86" s="319">
        <v>17.7</v>
      </c>
      <c r="K86" s="55">
        <v>20602</v>
      </c>
    </row>
    <row r="87" spans="1:11" x14ac:dyDescent="0.25">
      <c r="A87" s="109" t="s">
        <v>379</v>
      </c>
      <c r="B87" s="127">
        <v>28260</v>
      </c>
      <c r="C87" s="127">
        <v>6655539000</v>
      </c>
      <c r="D87" s="108">
        <v>7170644441</v>
      </c>
      <c r="E87" s="108">
        <v>253738</v>
      </c>
      <c r="F87" s="128">
        <v>89.8</v>
      </c>
      <c r="G87" s="55">
        <v>9185159871</v>
      </c>
      <c r="H87" s="55">
        <v>2014515430</v>
      </c>
      <c r="I87" s="318">
        <v>19.77</v>
      </c>
      <c r="J87" s="319">
        <v>17.7</v>
      </c>
      <c r="K87" s="55">
        <v>14093</v>
      </c>
    </row>
    <row r="88" spans="1:11" x14ac:dyDescent="0.25">
      <c r="A88" s="109" t="s">
        <v>380</v>
      </c>
      <c r="B88" s="127">
        <v>10054</v>
      </c>
      <c r="C88" s="127">
        <v>2215436600</v>
      </c>
      <c r="D88" s="108">
        <v>2386900316</v>
      </c>
      <c r="E88" s="108">
        <v>237408</v>
      </c>
      <c r="F88" s="128">
        <v>84</v>
      </c>
      <c r="G88" s="55">
        <v>3267784761</v>
      </c>
      <c r="H88" s="55">
        <v>880884445</v>
      </c>
      <c r="I88" s="318">
        <v>19.77</v>
      </c>
      <c r="J88" s="319">
        <v>17.7</v>
      </c>
      <c r="K88" s="55">
        <v>17322</v>
      </c>
    </row>
    <row r="89" spans="1:11" x14ac:dyDescent="0.25">
      <c r="A89" s="109" t="s">
        <v>381</v>
      </c>
      <c r="B89" s="127">
        <v>12044</v>
      </c>
      <c r="C89" s="127">
        <v>2598541900</v>
      </c>
      <c r="D89" s="108">
        <v>2799656050</v>
      </c>
      <c r="E89" s="108">
        <v>232452</v>
      </c>
      <c r="F89" s="128">
        <v>82.2</v>
      </c>
      <c r="G89" s="55">
        <v>3914581227</v>
      </c>
      <c r="H89" s="55">
        <v>1114925177</v>
      </c>
      <c r="I89" s="318">
        <v>19.77</v>
      </c>
      <c r="J89" s="319">
        <v>17.7</v>
      </c>
      <c r="K89" s="55">
        <v>18301</v>
      </c>
    </row>
    <row r="90" spans="1:11" x14ac:dyDescent="0.25">
      <c r="A90" s="109" t="s">
        <v>382</v>
      </c>
      <c r="B90" s="127">
        <v>9136</v>
      </c>
      <c r="C90" s="127">
        <v>1998276800</v>
      </c>
      <c r="D90" s="108">
        <v>2152933433</v>
      </c>
      <c r="E90" s="108">
        <v>235654</v>
      </c>
      <c r="F90" s="128">
        <v>83.4</v>
      </c>
      <c r="G90" s="55">
        <v>2969413326</v>
      </c>
      <c r="H90" s="55">
        <v>816479893</v>
      </c>
      <c r="I90" s="318">
        <v>19.77</v>
      </c>
      <c r="J90" s="319">
        <v>17.7</v>
      </c>
      <c r="K90" s="55">
        <v>17668</v>
      </c>
    </row>
    <row r="91" spans="1:11" x14ac:dyDescent="0.25">
      <c r="A91" s="109" t="s">
        <v>383</v>
      </c>
      <c r="B91" s="127">
        <v>97349</v>
      </c>
      <c r="C91" s="127">
        <v>23629378900</v>
      </c>
      <c r="D91" s="108">
        <v>25458174680</v>
      </c>
      <c r="E91" s="108">
        <v>261514</v>
      </c>
      <c r="F91" s="128">
        <v>92.5</v>
      </c>
      <c r="G91" s="55">
        <v>31640698099</v>
      </c>
      <c r="H91" s="55">
        <v>6182523419</v>
      </c>
      <c r="I91" s="318">
        <v>19.77</v>
      </c>
      <c r="J91" s="319">
        <v>17.7</v>
      </c>
      <c r="K91" s="55">
        <v>12556</v>
      </c>
    </row>
    <row r="92" spans="1:11" x14ac:dyDescent="0.25">
      <c r="A92" s="109" t="s">
        <v>384</v>
      </c>
      <c r="B92" s="127">
        <v>17844</v>
      </c>
      <c r="C92" s="127">
        <v>4663705500</v>
      </c>
      <c r="D92" s="108">
        <v>5024652987</v>
      </c>
      <c r="E92" s="108">
        <v>281588</v>
      </c>
      <c r="F92" s="128">
        <v>99.6</v>
      </c>
      <c r="G92" s="55">
        <v>5799716657</v>
      </c>
      <c r="H92" s="55">
        <v>775063670</v>
      </c>
      <c r="I92" s="318">
        <v>19.77</v>
      </c>
      <c r="J92" s="319">
        <v>17.7</v>
      </c>
      <c r="K92" s="55">
        <v>8587</v>
      </c>
    </row>
    <row r="93" spans="1:11" x14ac:dyDescent="0.25">
      <c r="A93" s="17" t="s">
        <v>385</v>
      </c>
      <c r="B93" s="127"/>
      <c r="C93" s="127"/>
      <c r="D93" s="108"/>
      <c r="E93" s="108"/>
      <c r="F93" s="128"/>
      <c r="G93" s="55"/>
      <c r="H93" s="55"/>
      <c r="I93" s="318"/>
      <c r="J93" s="319"/>
      <c r="K93" s="55"/>
    </row>
    <row r="94" spans="1:11" x14ac:dyDescent="0.25">
      <c r="A94" s="109" t="s">
        <v>386</v>
      </c>
      <c r="B94" s="127">
        <v>10694</v>
      </c>
      <c r="C94" s="127">
        <v>2400008100</v>
      </c>
      <c r="D94" s="108">
        <v>2585756727</v>
      </c>
      <c r="E94" s="108">
        <v>241795</v>
      </c>
      <c r="F94" s="128">
        <v>85.6</v>
      </c>
      <c r="G94" s="55">
        <v>3475799705</v>
      </c>
      <c r="H94" s="55">
        <v>890042978</v>
      </c>
      <c r="I94" s="318">
        <v>20.36</v>
      </c>
      <c r="J94" s="319">
        <v>18.29</v>
      </c>
      <c r="K94" s="55">
        <v>16945</v>
      </c>
    </row>
    <row r="95" spans="1:11" x14ac:dyDescent="0.25">
      <c r="A95" s="109" t="s">
        <v>387</v>
      </c>
      <c r="B95" s="127">
        <v>9017</v>
      </c>
      <c r="C95" s="127">
        <v>2012295700</v>
      </c>
      <c r="D95" s="108">
        <v>2168037326</v>
      </c>
      <c r="E95" s="108">
        <v>240439</v>
      </c>
      <c r="F95" s="128">
        <v>85.1</v>
      </c>
      <c r="G95" s="55">
        <v>2930735547</v>
      </c>
      <c r="H95" s="55">
        <v>762698221</v>
      </c>
      <c r="I95" s="318">
        <v>20.36</v>
      </c>
      <c r="J95" s="319">
        <v>18.29</v>
      </c>
      <c r="K95" s="55">
        <v>17221</v>
      </c>
    </row>
    <row r="96" spans="1:11" x14ac:dyDescent="0.25">
      <c r="A96" s="109" t="s">
        <v>388</v>
      </c>
      <c r="B96" s="127">
        <v>13794</v>
      </c>
      <c r="C96" s="127">
        <v>2836996900</v>
      </c>
      <c r="D96" s="108">
        <v>3056566275</v>
      </c>
      <c r="E96" s="108">
        <v>221587</v>
      </c>
      <c r="F96" s="128">
        <v>78.400000000000006</v>
      </c>
      <c r="G96" s="55">
        <v>4483372090</v>
      </c>
      <c r="H96" s="55">
        <v>1426805815</v>
      </c>
      <c r="I96" s="318">
        <v>20.36</v>
      </c>
      <c r="J96" s="319">
        <v>18.29</v>
      </c>
      <c r="K96" s="55">
        <v>21060</v>
      </c>
    </row>
    <row r="97" spans="1:11" x14ac:dyDescent="0.25">
      <c r="A97" s="109" t="s">
        <v>389</v>
      </c>
      <c r="B97" s="127">
        <v>5401</v>
      </c>
      <c r="C97" s="127">
        <v>1052791700</v>
      </c>
      <c r="D97" s="108">
        <v>1134272514</v>
      </c>
      <c r="E97" s="108">
        <v>210012</v>
      </c>
      <c r="F97" s="128">
        <v>74.3</v>
      </c>
      <c r="G97" s="55">
        <v>1755451113</v>
      </c>
      <c r="H97" s="55">
        <v>621178599</v>
      </c>
      <c r="I97" s="318">
        <v>20.36</v>
      </c>
      <c r="J97" s="319">
        <v>18.29</v>
      </c>
      <c r="K97" s="55">
        <v>23416</v>
      </c>
    </row>
    <row r="98" spans="1:11" x14ac:dyDescent="0.25">
      <c r="A98" s="109" t="s">
        <v>385</v>
      </c>
      <c r="B98" s="127">
        <v>72323</v>
      </c>
      <c r="C98" s="127">
        <v>17616964100</v>
      </c>
      <c r="D98" s="108">
        <v>18980429037</v>
      </c>
      <c r="E98" s="108">
        <v>262440</v>
      </c>
      <c r="F98" s="128">
        <v>92.9</v>
      </c>
      <c r="G98" s="55">
        <v>23506663742</v>
      </c>
      <c r="H98" s="55">
        <v>4526234705</v>
      </c>
      <c r="I98" s="318">
        <v>20.36</v>
      </c>
      <c r="J98" s="319">
        <v>18.29</v>
      </c>
      <c r="K98" s="55">
        <v>12742</v>
      </c>
    </row>
    <row r="99" spans="1:11" x14ac:dyDescent="0.25">
      <c r="A99" s="109" t="s">
        <v>390</v>
      </c>
      <c r="B99" s="127">
        <v>13090</v>
      </c>
      <c r="C99" s="127">
        <v>3035156600</v>
      </c>
      <c r="D99" s="108">
        <v>3270062545</v>
      </c>
      <c r="E99" s="108">
        <v>249814</v>
      </c>
      <c r="F99" s="128">
        <v>88.4</v>
      </c>
      <c r="G99" s="55">
        <v>4254555652</v>
      </c>
      <c r="H99" s="55">
        <v>984493107</v>
      </c>
      <c r="I99" s="318">
        <v>20.36</v>
      </c>
      <c r="J99" s="319">
        <v>18.29</v>
      </c>
      <c r="K99" s="55">
        <v>15313</v>
      </c>
    </row>
    <row r="100" spans="1:11" x14ac:dyDescent="0.25">
      <c r="A100" s="109" t="s">
        <v>391</v>
      </c>
      <c r="B100" s="127">
        <v>16199</v>
      </c>
      <c r="C100" s="127">
        <v>3774499300</v>
      </c>
      <c r="D100" s="108">
        <v>4066626673</v>
      </c>
      <c r="E100" s="108">
        <v>251042</v>
      </c>
      <c r="F100" s="128">
        <v>88.8</v>
      </c>
      <c r="G100" s="55">
        <v>5265053247</v>
      </c>
      <c r="H100" s="55">
        <v>1198426574</v>
      </c>
      <c r="I100" s="318">
        <v>20.36</v>
      </c>
      <c r="J100" s="319">
        <v>18.29</v>
      </c>
      <c r="K100" s="55">
        <v>15063</v>
      </c>
    </row>
    <row r="101" spans="1:11" x14ac:dyDescent="0.25">
      <c r="A101" s="109" t="s">
        <v>392</v>
      </c>
      <c r="B101" s="127">
        <v>20095</v>
      </c>
      <c r="C101" s="127">
        <v>4217793000</v>
      </c>
      <c r="D101" s="108">
        <v>4544229089</v>
      </c>
      <c r="E101" s="108">
        <v>226137</v>
      </c>
      <c r="F101" s="128">
        <v>80</v>
      </c>
      <c r="G101" s="55">
        <v>6531344218</v>
      </c>
      <c r="H101" s="55">
        <v>1987115129</v>
      </c>
      <c r="I101" s="318">
        <v>20.36</v>
      </c>
      <c r="J101" s="319">
        <v>18.29</v>
      </c>
      <c r="K101" s="55">
        <v>20133</v>
      </c>
    </row>
    <row r="102" spans="1:11" x14ac:dyDescent="0.25">
      <c r="A102" s="109" t="s">
        <v>393</v>
      </c>
      <c r="B102" s="127">
        <v>26949</v>
      </c>
      <c r="C102" s="127">
        <v>6665399600</v>
      </c>
      <c r="D102" s="108">
        <v>7181268202</v>
      </c>
      <c r="E102" s="108">
        <v>266476</v>
      </c>
      <c r="F102" s="128">
        <v>94.3</v>
      </c>
      <c r="G102" s="55">
        <v>8759054259</v>
      </c>
      <c r="H102" s="55">
        <v>1577786057</v>
      </c>
      <c r="I102" s="318">
        <v>20.36</v>
      </c>
      <c r="J102" s="319">
        <v>18.29</v>
      </c>
      <c r="K102" s="55">
        <v>11920</v>
      </c>
    </row>
    <row r="103" spans="1:11" x14ac:dyDescent="0.25">
      <c r="A103" s="109" t="s">
        <v>394</v>
      </c>
      <c r="B103" s="127">
        <v>6986</v>
      </c>
      <c r="C103" s="127">
        <v>1501278600</v>
      </c>
      <c r="D103" s="108">
        <v>1617470057</v>
      </c>
      <c r="E103" s="108">
        <v>231530</v>
      </c>
      <c r="F103" s="128">
        <v>81.900000000000006</v>
      </c>
      <c r="G103" s="55">
        <v>2270613123</v>
      </c>
      <c r="H103" s="55">
        <v>653143066</v>
      </c>
      <c r="I103" s="318">
        <v>20.36</v>
      </c>
      <c r="J103" s="319">
        <v>18.29</v>
      </c>
      <c r="K103" s="55">
        <v>19035</v>
      </c>
    </row>
    <row r="104" spans="1:11" x14ac:dyDescent="0.25">
      <c r="A104" s="109" t="s">
        <v>395</v>
      </c>
      <c r="B104" s="127">
        <v>15427</v>
      </c>
      <c r="C104" s="127">
        <v>3554028300</v>
      </c>
      <c r="D104" s="108">
        <v>3829092320</v>
      </c>
      <c r="E104" s="108">
        <v>248207</v>
      </c>
      <c r="F104" s="128">
        <v>87.8</v>
      </c>
      <c r="G104" s="55">
        <v>5014135220</v>
      </c>
      <c r="H104" s="55">
        <v>1185042900</v>
      </c>
      <c r="I104" s="318">
        <v>20.36</v>
      </c>
      <c r="J104" s="319">
        <v>18.29</v>
      </c>
      <c r="K104" s="55">
        <v>15640</v>
      </c>
    </row>
    <row r="105" spans="1:11" x14ac:dyDescent="0.25">
      <c r="A105" s="109" t="s">
        <v>396</v>
      </c>
      <c r="B105" s="127">
        <v>36392</v>
      </c>
      <c r="C105" s="127">
        <v>8316104800</v>
      </c>
      <c r="D105" s="108">
        <v>8959729731</v>
      </c>
      <c r="E105" s="108">
        <v>246201</v>
      </c>
      <c r="F105" s="128">
        <v>87.1</v>
      </c>
      <c r="G105" s="55">
        <v>11828249753</v>
      </c>
      <c r="H105" s="55">
        <v>2868520022</v>
      </c>
      <c r="I105" s="318">
        <v>20.36</v>
      </c>
      <c r="J105" s="319">
        <v>18.29</v>
      </c>
      <c r="K105" s="55">
        <v>16048</v>
      </c>
    </row>
    <row r="106" spans="1:11" x14ac:dyDescent="0.25">
      <c r="A106" s="17" t="s">
        <v>397</v>
      </c>
      <c r="B106" s="127"/>
      <c r="C106" s="127"/>
      <c r="D106" s="108"/>
      <c r="E106" s="108"/>
      <c r="F106" s="128"/>
      <c r="G106" s="55"/>
      <c r="H106" s="55"/>
      <c r="I106" s="318"/>
      <c r="J106" s="319"/>
      <c r="K106" s="55"/>
    </row>
    <row r="107" spans="1:11" x14ac:dyDescent="0.25">
      <c r="A107" s="109" t="s">
        <v>397</v>
      </c>
      <c r="B107" s="127">
        <v>60889</v>
      </c>
      <c r="C107" s="127">
        <v>13822414200</v>
      </c>
      <c r="D107" s="108">
        <v>14892199947</v>
      </c>
      <c r="E107" s="108">
        <v>244579</v>
      </c>
      <c r="F107" s="128">
        <v>86.5</v>
      </c>
      <c r="G107" s="55">
        <v>19790346758</v>
      </c>
      <c r="H107" s="55">
        <v>4898146811</v>
      </c>
      <c r="I107" s="318">
        <v>19.600000000000001</v>
      </c>
      <c r="J107" s="319">
        <v>17.54</v>
      </c>
      <c r="K107" s="55">
        <v>15767</v>
      </c>
    </row>
    <row r="108" spans="1:11" x14ac:dyDescent="0.25">
      <c r="A108" s="17" t="s">
        <v>398</v>
      </c>
      <c r="B108" s="127"/>
      <c r="C108" s="127"/>
      <c r="D108" s="108"/>
      <c r="E108" s="108"/>
      <c r="F108" s="128"/>
      <c r="G108" s="55"/>
      <c r="H108" s="55"/>
      <c r="I108" s="318"/>
      <c r="J108" s="319"/>
      <c r="K108" s="55"/>
    </row>
    <row r="109" spans="1:11" x14ac:dyDescent="0.25">
      <c r="A109" s="109" t="s">
        <v>399</v>
      </c>
      <c r="B109" s="127">
        <v>31915</v>
      </c>
      <c r="C109" s="127">
        <v>7593472300</v>
      </c>
      <c r="D109" s="108">
        <v>8181169089</v>
      </c>
      <c r="E109" s="108">
        <v>256342</v>
      </c>
      <c r="F109" s="128">
        <v>90.7</v>
      </c>
      <c r="G109" s="55">
        <v>10373120215</v>
      </c>
      <c r="H109" s="55">
        <v>2191951126</v>
      </c>
      <c r="I109" s="318">
        <v>19.11</v>
      </c>
      <c r="J109" s="319">
        <v>17.04</v>
      </c>
      <c r="K109" s="55">
        <v>13125</v>
      </c>
    </row>
    <row r="110" spans="1:11" x14ac:dyDescent="0.25">
      <c r="A110" s="109" t="s">
        <v>400</v>
      </c>
      <c r="B110" s="127">
        <v>66245</v>
      </c>
      <c r="C110" s="127">
        <v>16610587500</v>
      </c>
      <c r="D110" s="108">
        <v>17896163920</v>
      </c>
      <c r="E110" s="108">
        <v>270151</v>
      </c>
      <c r="F110" s="128">
        <v>95.6</v>
      </c>
      <c r="G110" s="55">
        <v>21531171821</v>
      </c>
      <c r="H110" s="55">
        <v>3635007901</v>
      </c>
      <c r="I110" s="318">
        <v>19.11</v>
      </c>
      <c r="J110" s="319">
        <v>17.04</v>
      </c>
      <c r="K110" s="55">
        <v>10486</v>
      </c>
    </row>
    <row r="111" spans="1:11" x14ac:dyDescent="0.25">
      <c r="A111" s="109" t="s">
        <v>401</v>
      </c>
      <c r="B111" s="127">
        <v>13018</v>
      </c>
      <c r="C111" s="127">
        <v>2968030700</v>
      </c>
      <c r="D111" s="108">
        <v>3197741436</v>
      </c>
      <c r="E111" s="108">
        <v>245640</v>
      </c>
      <c r="F111" s="128">
        <v>86.9</v>
      </c>
      <c r="G111" s="55">
        <v>4231153970</v>
      </c>
      <c r="H111" s="55">
        <v>1033412534</v>
      </c>
      <c r="I111" s="318">
        <v>19.11</v>
      </c>
      <c r="J111" s="319">
        <v>17.04</v>
      </c>
      <c r="K111" s="55">
        <v>15170</v>
      </c>
    </row>
    <row r="112" spans="1:11" x14ac:dyDescent="0.25">
      <c r="A112" s="109" t="s">
        <v>402</v>
      </c>
      <c r="B112" s="127">
        <v>28861</v>
      </c>
      <c r="C112" s="127">
        <v>6273991200</v>
      </c>
      <c r="D112" s="108">
        <v>6759566749</v>
      </c>
      <c r="E112" s="108">
        <v>234211</v>
      </c>
      <c r="F112" s="128">
        <v>82.9</v>
      </c>
      <c r="G112" s="55">
        <v>9380498904</v>
      </c>
      <c r="H112" s="55">
        <v>2620932155</v>
      </c>
      <c r="I112" s="318">
        <v>19.11</v>
      </c>
      <c r="J112" s="319">
        <v>17.04</v>
      </c>
      <c r="K112" s="55">
        <v>17354</v>
      </c>
    </row>
    <row r="113" spans="1:11" x14ac:dyDescent="0.25">
      <c r="A113" s="109" t="s">
        <v>403</v>
      </c>
      <c r="B113" s="127">
        <v>17436</v>
      </c>
      <c r="C113" s="127">
        <v>4217084100</v>
      </c>
      <c r="D113" s="108">
        <v>4543465324</v>
      </c>
      <c r="E113" s="108">
        <v>260580</v>
      </c>
      <c r="F113" s="128">
        <v>92.2</v>
      </c>
      <c r="G113" s="55">
        <v>5667107131</v>
      </c>
      <c r="H113" s="55">
        <v>1123641807</v>
      </c>
      <c r="I113" s="318">
        <v>19.11</v>
      </c>
      <c r="J113" s="319">
        <v>17.04</v>
      </c>
      <c r="K113" s="55">
        <v>12315</v>
      </c>
    </row>
    <row r="114" spans="1:11" x14ac:dyDescent="0.25">
      <c r="A114" s="17" t="s">
        <v>404</v>
      </c>
      <c r="B114" s="127"/>
      <c r="C114" s="127"/>
      <c r="D114" s="108"/>
      <c r="E114" s="108"/>
      <c r="F114" s="128"/>
      <c r="G114" s="55"/>
      <c r="H114" s="55"/>
      <c r="I114" s="318"/>
      <c r="J114" s="319"/>
      <c r="K114" s="55"/>
    </row>
    <row r="115" spans="1:11" x14ac:dyDescent="0.25">
      <c r="A115" s="109" t="s">
        <v>405</v>
      </c>
      <c r="B115" s="127">
        <v>15957</v>
      </c>
      <c r="C115" s="127">
        <v>3358771300</v>
      </c>
      <c r="D115" s="108">
        <v>3618723405</v>
      </c>
      <c r="E115" s="108">
        <v>226780</v>
      </c>
      <c r="F115" s="128">
        <v>80.2</v>
      </c>
      <c r="G115" s="55">
        <v>5186397596</v>
      </c>
      <c r="H115" s="55">
        <v>1567674191</v>
      </c>
      <c r="I115" s="318">
        <v>19.7</v>
      </c>
      <c r="J115" s="319">
        <v>17.63</v>
      </c>
      <c r="K115" s="55">
        <v>19354</v>
      </c>
    </row>
    <row r="116" spans="1:11" x14ac:dyDescent="0.25">
      <c r="A116" s="109" t="s">
        <v>406</v>
      </c>
      <c r="B116" s="127">
        <v>12534</v>
      </c>
      <c r="C116" s="127">
        <v>2818373500</v>
      </c>
      <c r="D116" s="108">
        <v>3036501517</v>
      </c>
      <c r="E116" s="108">
        <v>242261</v>
      </c>
      <c r="F116" s="128">
        <v>85.7</v>
      </c>
      <c r="G116" s="55">
        <v>4073842669</v>
      </c>
      <c r="H116" s="55">
        <v>1037341152</v>
      </c>
      <c r="I116" s="318">
        <v>19.7</v>
      </c>
      <c r="J116" s="319">
        <v>17.63</v>
      </c>
      <c r="K116" s="55">
        <v>16304</v>
      </c>
    </row>
    <row r="117" spans="1:11" x14ac:dyDescent="0.25">
      <c r="A117" s="109" t="s">
        <v>407</v>
      </c>
      <c r="B117" s="127">
        <v>19921</v>
      </c>
      <c r="C117" s="127">
        <v>4437843000</v>
      </c>
      <c r="D117" s="108">
        <v>4781309859</v>
      </c>
      <c r="E117" s="108">
        <v>240014</v>
      </c>
      <c r="F117" s="128">
        <v>84.9</v>
      </c>
      <c r="G117" s="55">
        <v>6474790155</v>
      </c>
      <c r="H117" s="55">
        <v>1693480296</v>
      </c>
      <c r="I117" s="318">
        <v>19.7</v>
      </c>
      <c r="J117" s="319">
        <v>17.63</v>
      </c>
      <c r="K117" s="55">
        <v>16747</v>
      </c>
    </row>
    <row r="118" spans="1:11" x14ac:dyDescent="0.25">
      <c r="A118" s="109" t="s">
        <v>408</v>
      </c>
      <c r="B118" s="127">
        <v>15903</v>
      </c>
      <c r="C118" s="127">
        <v>4203162200</v>
      </c>
      <c r="D118" s="108">
        <v>4528465938</v>
      </c>
      <c r="E118" s="108">
        <v>284755</v>
      </c>
      <c r="F118" s="128">
        <v>100.8</v>
      </c>
      <c r="G118" s="55">
        <v>5168846335</v>
      </c>
      <c r="H118" s="55">
        <v>640380397</v>
      </c>
      <c r="I118" s="318">
        <v>19.7</v>
      </c>
      <c r="J118" s="319">
        <v>17.63</v>
      </c>
      <c r="K118" s="55">
        <v>7933</v>
      </c>
    </row>
    <row r="119" spans="1:11" x14ac:dyDescent="0.25">
      <c r="A119" s="109" t="s">
        <v>409</v>
      </c>
      <c r="B119" s="127">
        <v>34832</v>
      </c>
      <c r="C119" s="127">
        <v>8150874400</v>
      </c>
      <c r="D119" s="108">
        <v>8781711324</v>
      </c>
      <c r="E119" s="108">
        <v>252116</v>
      </c>
      <c r="F119" s="128">
        <v>89.2</v>
      </c>
      <c r="G119" s="55">
        <v>11321213327</v>
      </c>
      <c r="H119" s="55">
        <v>2539502003</v>
      </c>
      <c r="I119" s="318">
        <v>19.7</v>
      </c>
      <c r="J119" s="319">
        <v>17.63</v>
      </c>
      <c r="K119" s="55">
        <v>14363</v>
      </c>
    </row>
    <row r="120" spans="1:11" x14ac:dyDescent="0.25">
      <c r="A120" s="109" t="s">
        <v>410</v>
      </c>
      <c r="B120" s="127">
        <v>151735</v>
      </c>
      <c r="C120" s="127">
        <v>37725349300</v>
      </c>
      <c r="D120" s="108">
        <v>40645102709</v>
      </c>
      <c r="E120" s="108">
        <v>267869</v>
      </c>
      <c r="F120" s="128">
        <v>94.8</v>
      </c>
      <c r="G120" s="55">
        <v>49317418012</v>
      </c>
      <c r="H120" s="55">
        <v>8672315303</v>
      </c>
      <c r="I120" s="318">
        <v>19.7</v>
      </c>
      <c r="J120" s="319">
        <v>17.63</v>
      </c>
      <c r="K120" s="55">
        <v>11259</v>
      </c>
    </row>
    <row r="121" spans="1:11" x14ac:dyDescent="0.25">
      <c r="A121" s="109" t="s">
        <v>411</v>
      </c>
      <c r="B121" s="127">
        <v>52086</v>
      </c>
      <c r="C121" s="127">
        <v>11680273600</v>
      </c>
      <c r="D121" s="108">
        <v>12584268375</v>
      </c>
      <c r="E121" s="108">
        <v>241606</v>
      </c>
      <c r="F121" s="128">
        <v>85.5</v>
      </c>
      <c r="G121" s="55">
        <v>16929166208</v>
      </c>
      <c r="H121" s="55">
        <v>4344897833</v>
      </c>
      <c r="I121" s="318">
        <v>19.7</v>
      </c>
      <c r="J121" s="319">
        <v>17.63</v>
      </c>
      <c r="K121" s="55">
        <v>16433</v>
      </c>
    </row>
    <row r="122" spans="1:11" x14ac:dyDescent="0.25">
      <c r="A122" s="109" t="s">
        <v>412</v>
      </c>
      <c r="B122" s="127">
        <v>28336</v>
      </c>
      <c r="C122" s="127">
        <v>7509162100</v>
      </c>
      <c r="D122" s="108">
        <v>8090333701</v>
      </c>
      <c r="E122" s="108">
        <v>285514</v>
      </c>
      <c r="F122" s="128">
        <v>101</v>
      </c>
      <c r="G122" s="55">
        <v>9209861646</v>
      </c>
      <c r="H122" s="55">
        <v>1119527945</v>
      </c>
      <c r="I122" s="318">
        <v>19.7</v>
      </c>
      <c r="J122" s="319">
        <v>17.63</v>
      </c>
      <c r="K122" s="55">
        <v>7783</v>
      </c>
    </row>
    <row r="123" spans="1:11" x14ac:dyDescent="0.25">
      <c r="A123" s="109" t="s">
        <v>413</v>
      </c>
      <c r="B123" s="127">
        <v>15584</v>
      </c>
      <c r="C123" s="127">
        <v>3595543800</v>
      </c>
      <c r="D123" s="108">
        <v>3873820912</v>
      </c>
      <c r="E123" s="108">
        <v>248577</v>
      </c>
      <c r="F123" s="128">
        <v>88</v>
      </c>
      <c r="G123" s="55">
        <v>5065163886</v>
      </c>
      <c r="H123" s="55">
        <v>1191342974</v>
      </c>
      <c r="I123" s="318">
        <v>19.7</v>
      </c>
      <c r="J123" s="319">
        <v>17.63</v>
      </c>
      <c r="K123" s="55">
        <v>15060</v>
      </c>
    </row>
    <row r="124" spans="1:11" x14ac:dyDescent="0.25">
      <c r="A124" s="109" t="s">
        <v>414</v>
      </c>
      <c r="B124" s="127">
        <v>17444</v>
      </c>
      <c r="C124" s="127">
        <v>4149341100</v>
      </c>
      <c r="D124" s="108">
        <v>4470479354</v>
      </c>
      <c r="E124" s="108">
        <v>256276</v>
      </c>
      <c r="F124" s="128">
        <v>90.7</v>
      </c>
      <c r="G124" s="55">
        <v>5669707317</v>
      </c>
      <c r="H124" s="55">
        <v>1199227963</v>
      </c>
      <c r="I124" s="318">
        <v>19.7</v>
      </c>
      <c r="J124" s="319">
        <v>17.63</v>
      </c>
      <c r="K124" s="55">
        <v>13543</v>
      </c>
    </row>
    <row r="125" spans="1:11" x14ac:dyDescent="0.25">
      <c r="A125" s="109" t="s">
        <v>415</v>
      </c>
      <c r="B125" s="127">
        <v>17689</v>
      </c>
      <c r="C125" s="127">
        <v>3831651300</v>
      </c>
      <c r="D125" s="108">
        <v>4128201952</v>
      </c>
      <c r="E125" s="108">
        <v>233377</v>
      </c>
      <c r="F125" s="128">
        <v>82.6</v>
      </c>
      <c r="G125" s="55">
        <v>5749338038</v>
      </c>
      <c r="H125" s="55">
        <v>1621136086</v>
      </c>
      <c r="I125" s="318">
        <v>19.7</v>
      </c>
      <c r="J125" s="319">
        <v>17.63</v>
      </c>
      <c r="K125" s="55">
        <v>18054</v>
      </c>
    </row>
    <row r="126" spans="1:11" x14ac:dyDescent="0.25">
      <c r="A126" s="109" t="s">
        <v>416</v>
      </c>
      <c r="B126" s="127">
        <v>86443</v>
      </c>
      <c r="C126" s="127">
        <v>20197662500</v>
      </c>
      <c r="D126" s="108">
        <v>21760860589</v>
      </c>
      <c r="E126" s="108">
        <v>251737</v>
      </c>
      <c r="F126" s="128">
        <v>89.1</v>
      </c>
      <c r="G126" s="55">
        <v>28095993444</v>
      </c>
      <c r="H126" s="55">
        <v>6335132855</v>
      </c>
      <c r="I126" s="318">
        <v>19.7</v>
      </c>
      <c r="J126" s="319">
        <v>17.63</v>
      </c>
      <c r="K126" s="55">
        <v>14438</v>
      </c>
    </row>
    <row r="127" spans="1:11" x14ac:dyDescent="0.25">
      <c r="A127" s="109" t="s">
        <v>417</v>
      </c>
      <c r="B127" s="127">
        <v>32422</v>
      </c>
      <c r="C127" s="127">
        <v>9201611100</v>
      </c>
      <c r="D127" s="108">
        <v>9913769791</v>
      </c>
      <c r="E127" s="108">
        <v>305773</v>
      </c>
      <c r="F127" s="128">
        <v>108.2</v>
      </c>
      <c r="G127" s="55">
        <v>10537907054</v>
      </c>
      <c r="H127" s="55">
        <v>624137263</v>
      </c>
      <c r="I127" s="318">
        <v>19.7</v>
      </c>
      <c r="J127" s="319">
        <v>17.63</v>
      </c>
      <c r="K127" s="55">
        <v>3792</v>
      </c>
    </row>
    <row r="128" spans="1:11" x14ac:dyDescent="0.25">
      <c r="A128" s="109" t="s">
        <v>418</v>
      </c>
      <c r="B128" s="127">
        <v>47170</v>
      </c>
      <c r="C128" s="127">
        <v>10615668800</v>
      </c>
      <c r="D128" s="108">
        <v>11437268487</v>
      </c>
      <c r="E128" s="108">
        <v>242469</v>
      </c>
      <c r="F128" s="128">
        <v>85.8</v>
      </c>
      <c r="G128" s="55">
        <v>15331351420</v>
      </c>
      <c r="H128" s="55">
        <v>3894082933</v>
      </c>
      <c r="I128" s="318">
        <v>19.7</v>
      </c>
      <c r="J128" s="319">
        <v>17.63</v>
      </c>
      <c r="K128" s="55">
        <v>16263</v>
      </c>
    </row>
    <row r="129" spans="1:11" x14ac:dyDescent="0.25">
      <c r="A129" s="109" t="s">
        <v>419</v>
      </c>
      <c r="B129" s="127">
        <v>24584</v>
      </c>
      <c r="C129" s="127">
        <v>8381454600</v>
      </c>
      <c r="D129" s="108">
        <v>9030137279</v>
      </c>
      <c r="E129" s="108">
        <v>367318</v>
      </c>
      <c r="F129" s="128">
        <v>130</v>
      </c>
      <c r="G129" s="55">
        <v>7990374036</v>
      </c>
      <c r="H129" s="55">
        <v>-1039763243</v>
      </c>
      <c r="I129" s="319">
        <v>19.7</v>
      </c>
      <c r="J129" s="318">
        <v>17.63</v>
      </c>
      <c r="K129" s="55">
        <v>-7456</v>
      </c>
    </row>
    <row r="130" spans="1:11" x14ac:dyDescent="0.25">
      <c r="A130" s="109" t="s">
        <v>420</v>
      </c>
      <c r="B130" s="127">
        <v>129263</v>
      </c>
      <c r="C130" s="127">
        <v>33169424000</v>
      </c>
      <c r="D130" s="108">
        <v>35736571570</v>
      </c>
      <c r="E130" s="108">
        <v>276464</v>
      </c>
      <c r="F130" s="128">
        <v>97.8</v>
      </c>
      <c r="G130" s="55">
        <v>42013493291</v>
      </c>
      <c r="H130" s="55">
        <v>6276921721</v>
      </c>
      <c r="I130" s="318">
        <v>19.7</v>
      </c>
      <c r="J130" s="319">
        <v>17.63</v>
      </c>
      <c r="K130" s="55">
        <v>9566</v>
      </c>
    </row>
    <row r="131" spans="1:11" x14ac:dyDescent="0.25">
      <c r="A131" s="109" t="s">
        <v>421</v>
      </c>
      <c r="B131" s="127">
        <v>363693</v>
      </c>
      <c r="C131" s="127">
        <v>83136773300</v>
      </c>
      <c r="D131" s="108">
        <v>89571143870</v>
      </c>
      <c r="E131" s="108">
        <v>246282</v>
      </c>
      <c r="F131" s="128">
        <v>87.1</v>
      </c>
      <c r="G131" s="55">
        <v>118208717232</v>
      </c>
      <c r="H131" s="55">
        <v>28637573362</v>
      </c>
      <c r="I131" s="318">
        <v>19.7</v>
      </c>
      <c r="J131" s="319">
        <v>17.63</v>
      </c>
      <c r="K131" s="55">
        <v>15512</v>
      </c>
    </row>
    <row r="132" spans="1:11" x14ac:dyDescent="0.25">
      <c r="A132" s="109" t="s">
        <v>422</v>
      </c>
      <c r="B132" s="127">
        <v>13094</v>
      </c>
      <c r="C132" s="127">
        <v>2888242800</v>
      </c>
      <c r="D132" s="108">
        <v>3111778352</v>
      </c>
      <c r="E132" s="108">
        <v>237649</v>
      </c>
      <c r="F132" s="128">
        <v>84.1</v>
      </c>
      <c r="G132" s="55">
        <v>4255855745</v>
      </c>
      <c r="H132" s="55">
        <v>1144077393</v>
      </c>
      <c r="I132" s="318">
        <v>19.7</v>
      </c>
      <c r="J132" s="319">
        <v>17.63</v>
      </c>
      <c r="K132" s="55">
        <v>17213</v>
      </c>
    </row>
    <row r="133" spans="1:11" x14ac:dyDescent="0.25">
      <c r="A133" s="109" t="s">
        <v>423</v>
      </c>
      <c r="B133" s="127">
        <v>7312</v>
      </c>
      <c r="C133" s="127">
        <v>1450121300</v>
      </c>
      <c r="D133" s="108">
        <v>1562353438</v>
      </c>
      <c r="E133" s="108">
        <v>213670</v>
      </c>
      <c r="F133" s="128">
        <v>75.599999999999994</v>
      </c>
      <c r="G133" s="55">
        <v>2376570735</v>
      </c>
      <c r="H133" s="55">
        <v>814217297</v>
      </c>
      <c r="I133" s="318">
        <v>19.7</v>
      </c>
      <c r="J133" s="319">
        <v>17.63</v>
      </c>
      <c r="K133" s="55">
        <v>21937</v>
      </c>
    </row>
    <row r="134" spans="1:11" x14ac:dyDescent="0.25">
      <c r="A134" s="109" t="s">
        <v>424</v>
      </c>
      <c r="B134" s="127">
        <v>18974</v>
      </c>
      <c r="C134" s="127">
        <v>4421748000</v>
      </c>
      <c r="D134" s="108">
        <v>4763969186</v>
      </c>
      <c r="E134" s="108">
        <v>251079</v>
      </c>
      <c r="F134" s="128">
        <v>88.8</v>
      </c>
      <c r="G134" s="55">
        <v>6166993043</v>
      </c>
      <c r="H134" s="55">
        <v>1403023857</v>
      </c>
      <c r="I134" s="318">
        <v>19.7</v>
      </c>
      <c r="J134" s="319">
        <v>17.63</v>
      </c>
      <c r="K134" s="55">
        <v>14567</v>
      </c>
    </row>
    <row r="135" spans="1:11" x14ac:dyDescent="0.25">
      <c r="A135" s="109" t="s">
        <v>425</v>
      </c>
      <c r="B135" s="127">
        <v>19331</v>
      </c>
      <c r="C135" s="127">
        <v>4552439200</v>
      </c>
      <c r="D135" s="108">
        <v>4904775232</v>
      </c>
      <c r="E135" s="108">
        <v>253726</v>
      </c>
      <c r="F135" s="128">
        <v>89.8</v>
      </c>
      <c r="G135" s="55">
        <v>6283026379</v>
      </c>
      <c r="H135" s="55">
        <v>1378251147</v>
      </c>
      <c r="I135" s="318">
        <v>19.7</v>
      </c>
      <c r="J135" s="319">
        <v>17.63</v>
      </c>
      <c r="K135" s="55">
        <v>14046</v>
      </c>
    </row>
    <row r="136" spans="1:11" x14ac:dyDescent="0.25">
      <c r="A136" s="109" t="s">
        <v>426</v>
      </c>
      <c r="B136" s="127">
        <v>16937</v>
      </c>
      <c r="C136" s="127">
        <v>3940186700</v>
      </c>
      <c r="D136" s="108">
        <v>4245137450</v>
      </c>
      <c r="E136" s="108">
        <v>250643</v>
      </c>
      <c r="F136" s="128">
        <v>88.7</v>
      </c>
      <c r="G136" s="55">
        <v>5504920479</v>
      </c>
      <c r="H136" s="55">
        <v>1259783029</v>
      </c>
      <c r="I136" s="318">
        <v>19.7</v>
      </c>
      <c r="J136" s="319">
        <v>17.63</v>
      </c>
      <c r="K136" s="55">
        <v>14653</v>
      </c>
    </row>
    <row r="137" spans="1:11" x14ac:dyDescent="0.25">
      <c r="A137" s="109" t="s">
        <v>427</v>
      </c>
      <c r="B137" s="127">
        <v>27184</v>
      </c>
      <c r="C137" s="127">
        <v>7250322200</v>
      </c>
      <c r="D137" s="108">
        <v>7811460887</v>
      </c>
      <c r="E137" s="108">
        <v>287355</v>
      </c>
      <c r="F137" s="128">
        <v>101.7</v>
      </c>
      <c r="G137" s="55">
        <v>8835434746</v>
      </c>
      <c r="H137" s="55">
        <v>1023973859</v>
      </c>
      <c r="I137" s="318">
        <v>19.7</v>
      </c>
      <c r="J137" s="319">
        <v>17.63</v>
      </c>
      <c r="K137" s="55">
        <v>7421</v>
      </c>
    </row>
    <row r="138" spans="1:11" x14ac:dyDescent="0.25">
      <c r="A138" s="109" t="s">
        <v>428</v>
      </c>
      <c r="B138" s="127">
        <v>14423</v>
      </c>
      <c r="C138" s="127">
        <v>3297422100</v>
      </c>
      <c r="D138" s="108">
        <v>3552626083</v>
      </c>
      <c r="E138" s="108">
        <v>246317</v>
      </c>
      <c r="F138" s="128">
        <v>87.2</v>
      </c>
      <c r="G138" s="55">
        <v>4687811777</v>
      </c>
      <c r="H138" s="55">
        <v>1135185694</v>
      </c>
      <c r="I138" s="318">
        <v>19.7</v>
      </c>
      <c r="J138" s="319">
        <v>17.63</v>
      </c>
      <c r="K138" s="55">
        <v>15505</v>
      </c>
    </row>
    <row r="139" spans="1:11" x14ac:dyDescent="0.25">
      <c r="A139" s="109" t="s">
        <v>429</v>
      </c>
      <c r="B139" s="127">
        <v>23445</v>
      </c>
      <c r="C139" s="127">
        <v>5878299500</v>
      </c>
      <c r="D139" s="108">
        <v>6333250490</v>
      </c>
      <c r="E139" s="108">
        <v>270132</v>
      </c>
      <c r="F139" s="128">
        <v>95.6</v>
      </c>
      <c r="G139" s="55">
        <v>7620172441</v>
      </c>
      <c r="H139" s="55">
        <v>1286921951</v>
      </c>
      <c r="I139" s="318">
        <v>19.7</v>
      </c>
      <c r="J139" s="319">
        <v>17.63</v>
      </c>
      <c r="K139" s="55">
        <v>10814</v>
      </c>
    </row>
    <row r="140" spans="1:11" x14ac:dyDescent="0.25">
      <c r="A140" s="109" t="s">
        <v>430</v>
      </c>
      <c r="B140" s="127">
        <v>13645</v>
      </c>
      <c r="C140" s="127">
        <v>2956822100</v>
      </c>
      <c r="D140" s="108">
        <v>3185665346</v>
      </c>
      <c r="E140" s="108">
        <v>233468</v>
      </c>
      <c r="F140" s="128">
        <v>82.6</v>
      </c>
      <c r="G140" s="55">
        <v>4434943611</v>
      </c>
      <c r="H140" s="55">
        <v>1249278265</v>
      </c>
      <c r="I140" s="318">
        <v>19.7</v>
      </c>
      <c r="J140" s="319">
        <v>17.63</v>
      </c>
      <c r="K140" s="55">
        <v>18036</v>
      </c>
    </row>
    <row r="141" spans="1:11" x14ac:dyDescent="0.25">
      <c r="A141" s="109" t="s">
        <v>431</v>
      </c>
      <c r="B141" s="127">
        <v>47065</v>
      </c>
      <c r="C141" s="127">
        <v>11016993800</v>
      </c>
      <c r="D141" s="108">
        <v>11869654035</v>
      </c>
      <c r="E141" s="108">
        <v>252197</v>
      </c>
      <c r="F141" s="128">
        <v>89.2</v>
      </c>
      <c r="G141" s="55">
        <v>15297223968</v>
      </c>
      <c r="H141" s="55">
        <v>3427569933</v>
      </c>
      <c r="I141" s="318">
        <v>19.7</v>
      </c>
      <c r="J141" s="319">
        <v>17.63</v>
      </c>
      <c r="K141" s="55">
        <v>14347</v>
      </c>
    </row>
    <row r="142" spans="1:11" x14ac:dyDescent="0.25">
      <c r="A142" s="109" t="s">
        <v>432</v>
      </c>
      <c r="B142" s="127">
        <v>37710</v>
      </c>
      <c r="C142" s="127">
        <v>12352199200</v>
      </c>
      <c r="D142" s="108">
        <v>13308197657</v>
      </c>
      <c r="E142" s="108">
        <v>352909</v>
      </c>
      <c r="F142" s="128">
        <v>124.9</v>
      </c>
      <c r="G142" s="55">
        <v>12256630529</v>
      </c>
      <c r="H142" s="55">
        <v>-1051567128</v>
      </c>
      <c r="I142" s="319">
        <v>19.7</v>
      </c>
      <c r="J142" s="318">
        <v>17.63</v>
      </c>
      <c r="K142" s="55">
        <v>-4916</v>
      </c>
    </row>
    <row r="143" spans="1:11" x14ac:dyDescent="0.25">
      <c r="A143" s="109" t="s">
        <v>433</v>
      </c>
      <c r="B143" s="127">
        <v>32110</v>
      </c>
      <c r="C143" s="127">
        <v>7977696900</v>
      </c>
      <c r="D143" s="108">
        <v>8595130752</v>
      </c>
      <c r="E143" s="108">
        <v>267678</v>
      </c>
      <c r="F143" s="128">
        <v>94.7</v>
      </c>
      <c r="G143" s="55">
        <v>10436499769</v>
      </c>
      <c r="H143" s="55">
        <v>1841369017</v>
      </c>
      <c r="I143" s="318">
        <v>19.7</v>
      </c>
      <c r="J143" s="319">
        <v>17.63</v>
      </c>
      <c r="K143" s="55">
        <v>11297</v>
      </c>
    </row>
    <row r="144" spans="1:11" x14ac:dyDescent="0.25">
      <c r="A144" s="109" t="s">
        <v>434</v>
      </c>
      <c r="B144" s="127">
        <v>16447</v>
      </c>
      <c r="C144" s="127">
        <v>3421749200</v>
      </c>
      <c r="D144" s="108">
        <v>3686575479</v>
      </c>
      <c r="E144" s="108">
        <v>224149</v>
      </c>
      <c r="F144" s="128">
        <v>79.3</v>
      </c>
      <c r="G144" s="55">
        <v>5345659037</v>
      </c>
      <c r="H144" s="55">
        <v>1659083558</v>
      </c>
      <c r="I144" s="318">
        <v>19.7</v>
      </c>
      <c r="J144" s="319">
        <v>17.63</v>
      </c>
      <c r="K144" s="55">
        <v>19872</v>
      </c>
    </row>
    <row r="145" spans="1:11" x14ac:dyDescent="0.25">
      <c r="A145" s="109" t="s">
        <v>435</v>
      </c>
      <c r="B145" s="127">
        <v>44985</v>
      </c>
      <c r="C145" s="127">
        <v>11408850500</v>
      </c>
      <c r="D145" s="108">
        <v>12291838484</v>
      </c>
      <c r="E145" s="108">
        <v>273243</v>
      </c>
      <c r="F145" s="128">
        <v>96.7</v>
      </c>
      <c r="G145" s="55">
        <v>14621175400</v>
      </c>
      <c r="H145" s="55">
        <v>2329336916</v>
      </c>
      <c r="I145" s="318">
        <v>19.7</v>
      </c>
      <c r="J145" s="319">
        <v>17.63</v>
      </c>
      <c r="K145" s="55">
        <v>10201</v>
      </c>
    </row>
    <row r="146" spans="1:11" x14ac:dyDescent="0.25">
      <c r="A146" s="109" t="s">
        <v>436</v>
      </c>
      <c r="B146" s="127">
        <v>10306</v>
      </c>
      <c r="C146" s="127">
        <v>2254364100</v>
      </c>
      <c r="D146" s="108">
        <v>2428840610</v>
      </c>
      <c r="E146" s="108">
        <v>235672</v>
      </c>
      <c r="F146" s="128">
        <v>83.4</v>
      </c>
      <c r="G146" s="55">
        <v>3349690645</v>
      </c>
      <c r="H146" s="55">
        <v>920850035</v>
      </c>
      <c r="I146" s="318">
        <v>19.7</v>
      </c>
      <c r="J146" s="319">
        <v>17.63</v>
      </c>
      <c r="K146" s="55">
        <v>17602</v>
      </c>
    </row>
    <row r="147" spans="1:11" x14ac:dyDescent="0.25">
      <c r="A147" s="109" t="s">
        <v>437</v>
      </c>
      <c r="B147" s="127">
        <v>14124</v>
      </c>
      <c r="C147" s="127">
        <v>3006827000</v>
      </c>
      <c r="D147" s="108">
        <v>3239540376</v>
      </c>
      <c r="E147" s="108">
        <v>229364</v>
      </c>
      <c r="F147" s="128">
        <v>81.2</v>
      </c>
      <c r="G147" s="55">
        <v>4590629795</v>
      </c>
      <c r="H147" s="55">
        <v>1351089419</v>
      </c>
      <c r="I147" s="318">
        <v>19.7</v>
      </c>
      <c r="J147" s="319">
        <v>17.63</v>
      </c>
      <c r="K147" s="55">
        <v>18845</v>
      </c>
    </row>
    <row r="148" spans="1:11" x14ac:dyDescent="0.25">
      <c r="A148" s="17" t="s">
        <v>438</v>
      </c>
      <c r="B148" s="127"/>
      <c r="C148" s="127"/>
      <c r="D148" s="108"/>
      <c r="E148" s="108"/>
      <c r="F148" s="128"/>
      <c r="G148" s="55"/>
      <c r="H148" s="55"/>
      <c r="I148" s="318"/>
      <c r="J148" s="319"/>
      <c r="K148" s="55"/>
    </row>
    <row r="149" spans="1:11" x14ac:dyDescent="0.25">
      <c r="A149" s="109" t="s">
        <v>439</v>
      </c>
      <c r="B149" s="127">
        <v>47250</v>
      </c>
      <c r="C149" s="127">
        <v>10908737700</v>
      </c>
      <c r="D149" s="108">
        <v>11753019454</v>
      </c>
      <c r="E149" s="108">
        <v>248741</v>
      </c>
      <c r="F149" s="128">
        <v>88</v>
      </c>
      <c r="G149" s="55">
        <v>15357353288</v>
      </c>
      <c r="H149" s="55">
        <v>3604333834</v>
      </c>
      <c r="I149" s="318">
        <v>19.28</v>
      </c>
      <c r="J149" s="319">
        <v>17.21</v>
      </c>
      <c r="K149" s="55">
        <v>14707</v>
      </c>
    </row>
    <row r="150" spans="1:11" x14ac:dyDescent="0.25">
      <c r="A150" s="109" t="s">
        <v>440</v>
      </c>
      <c r="B150" s="127">
        <v>105763</v>
      </c>
      <c r="C150" s="127">
        <v>25531386700</v>
      </c>
      <c r="D150" s="108">
        <v>27507388374</v>
      </c>
      <c r="E150" s="108">
        <v>260085</v>
      </c>
      <c r="F150" s="128">
        <v>92</v>
      </c>
      <c r="G150" s="55">
        <v>34375444566</v>
      </c>
      <c r="H150" s="55">
        <v>6868056192</v>
      </c>
      <c r="I150" s="318">
        <v>19.28</v>
      </c>
      <c r="J150" s="319">
        <v>17.21</v>
      </c>
      <c r="K150" s="55">
        <v>12520</v>
      </c>
    </row>
    <row r="151" spans="1:11" x14ac:dyDescent="0.25">
      <c r="A151" s="109" t="s">
        <v>441</v>
      </c>
      <c r="B151" s="127">
        <v>10259</v>
      </c>
      <c r="C151" s="127">
        <v>2198454300</v>
      </c>
      <c r="D151" s="108">
        <v>2368603671</v>
      </c>
      <c r="E151" s="108">
        <v>230881</v>
      </c>
      <c r="F151" s="128">
        <v>81.7</v>
      </c>
      <c r="G151" s="55">
        <v>3334414548</v>
      </c>
      <c r="H151" s="55">
        <v>965810877</v>
      </c>
      <c r="I151" s="318">
        <v>19.28</v>
      </c>
      <c r="J151" s="319">
        <v>17.21</v>
      </c>
      <c r="K151" s="55">
        <v>18151</v>
      </c>
    </row>
    <row r="152" spans="1:11" x14ac:dyDescent="0.25">
      <c r="A152" s="109" t="s">
        <v>442</v>
      </c>
      <c r="B152" s="127">
        <v>85690</v>
      </c>
      <c r="C152" s="127">
        <v>26665214700</v>
      </c>
      <c r="D152" s="129">
        <v>28728968992</v>
      </c>
      <c r="E152" s="129">
        <v>335266</v>
      </c>
      <c r="F152" s="128">
        <v>118.6</v>
      </c>
      <c r="G152" s="55">
        <v>27851250862</v>
      </c>
      <c r="H152" s="55">
        <v>-877718130</v>
      </c>
      <c r="I152" s="319">
        <v>19.28</v>
      </c>
      <c r="J152" s="318">
        <v>17.21</v>
      </c>
      <c r="K152" s="55">
        <v>-1763</v>
      </c>
    </row>
    <row r="153" spans="1:11" x14ac:dyDescent="0.25">
      <c r="A153" s="109" t="s">
        <v>443</v>
      </c>
      <c r="B153" s="127">
        <v>26624</v>
      </c>
      <c r="C153" s="127">
        <v>6066582100</v>
      </c>
      <c r="D153" s="129">
        <v>6536105222</v>
      </c>
      <c r="E153" s="129">
        <v>245497</v>
      </c>
      <c r="F153" s="128">
        <v>86.9</v>
      </c>
      <c r="G153" s="55">
        <v>8653421670</v>
      </c>
      <c r="H153" s="55">
        <v>2117316448</v>
      </c>
      <c r="I153" s="318">
        <v>19.28</v>
      </c>
      <c r="J153" s="319">
        <v>17.21</v>
      </c>
      <c r="K153" s="55">
        <v>15333</v>
      </c>
    </row>
    <row r="154" spans="1:11" x14ac:dyDescent="0.25">
      <c r="A154" s="109" t="s">
        <v>444</v>
      </c>
      <c r="B154" s="127">
        <v>68654</v>
      </c>
      <c r="C154" s="127">
        <v>17501015100</v>
      </c>
      <c r="D154" s="129">
        <v>18855506164</v>
      </c>
      <c r="E154" s="129">
        <v>274645</v>
      </c>
      <c r="F154" s="128">
        <v>97.2</v>
      </c>
      <c r="G154" s="55">
        <v>22314153071</v>
      </c>
      <c r="H154" s="55">
        <v>3458646907</v>
      </c>
      <c r="I154" s="318">
        <v>19.28</v>
      </c>
      <c r="J154" s="319">
        <v>17.21</v>
      </c>
      <c r="K154" s="55">
        <v>9713</v>
      </c>
    </row>
    <row r="155" spans="1:11" x14ac:dyDescent="0.25">
      <c r="A155" s="17" t="s">
        <v>445</v>
      </c>
      <c r="B155" s="127"/>
      <c r="C155" s="127"/>
      <c r="D155" s="129"/>
      <c r="E155" s="129"/>
      <c r="F155" s="128"/>
      <c r="G155" s="55"/>
      <c r="H155" s="55"/>
      <c r="I155" s="318"/>
      <c r="J155" s="319"/>
      <c r="K155" s="55"/>
    </row>
    <row r="156" spans="1:11" x14ac:dyDescent="0.25">
      <c r="A156" s="109" t="s">
        <v>446</v>
      </c>
      <c r="B156" s="127">
        <v>32521</v>
      </c>
      <c r="C156" s="127">
        <v>8360712000</v>
      </c>
      <c r="D156" s="129">
        <v>9007789305</v>
      </c>
      <c r="E156" s="129">
        <v>276984</v>
      </c>
      <c r="F156" s="128">
        <v>98</v>
      </c>
      <c r="G156" s="55">
        <v>10570084365</v>
      </c>
      <c r="H156" s="55">
        <v>1562295060</v>
      </c>
      <c r="I156" s="318">
        <v>19.41</v>
      </c>
      <c r="J156" s="319">
        <v>17.34</v>
      </c>
      <c r="K156" s="55">
        <v>9324</v>
      </c>
    </row>
    <row r="157" spans="1:11" x14ac:dyDescent="0.25">
      <c r="A157" s="109" t="s">
        <v>447</v>
      </c>
      <c r="B157" s="127">
        <v>42528</v>
      </c>
      <c r="C157" s="127">
        <v>10798042300</v>
      </c>
      <c r="D157" s="129">
        <v>11633756784</v>
      </c>
      <c r="E157" s="129">
        <v>273555</v>
      </c>
      <c r="F157" s="128">
        <v>96.8</v>
      </c>
      <c r="G157" s="55">
        <v>13822593029</v>
      </c>
      <c r="H157" s="55">
        <v>2188836245</v>
      </c>
      <c r="I157" s="318">
        <v>19.41</v>
      </c>
      <c r="J157" s="319">
        <v>17.34</v>
      </c>
      <c r="K157" s="55">
        <v>9990</v>
      </c>
    </row>
    <row r="158" spans="1:11" x14ac:dyDescent="0.25">
      <c r="A158" s="109" t="s">
        <v>448</v>
      </c>
      <c r="B158" s="127">
        <v>9067</v>
      </c>
      <c r="C158" s="127">
        <v>1919077800</v>
      </c>
      <c r="D158" s="129">
        <v>2067604826</v>
      </c>
      <c r="E158" s="129">
        <v>228036</v>
      </c>
      <c r="F158" s="128">
        <v>80.7</v>
      </c>
      <c r="G158" s="55">
        <v>2946986714</v>
      </c>
      <c r="H158" s="55">
        <v>879381888</v>
      </c>
      <c r="I158" s="318">
        <v>19.41</v>
      </c>
      <c r="J158" s="319">
        <v>17.34</v>
      </c>
      <c r="K158" s="55">
        <v>18825</v>
      </c>
    </row>
    <row r="159" spans="1:11" x14ac:dyDescent="0.25">
      <c r="A159" s="109" t="s">
        <v>449</v>
      </c>
      <c r="B159" s="127">
        <v>9748</v>
      </c>
      <c r="C159" s="127">
        <v>2540552800</v>
      </c>
      <c r="D159" s="129">
        <v>2737178884</v>
      </c>
      <c r="E159" s="129">
        <v>280794</v>
      </c>
      <c r="F159" s="128">
        <v>99.4</v>
      </c>
      <c r="G159" s="55">
        <v>3168327616</v>
      </c>
      <c r="H159" s="55">
        <v>431148732</v>
      </c>
      <c r="I159" s="318">
        <v>19.41</v>
      </c>
      <c r="J159" s="319">
        <v>17.34</v>
      </c>
      <c r="K159" s="55">
        <v>8585</v>
      </c>
    </row>
    <row r="160" spans="1:11" x14ac:dyDescent="0.25">
      <c r="A160" s="109" t="s">
        <v>450</v>
      </c>
      <c r="B160" s="127">
        <v>114688</v>
      </c>
      <c r="C160" s="127">
        <v>27773662500</v>
      </c>
      <c r="D160" s="129">
        <v>29923205109</v>
      </c>
      <c r="E160" s="129">
        <v>260910</v>
      </c>
      <c r="F160" s="128">
        <v>92.3</v>
      </c>
      <c r="G160" s="55">
        <v>37276277965</v>
      </c>
      <c r="H160" s="55">
        <v>7353072856</v>
      </c>
      <c r="I160" s="318">
        <v>19.41</v>
      </c>
      <c r="J160" s="319">
        <v>17.34</v>
      </c>
      <c r="K160" s="55">
        <v>12444</v>
      </c>
    </row>
    <row r="161" spans="1:11" x14ac:dyDescent="0.25">
      <c r="A161" s="109" t="s">
        <v>451</v>
      </c>
      <c r="B161" s="127">
        <v>4614</v>
      </c>
      <c r="C161" s="127">
        <v>965954600</v>
      </c>
      <c r="D161" s="129">
        <v>1040714656</v>
      </c>
      <c r="E161" s="129">
        <v>225556</v>
      </c>
      <c r="F161" s="128">
        <v>79.8</v>
      </c>
      <c r="G161" s="55">
        <v>1499657737</v>
      </c>
      <c r="H161" s="55">
        <v>458943081</v>
      </c>
      <c r="I161" s="318">
        <v>19.41</v>
      </c>
      <c r="J161" s="319">
        <v>17.34</v>
      </c>
      <c r="K161" s="55">
        <v>19307</v>
      </c>
    </row>
    <row r="162" spans="1:11" x14ac:dyDescent="0.25">
      <c r="A162" s="109" t="s">
        <v>452</v>
      </c>
      <c r="B162" s="127">
        <v>5640</v>
      </c>
      <c r="C162" s="127">
        <v>1234731800</v>
      </c>
      <c r="D162" s="129">
        <v>1330293868</v>
      </c>
      <c r="E162" s="129">
        <v>235868</v>
      </c>
      <c r="F162" s="128">
        <v>83.5</v>
      </c>
      <c r="G162" s="55">
        <v>1833131694</v>
      </c>
      <c r="H162" s="55">
        <v>502837826</v>
      </c>
      <c r="I162" s="318">
        <v>19.41</v>
      </c>
      <c r="J162" s="319">
        <v>17.34</v>
      </c>
      <c r="K162" s="55">
        <v>17305</v>
      </c>
    </row>
    <row r="163" spans="1:11" x14ac:dyDescent="0.25">
      <c r="A163" s="109" t="s">
        <v>453</v>
      </c>
      <c r="B163" s="127">
        <v>32808</v>
      </c>
      <c r="C163" s="127">
        <v>7486801700</v>
      </c>
      <c r="D163" s="129">
        <v>8066242718</v>
      </c>
      <c r="E163" s="129">
        <v>245862</v>
      </c>
      <c r="F163" s="128">
        <v>87</v>
      </c>
      <c r="G163" s="55">
        <v>10663366067</v>
      </c>
      <c r="H163" s="55">
        <v>2597123349</v>
      </c>
      <c r="I163" s="318">
        <v>19.41</v>
      </c>
      <c r="J163" s="319">
        <v>17.34</v>
      </c>
      <c r="K163" s="55">
        <v>15365</v>
      </c>
    </row>
    <row r="164" spans="1:11" x14ac:dyDescent="0.25">
      <c r="A164" s="109" t="s">
        <v>454</v>
      </c>
      <c r="B164" s="127">
        <v>6400</v>
      </c>
      <c r="C164" s="127">
        <v>1378492500</v>
      </c>
      <c r="D164" s="129">
        <v>1485180927</v>
      </c>
      <c r="E164" s="129">
        <v>232060</v>
      </c>
      <c r="F164" s="128">
        <v>82.1</v>
      </c>
      <c r="G164" s="55">
        <v>2080149440</v>
      </c>
      <c r="H164" s="55">
        <v>594968513</v>
      </c>
      <c r="I164" s="318">
        <v>19.41</v>
      </c>
      <c r="J164" s="319">
        <v>17.34</v>
      </c>
      <c r="K164" s="55">
        <v>18044</v>
      </c>
    </row>
    <row r="165" spans="1:11" x14ac:dyDescent="0.25">
      <c r="A165" s="109" t="s">
        <v>455</v>
      </c>
      <c r="B165" s="127">
        <v>5549</v>
      </c>
      <c r="C165" s="127">
        <v>1349837800</v>
      </c>
      <c r="D165" s="129">
        <v>1454308497</v>
      </c>
      <c r="E165" s="129">
        <v>262085</v>
      </c>
      <c r="F165" s="128">
        <v>92.7</v>
      </c>
      <c r="G165" s="55">
        <v>1803554569</v>
      </c>
      <c r="H165" s="55">
        <v>349246072</v>
      </c>
      <c r="I165" s="318">
        <v>19.41</v>
      </c>
      <c r="J165" s="319">
        <v>17.34</v>
      </c>
      <c r="K165" s="55">
        <v>12216</v>
      </c>
    </row>
    <row r="166" spans="1:11" x14ac:dyDescent="0.25">
      <c r="A166" s="109" t="s">
        <v>456</v>
      </c>
      <c r="B166" s="127">
        <v>5089</v>
      </c>
      <c r="C166" s="127">
        <v>1077874100</v>
      </c>
      <c r="D166" s="129">
        <v>1161296166</v>
      </c>
      <c r="E166" s="129">
        <v>228197</v>
      </c>
      <c r="F166" s="128">
        <v>80.7</v>
      </c>
      <c r="G166" s="55">
        <v>1654043828</v>
      </c>
      <c r="H166" s="55">
        <v>492747662</v>
      </c>
      <c r="I166" s="318">
        <v>19.41</v>
      </c>
      <c r="J166" s="319">
        <v>17.34</v>
      </c>
      <c r="K166" s="55">
        <v>18794</v>
      </c>
    </row>
    <row r="167" spans="1:11" x14ac:dyDescent="0.25">
      <c r="A167" s="109" t="s">
        <v>457</v>
      </c>
      <c r="B167" s="127">
        <v>604847</v>
      </c>
      <c r="C167" s="127">
        <v>167329694600</v>
      </c>
      <c r="D167" s="129">
        <v>180280176314</v>
      </c>
      <c r="E167" s="129">
        <v>298059</v>
      </c>
      <c r="F167" s="128">
        <v>105.5</v>
      </c>
      <c r="G167" s="55">
        <v>196589398177</v>
      </c>
      <c r="H167" s="55">
        <v>16309221863</v>
      </c>
      <c r="I167" s="318">
        <v>19.41</v>
      </c>
      <c r="J167" s="319">
        <v>17.34</v>
      </c>
      <c r="K167" s="55">
        <v>5234</v>
      </c>
    </row>
    <row r="168" spans="1:11" x14ac:dyDescent="0.25">
      <c r="A168" s="109" t="s">
        <v>458</v>
      </c>
      <c r="B168" s="127">
        <v>13237</v>
      </c>
      <c r="C168" s="127">
        <v>3142335300</v>
      </c>
      <c r="D168" s="129">
        <v>3385536341</v>
      </c>
      <c r="E168" s="129">
        <v>255763</v>
      </c>
      <c r="F168" s="128">
        <v>90.5</v>
      </c>
      <c r="G168" s="55">
        <v>4302334084</v>
      </c>
      <c r="H168" s="55">
        <v>916797743</v>
      </c>
      <c r="I168" s="318">
        <v>19.41</v>
      </c>
      <c r="J168" s="319">
        <v>17.34</v>
      </c>
      <c r="K168" s="55">
        <v>13443</v>
      </c>
    </row>
    <row r="169" spans="1:11" x14ac:dyDescent="0.25">
      <c r="A169" s="109" t="s">
        <v>459</v>
      </c>
      <c r="B169" s="127">
        <v>9431</v>
      </c>
      <c r="C169" s="127">
        <v>2174108500</v>
      </c>
      <c r="D169" s="129">
        <v>2342373627</v>
      </c>
      <c r="E169" s="129">
        <v>248370</v>
      </c>
      <c r="F169" s="128">
        <v>87.9</v>
      </c>
      <c r="G169" s="55">
        <v>3065295214</v>
      </c>
      <c r="H169" s="55">
        <v>722921587</v>
      </c>
      <c r="I169" s="318">
        <v>19.41</v>
      </c>
      <c r="J169" s="319">
        <v>17.34</v>
      </c>
      <c r="K169" s="55">
        <v>14878</v>
      </c>
    </row>
    <row r="170" spans="1:11" x14ac:dyDescent="0.25">
      <c r="A170" s="109" t="s">
        <v>460</v>
      </c>
      <c r="B170" s="127">
        <v>9287</v>
      </c>
      <c r="C170" s="127">
        <v>2144979900</v>
      </c>
      <c r="D170" s="129">
        <v>2310990619</v>
      </c>
      <c r="E170" s="129">
        <v>248841</v>
      </c>
      <c r="F170" s="128">
        <v>88</v>
      </c>
      <c r="G170" s="55">
        <v>3018491851</v>
      </c>
      <c r="H170" s="55">
        <v>707501232</v>
      </c>
      <c r="I170" s="318">
        <v>19.41</v>
      </c>
      <c r="J170" s="319">
        <v>17.34</v>
      </c>
      <c r="K170" s="55">
        <v>14787</v>
      </c>
    </row>
    <row r="171" spans="1:11" x14ac:dyDescent="0.25">
      <c r="A171" s="109" t="s">
        <v>461</v>
      </c>
      <c r="B171" s="127">
        <v>39866</v>
      </c>
      <c r="C171" s="127">
        <v>12017467000</v>
      </c>
      <c r="D171" s="129">
        <v>12947558858</v>
      </c>
      <c r="E171" s="129">
        <v>324777</v>
      </c>
      <c r="F171" s="128">
        <v>114.9</v>
      </c>
      <c r="G171" s="55">
        <v>12957380871</v>
      </c>
      <c r="H171" s="55">
        <v>9822013</v>
      </c>
      <c r="I171" s="318">
        <v>19.41</v>
      </c>
      <c r="J171" s="319">
        <v>17.34</v>
      </c>
      <c r="K171" s="55">
        <v>48</v>
      </c>
    </row>
    <row r="172" spans="1:11" x14ac:dyDescent="0.25">
      <c r="A172" s="109" t="s">
        <v>462</v>
      </c>
      <c r="B172" s="127">
        <v>7018</v>
      </c>
      <c r="C172" s="127">
        <v>1687327700</v>
      </c>
      <c r="D172" s="129">
        <v>1817918427</v>
      </c>
      <c r="E172" s="129">
        <v>259037</v>
      </c>
      <c r="F172" s="128">
        <v>91.7</v>
      </c>
      <c r="G172" s="55">
        <v>2281013870</v>
      </c>
      <c r="H172" s="55">
        <v>463095443</v>
      </c>
      <c r="I172" s="318">
        <v>19.41</v>
      </c>
      <c r="J172" s="319">
        <v>17.34</v>
      </c>
      <c r="K172" s="55">
        <v>12808</v>
      </c>
    </row>
    <row r="173" spans="1:11" x14ac:dyDescent="0.25">
      <c r="A173" s="109" t="s">
        <v>463</v>
      </c>
      <c r="B173" s="127">
        <v>50071</v>
      </c>
      <c r="C173" s="127">
        <v>13866032800</v>
      </c>
      <c r="D173" s="129">
        <v>14939194409</v>
      </c>
      <c r="E173" s="129">
        <v>298360</v>
      </c>
      <c r="F173" s="128">
        <v>105.6</v>
      </c>
      <c r="G173" s="55">
        <v>16274244158</v>
      </c>
      <c r="H173" s="55">
        <v>1335049749</v>
      </c>
      <c r="I173" s="318">
        <v>19.41</v>
      </c>
      <c r="J173" s="319">
        <v>17.34</v>
      </c>
      <c r="K173" s="55">
        <v>5175</v>
      </c>
    </row>
    <row r="174" spans="1:11" x14ac:dyDescent="0.25">
      <c r="A174" s="109" t="s">
        <v>464</v>
      </c>
      <c r="B174" s="127">
        <v>43582</v>
      </c>
      <c r="C174" s="127">
        <v>12501143800</v>
      </c>
      <c r="D174" s="129">
        <v>13468669824</v>
      </c>
      <c r="E174" s="129">
        <v>309042</v>
      </c>
      <c r="F174" s="128">
        <v>109.3</v>
      </c>
      <c r="G174" s="55">
        <v>14165167640</v>
      </c>
      <c r="H174" s="55">
        <v>696497816</v>
      </c>
      <c r="I174" s="318">
        <v>19.41</v>
      </c>
      <c r="J174" s="319">
        <v>17.34</v>
      </c>
      <c r="K174" s="55">
        <v>3102</v>
      </c>
    </row>
    <row r="175" spans="1:11" x14ac:dyDescent="0.25">
      <c r="A175" s="109" t="s">
        <v>465</v>
      </c>
      <c r="B175" s="127">
        <v>40542</v>
      </c>
      <c r="C175" s="127">
        <v>10141366300</v>
      </c>
      <c r="D175" s="129">
        <v>10926257345</v>
      </c>
      <c r="E175" s="129">
        <v>269505</v>
      </c>
      <c r="F175" s="128">
        <v>95.4</v>
      </c>
      <c r="G175" s="55">
        <v>13177096656</v>
      </c>
      <c r="H175" s="55">
        <v>2250839311</v>
      </c>
      <c r="I175" s="318">
        <v>19.41</v>
      </c>
      <c r="J175" s="319">
        <v>17.34</v>
      </c>
      <c r="K175" s="55">
        <v>10776</v>
      </c>
    </row>
    <row r="176" spans="1:11" x14ac:dyDescent="0.25">
      <c r="A176" s="109" t="s">
        <v>466</v>
      </c>
      <c r="B176" s="127">
        <v>14368</v>
      </c>
      <c r="C176" s="127">
        <v>3425944200</v>
      </c>
      <c r="D176" s="129">
        <v>3691095151</v>
      </c>
      <c r="E176" s="129">
        <v>256897</v>
      </c>
      <c r="F176" s="128">
        <v>90.9</v>
      </c>
      <c r="G176" s="55">
        <v>4669935493</v>
      </c>
      <c r="H176" s="55">
        <v>978840342</v>
      </c>
      <c r="I176" s="318">
        <v>19.41</v>
      </c>
      <c r="J176" s="319">
        <v>17.34</v>
      </c>
      <c r="K176" s="55">
        <v>13223</v>
      </c>
    </row>
    <row r="177" spans="1:11" x14ac:dyDescent="0.25">
      <c r="A177" s="109" t="s">
        <v>467</v>
      </c>
      <c r="B177" s="127">
        <v>13927</v>
      </c>
      <c r="C177" s="127">
        <v>3578849800</v>
      </c>
      <c r="D177" s="129">
        <v>3855834880</v>
      </c>
      <c r="E177" s="129">
        <v>276860</v>
      </c>
      <c r="F177" s="128">
        <v>98</v>
      </c>
      <c r="G177" s="55">
        <v>4526600195</v>
      </c>
      <c r="H177" s="55">
        <v>670765315</v>
      </c>
      <c r="I177" s="318">
        <v>19.41</v>
      </c>
      <c r="J177" s="319">
        <v>17.34</v>
      </c>
      <c r="K177" s="55">
        <v>9348</v>
      </c>
    </row>
    <row r="178" spans="1:11" x14ac:dyDescent="0.25">
      <c r="A178" s="109" t="s">
        <v>468</v>
      </c>
      <c r="B178" s="127">
        <v>24623</v>
      </c>
      <c r="C178" s="127">
        <v>5842505200</v>
      </c>
      <c r="D178" s="129">
        <v>6294685890</v>
      </c>
      <c r="E178" s="129">
        <v>255643</v>
      </c>
      <c r="F178" s="128">
        <v>90.5</v>
      </c>
      <c r="G178" s="55">
        <v>8003049947</v>
      </c>
      <c r="H178" s="55">
        <v>1708364057</v>
      </c>
      <c r="I178" s="318">
        <v>19.41</v>
      </c>
      <c r="J178" s="319">
        <v>17.34</v>
      </c>
      <c r="K178" s="55">
        <v>13467</v>
      </c>
    </row>
    <row r="179" spans="1:11" x14ac:dyDescent="0.25">
      <c r="A179" s="109" t="s">
        <v>469</v>
      </c>
      <c r="B179" s="127">
        <v>35250</v>
      </c>
      <c r="C179" s="127">
        <v>8302397600</v>
      </c>
      <c r="D179" s="129">
        <v>8944961662</v>
      </c>
      <c r="E179" s="129">
        <v>253758</v>
      </c>
      <c r="F179" s="128">
        <v>89.8</v>
      </c>
      <c r="G179" s="55">
        <v>11457073088</v>
      </c>
      <c r="H179" s="55">
        <v>2512111426</v>
      </c>
      <c r="I179" s="318">
        <v>19.41</v>
      </c>
      <c r="J179" s="319">
        <v>17.34</v>
      </c>
      <c r="K179" s="55">
        <v>13833</v>
      </c>
    </row>
    <row r="180" spans="1:11" x14ac:dyDescent="0.25">
      <c r="A180" s="109" t="s">
        <v>470</v>
      </c>
      <c r="B180" s="127">
        <v>9146</v>
      </c>
      <c r="C180" s="127">
        <v>1880947400</v>
      </c>
      <c r="D180" s="129">
        <v>2026523324</v>
      </c>
      <c r="E180" s="129">
        <v>221575</v>
      </c>
      <c r="F180" s="128">
        <v>78.400000000000006</v>
      </c>
      <c r="G180" s="55">
        <v>2972663559</v>
      </c>
      <c r="H180" s="55">
        <v>946140235</v>
      </c>
      <c r="I180" s="318">
        <v>19.41</v>
      </c>
      <c r="J180" s="319">
        <v>17.34</v>
      </c>
      <c r="K180" s="55">
        <v>20079</v>
      </c>
    </row>
    <row r="181" spans="1:11" x14ac:dyDescent="0.25">
      <c r="A181" s="109" t="s">
        <v>471</v>
      </c>
      <c r="B181" s="127">
        <v>10373</v>
      </c>
      <c r="C181" s="127">
        <v>2323267400</v>
      </c>
      <c r="D181" s="129">
        <v>2503076680</v>
      </c>
      <c r="E181" s="129">
        <v>241307</v>
      </c>
      <c r="F181" s="128">
        <v>85.4</v>
      </c>
      <c r="G181" s="55">
        <v>3371467210</v>
      </c>
      <c r="H181" s="55">
        <v>868390530</v>
      </c>
      <c r="I181" s="318">
        <v>19.41</v>
      </c>
      <c r="J181" s="319">
        <v>17.34</v>
      </c>
      <c r="K181" s="55">
        <v>16249</v>
      </c>
    </row>
    <row r="182" spans="1:11" x14ac:dyDescent="0.25">
      <c r="A182" s="109" t="s">
        <v>472</v>
      </c>
      <c r="B182" s="127">
        <v>70974</v>
      </c>
      <c r="C182" s="127">
        <v>21429595900</v>
      </c>
      <c r="D182" s="129">
        <v>23088139475</v>
      </c>
      <c r="E182" s="129">
        <v>325304</v>
      </c>
      <c r="F182" s="128">
        <v>115.1</v>
      </c>
      <c r="G182" s="55">
        <v>23068207243</v>
      </c>
      <c r="H182" s="55">
        <v>-19932232</v>
      </c>
      <c r="I182" s="319">
        <v>19.41</v>
      </c>
      <c r="J182" s="318">
        <v>17.34</v>
      </c>
      <c r="K182" s="55">
        <v>-49</v>
      </c>
    </row>
    <row r="183" spans="1:11" x14ac:dyDescent="0.25">
      <c r="A183" s="109" t="s">
        <v>473</v>
      </c>
      <c r="B183" s="127">
        <v>15364</v>
      </c>
      <c r="C183" s="127">
        <v>3828200100</v>
      </c>
      <c r="D183" s="129">
        <v>4124483647</v>
      </c>
      <c r="E183" s="129">
        <v>268451</v>
      </c>
      <c r="F183" s="128">
        <v>95</v>
      </c>
      <c r="G183" s="55">
        <v>4993658749</v>
      </c>
      <c r="H183" s="55">
        <v>869175102</v>
      </c>
      <c r="I183" s="318">
        <v>19.41</v>
      </c>
      <c r="J183" s="319">
        <v>17.34</v>
      </c>
      <c r="K183" s="55">
        <v>10981</v>
      </c>
    </row>
    <row r="184" spans="1:11" x14ac:dyDescent="0.25">
      <c r="A184" s="109" t="s">
        <v>474</v>
      </c>
      <c r="B184" s="127">
        <v>40964</v>
      </c>
      <c r="C184" s="127">
        <v>11573681300</v>
      </c>
      <c r="D184" s="129">
        <v>12469426364</v>
      </c>
      <c r="E184" s="129">
        <v>304400</v>
      </c>
      <c r="F184" s="128">
        <v>107.7</v>
      </c>
      <c r="G184" s="55">
        <v>13314256509</v>
      </c>
      <c r="H184" s="55">
        <v>844830145</v>
      </c>
      <c r="I184" s="318">
        <v>19.41</v>
      </c>
      <c r="J184" s="319">
        <v>17.34</v>
      </c>
      <c r="K184" s="55">
        <v>4003</v>
      </c>
    </row>
    <row r="185" spans="1:11" x14ac:dyDescent="0.25">
      <c r="A185" s="109" t="s">
        <v>475</v>
      </c>
      <c r="B185" s="127">
        <v>18641</v>
      </c>
      <c r="C185" s="127">
        <v>4462108700</v>
      </c>
      <c r="D185" s="129">
        <v>4807453603</v>
      </c>
      <c r="E185" s="129">
        <v>257897</v>
      </c>
      <c r="F185" s="128">
        <v>91.2</v>
      </c>
      <c r="G185" s="55">
        <v>6058760267</v>
      </c>
      <c r="H185" s="55">
        <v>1251306664</v>
      </c>
      <c r="I185" s="318">
        <v>19.41</v>
      </c>
      <c r="J185" s="319">
        <v>17.34</v>
      </c>
      <c r="K185" s="55">
        <v>13029</v>
      </c>
    </row>
    <row r="186" spans="1:11" x14ac:dyDescent="0.25">
      <c r="A186" s="109" t="s">
        <v>476</v>
      </c>
      <c r="B186" s="127">
        <v>57646</v>
      </c>
      <c r="C186" s="127">
        <v>14920122200</v>
      </c>
      <c r="D186" s="129">
        <v>16074865058</v>
      </c>
      <c r="E186" s="129">
        <v>278855</v>
      </c>
      <c r="F186" s="128">
        <v>98.7</v>
      </c>
      <c r="G186" s="55">
        <v>18736296034</v>
      </c>
      <c r="H186" s="55">
        <v>2661430976</v>
      </c>
      <c r="I186" s="318">
        <v>19.41</v>
      </c>
      <c r="J186" s="319">
        <v>17.34</v>
      </c>
      <c r="K186" s="55">
        <v>8961</v>
      </c>
    </row>
    <row r="187" spans="1:11" x14ac:dyDescent="0.25">
      <c r="A187" s="109" t="s">
        <v>477</v>
      </c>
      <c r="B187" s="127">
        <v>9106</v>
      </c>
      <c r="C187" s="127">
        <v>2434701400</v>
      </c>
      <c r="D187" s="129">
        <v>2623135115</v>
      </c>
      <c r="E187" s="129">
        <v>288067</v>
      </c>
      <c r="F187" s="128">
        <v>101.9</v>
      </c>
      <c r="G187" s="55">
        <v>2959662625</v>
      </c>
      <c r="H187" s="55">
        <v>336527510</v>
      </c>
      <c r="I187" s="318">
        <v>19.41</v>
      </c>
      <c r="J187" s="319">
        <v>17.34</v>
      </c>
      <c r="K187" s="55">
        <v>7173</v>
      </c>
    </row>
    <row r="188" spans="1:11" x14ac:dyDescent="0.25">
      <c r="A188" s="109" t="s">
        <v>478</v>
      </c>
      <c r="B188" s="127">
        <v>27773</v>
      </c>
      <c r="C188" s="127">
        <v>8000404100</v>
      </c>
      <c r="D188" s="129">
        <v>8619595375</v>
      </c>
      <c r="E188" s="129">
        <v>310359</v>
      </c>
      <c r="F188" s="128">
        <v>109.8</v>
      </c>
      <c r="G188" s="55">
        <v>9026873500</v>
      </c>
      <c r="H188" s="55">
        <v>407278125</v>
      </c>
      <c r="I188" s="318">
        <v>19.41</v>
      </c>
      <c r="J188" s="319">
        <v>17.34</v>
      </c>
      <c r="K188" s="55">
        <v>2846</v>
      </c>
    </row>
    <row r="189" spans="1:11" x14ac:dyDescent="0.25">
      <c r="A189" s="109" t="s">
        <v>479</v>
      </c>
      <c r="B189" s="127">
        <v>13526</v>
      </c>
      <c r="C189" s="127">
        <v>2795522400</v>
      </c>
      <c r="D189" s="129">
        <v>3011881856</v>
      </c>
      <c r="E189" s="129">
        <v>222674</v>
      </c>
      <c r="F189" s="128">
        <v>78.8</v>
      </c>
      <c r="G189" s="55">
        <v>4396265832</v>
      </c>
      <c r="H189" s="55">
        <v>1384383976</v>
      </c>
      <c r="I189" s="318">
        <v>19.41</v>
      </c>
      <c r="J189" s="319">
        <v>17.34</v>
      </c>
      <c r="K189" s="55">
        <v>19866</v>
      </c>
    </row>
    <row r="190" spans="1:11" x14ac:dyDescent="0.25">
      <c r="A190" s="109" t="s">
        <v>480</v>
      </c>
      <c r="B190" s="127">
        <v>10731</v>
      </c>
      <c r="C190" s="127">
        <v>2345688100</v>
      </c>
      <c r="D190" s="129">
        <v>2527232630</v>
      </c>
      <c r="E190" s="129">
        <v>235508</v>
      </c>
      <c r="F190" s="128">
        <v>83.3</v>
      </c>
      <c r="G190" s="55">
        <v>3487825569</v>
      </c>
      <c r="H190" s="55">
        <v>960592939</v>
      </c>
      <c r="I190" s="318">
        <v>19.41</v>
      </c>
      <c r="J190" s="319">
        <v>17.34</v>
      </c>
      <c r="K190" s="55">
        <v>17375</v>
      </c>
    </row>
    <row r="191" spans="1:11" x14ac:dyDescent="0.25">
      <c r="A191" s="109" t="s">
        <v>481</v>
      </c>
      <c r="B191" s="127">
        <v>12864</v>
      </c>
      <c r="C191" s="127">
        <v>2992992500</v>
      </c>
      <c r="D191" s="129">
        <v>3224635155</v>
      </c>
      <c r="E191" s="129">
        <v>250671</v>
      </c>
      <c r="F191" s="128">
        <v>88.7</v>
      </c>
      <c r="G191" s="55">
        <v>4181100374</v>
      </c>
      <c r="H191" s="55">
        <v>956465219</v>
      </c>
      <c r="I191" s="318">
        <v>19.41</v>
      </c>
      <c r="J191" s="319">
        <v>17.34</v>
      </c>
      <c r="K191" s="55">
        <v>14432</v>
      </c>
    </row>
    <row r="192" spans="1:11" x14ac:dyDescent="0.25">
      <c r="A192" s="109" t="s">
        <v>482</v>
      </c>
      <c r="B192" s="127">
        <v>11358</v>
      </c>
      <c r="C192" s="127">
        <v>2493931000</v>
      </c>
      <c r="D192" s="129">
        <v>2686948790</v>
      </c>
      <c r="E192" s="129">
        <v>236569</v>
      </c>
      <c r="F192" s="128">
        <v>83.7</v>
      </c>
      <c r="G192" s="55">
        <v>3691615209</v>
      </c>
      <c r="H192" s="55">
        <v>1004666419</v>
      </c>
      <c r="I192" s="318">
        <v>19.41</v>
      </c>
      <c r="J192" s="319">
        <v>17.34</v>
      </c>
      <c r="K192" s="55">
        <v>17169</v>
      </c>
    </row>
    <row r="193" spans="1:11" x14ac:dyDescent="0.25">
      <c r="A193" s="109" t="s">
        <v>483</v>
      </c>
      <c r="B193" s="127">
        <v>12792</v>
      </c>
      <c r="C193" s="127">
        <v>2934692700</v>
      </c>
      <c r="D193" s="129">
        <v>3161823242</v>
      </c>
      <c r="E193" s="129">
        <v>247172</v>
      </c>
      <c r="F193" s="128">
        <v>87.5</v>
      </c>
      <c r="G193" s="55">
        <v>4157698693</v>
      </c>
      <c r="H193" s="55">
        <v>995875451</v>
      </c>
      <c r="I193" s="318">
        <v>19.41</v>
      </c>
      <c r="J193" s="319">
        <v>17.34</v>
      </c>
      <c r="K193" s="55">
        <v>15111</v>
      </c>
    </row>
    <row r="194" spans="1:11" x14ac:dyDescent="0.25">
      <c r="A194" s="109" t="s">
        <v>484</v>
      </c>
      <c r="B194" s="127">
        <v>16176</v>
      </c>
      <c r="C194" s="127">
        <v>4586359000</v>
      </c>
      <c r="D194" s="129">
        <v>4941320255</v>
      </c>
      <c r="E194" s="129">
        <v>305472</v>
      </c>
      <c r="F194" s="128">
        <v>108.1</v>
      </c>
      <c r="G194" s="55">
        <v>5257577710</v>
      </c>
      <c r="H194" s="55">
        <v>316257455</v>
      </c>
      <c r="I194" s="318">
        <v>19.41</v>
      </c>
      <c r="J194" s="319">
        <v>17.34</v>
      </c>
      <c r="K194" s="55">
        <v>3795</v>
      </c>
    </row>
    <row r="195" spans="1:11" x14ac:dyDescent="0.25">
      <c r="A195" s="109" t="s">
        <v>485</v>
      </c>
      <c r="B195" s="127">
        <v>11839</v>
      </c>
      <c r="C195" s="127">
        <v>2784558200</v>
      </c>
      <c r="D195" s="129">
        <v>3000069082</v>
      </c>
      <c r="E195" s="129">
        <v>253406</v>
      </c>
      <c r="F195" s="128">
        <v>89.7</v>
      </c>
      <c r="G195" s="55">
        <v>3847951441</v>
      </c>
      <c r="H195" s="55">
        <v>847882359</v>
      </c>
      <c r="I195" s="318">
        <v>19.41</v>
      </c>
      <c r="J195" s="319">
        <v>17.34</v>
      </c>
      <c r="K195" s="55">
        <v>13901</v>
      </c>
    </row>
    <row r="196" spans="1:11" x14ac:dyDescent="0.25">
      <c r="A196" s="109" t="s">
        <v>486</v>
      </c>
      <c r="B196" s="127">
        <v>58780</v>
      </c>
      <c r="C196" s="127">
        <v>14296807900</v>
      </c>
      <c r="D196" s="129">
        <v>15403309347</v>
      </c>
      <c r="E196" s="129">
        <v>262050</v>
      </c>
      <c r="F196" s="128">
        <v>92.7</v>
      </c>
      <c r="G196" s="55">
        <v>19104872513</v>
      </c>
      <c r="H196" s="55">
        <v>3701563166</v>
      </c>
      <c r="I196" s="318">
        <v>19.41</v>
      </c>
      <c r="J196" s="319">
        <v>17.34</v>
      </c>
      <c r="K196" s="55">
        <v>12223</v>
      </c>
    </row>
    <row r="197" spans="1:11" x14ac:dyDescent="0.25">
      <c r="A197" s="109" t="s">
        <v>487</v>
      </c>
      <c r="B197" s="127">
        <v>9066</v>
      </c>
      <c r="C197" s="127">
        <v>1954009500</v>
      </c>
      <c r="D197" s="129">
        <v>2105240065</v>
      </c>
      <c r="E197" s="129">
        <v>232213</v>
      </c>
      <c r="F197" s="128">
        <v>82.2</v>
      </c>
      <c r="G197" s="55">
        <v>2946661691</v>
      </c>
      <c r="H197" s="55">
        <v>841421626</v>
      </c>
      <c r="I197" s="318">
        <v>19.41</v>
      </c>
      <c r="J197" s="319">
        <v>17.34</v>
      </c>
      <c r="K197" s="55">
        <v>18015</v>
      </c>
    </row>
    <row r="198" spans="1:11" x14ac:dyDescent="0.25">
      <c r="A198" s="109" t="s">
        <v>488</v>
      </c>
      <c r="B198" s="127">
        <v>57055</v>
      </c>
      <c r="C198" s="127">
        <v>13819949600</v>
      </c>
      <c r="D198" s="129">
        <v>14889544599</v>
      </c>
      <c r="E198" s="129">
        <v>260968</v>
      </c>
      <c r="F198" s="128">
        <v>92.3</v>
      </c>
      <c r="G198" s="55">
        <v>18544207234</v>
      </c>
      <c r="H198" s="55">
        <v>3654662635</v>
      </c>
      <c r="I198" s="318">
        <v>19.41</v>
      </c>
      <c r="J198" s="319">
        <v>17.34</v>
      </c>
      <c r="K198" s="55">
        <v>12433</v>
      </c>
    </row>
    <row r="199" spans="1:11" x14ac:dyDescent="0.25">
      <c r="A199" s="109" t="s">
        <v>489</v>
      </c>
      <c r="B199" s="127">
        <v>25050</v>
      </c>
      <c r="C199" s="127">
        <v>5985076000</v>
      </c>
      <c r="D199" s="129">
        <v>6448290957</v>
      </c>
      <c r="E199" s="129">
        <v>257417</v>
      </c>
      <c r="F199" s="128">
        <v>91.1</v>
      </c>
      <c r="G199" s="55">
        <v>8141834918</v>
      </c>
      <c r="H199" s="55">
        <v>1693543961</v>
      </c>
      <c r="I199" s="318">
        <v>19.41</v>
      </c>
      <c r="J199" s="319">
        <v>17.34</v>
      </c>
      <c r="K199" s="55">
        <v>13122</v>
      </c>
    </row>
    <row r="200" spans="1:11" x14ac:dyDescent="0.25">
      <c r="A200" s="109" t="s">
        <v>490</v>
      </c>
      <c r="B200" s="127">
        <v>16026</v>
      </c>
      <c r="C200" s="127">
        <v>3615935300</v>
      </c>
      <c r="D200" s="129">
        <v>3895790613</v>
      </c>
      <c r="E200" s="129">
        <v>243092</v>
      </c>
      <c r="F200" s="128">
        <v>86</v>
      </c>
      <c r="G200" s="55">
        <v>5208824207</v>
      </c>
      <c r="H200" s="55">
        <v>1313033594</v>
      </c>
      <c r="I200" s="318">
        <v>19.41</v>
      </c>
      <c r="J200" s="319">
        <v>17.34</v>
      </c>
      <c r="K200" s="55">
        <v>15903</v>
      </c>
    </row>
    <row r="201" spans="1:11" x14ac:dyDescent="0.25">
      <c r="A201" s="109" t="s">
        <v>491</v>
      </c>
      <c r="B201" s="127">
        <v>12461</v>
      </c>
      <c r="C201" s="127">
        <v>2890547100</v>
      </c>
      <c r="D201" s="129">
        <v>3114260993</v>
      </c>
      <c r="E201" s="129">
        <v>249921</v>
      </c>
      <c r="F201" s="128">
        <v>88.4</v>
      </c>
      <c r="G201" s="55">
        <v>4050115964</v>
      </c>
      <c r="H201" s="55">
        <v>935854971</v>
      </c>
      <c r="I201" s="318">
        <v>19.41</v>
      </c>
      <c r="J201" s="319">
        <v>17.34</v>
      </c>
      <c r="K201" s="55">
        <v>14577</v>
      </c>
    </row>
    <row r="202" spans="1:11" x14ac:dyDescent="0.25">
      <c r="A202" s="109" t="s">
        <v>492</v>
      </c>
      <c r="B202" s="127">
        <v>40113</v>
      </c>
      <c r="C202" s="127">
        <v>9309694000</v>
      </c>
      <c r="D202" s="129">
        <v>10030217767</v>
      </c>
      <c r="E202" s="129">
        <v>250049</v>
      </c>
      <c r="F202" s="128">
        <v>88.5</v>
      </c>
      <c r="G202" s="55">
        <v>13037661639</v>
      </c>
      <c r="H202" s="55">
        <v>3007443872</v>
      </c>
      <c r="I202" s="318">
        <v>19.41</v>
      </c>
      <c r="J202" s="319">
        <v>17.34</v>
      </c>
      <c r="K202" s="55">
        <v>14553</v>
      </c>
    </row>
    <row r="203" spans="1:11" x14ac:dyDescent="0.25">
      <c r="A203" s="109" t="s">
        <v>493</v>
      </c>
      <c r="B203" s="127">
        <v>11960</v>
      </c>
      <c r="C203" s="127">
        <v>2554271500</v>
      </c>
      <c r="D203" s="129">
        <v>2751959343</v>
      </c>
      <c r="E203" s="129">
        <v>230097</v>
      </c>
      <c r="F203" s="128">
        <v>81.400000000000006</v>
      </c>
      <c r="G203" s="55">
        <v>3887279266</v>
      </c>
      <c r="H203" s="55">
        <v>1135319923</v>
      </c>
      <c r="I203" s="318">
        <v>19.41</v>
      </c>
      <c r="J203" s="319">
        <v>17.34</v>
      </c>
      <c r="K203" s="55">
        <v>18425</v>
      </c>
    </row>
    <row r="204" spans="1:11" x14ac:dyDescent="0.25">
      <c r="A204" s="109" t="s">
        <v>494</v>
      </c>
      <c r="B204" s="127">
        <v>12808</v>
      </c>
      <c r="C204" s="127">
        <v>3659754600</v>
      </c>
      <c r="D204" s="129">
        <v>3943001307</v>
      </c>
      <c r="E204" s="129">
        <v>307855</v>
      </c>
      <c r="F204" s="128">
        <v>108.9</v>
      </c>
      <c r="G204" s="55">
        <v>4162899067</v>
      </c>
      <c r="H204" s="55">
        <v>219897760</v>
      </c>
      <c r="I204" s="318">
        <v>19.41</v>
      </c>
      <c r="J204" s="319">
        <v>17.34</v>
      </c>
      <c r="K204" s="55">
        <v>3332</v>
      </c>
    </row>
    <row r="205" spans="1:11" x14ac:dyDescent="0.25">
      <c r="A205" s="17" t="s">
        <v>495</v>
      </c>
      <c r="B205" s="127"/>
      <c r="C205" s="127"/>
      <c r="D205" s="129"/>
      <c r="E205" s="129"/>
      <c r="F205" s="128"/>
      <c r="G205" s="55"/>
      <c r="H205" s="55"/>
      <c r="I205" s="318"/>
      <c r="J205" s="319"/>
      <c r="K205" s="55"/>
    </row>
    <row r="206" spans="1:11" x14ac:dyDescent="0.25">
      <c r="A206" s="109" t="s">
        <v>496</v>
      </c>
      <c r="B206" s="127">
        <v>25574</v>
      </c>
      <c r="C206" s="127">
        <v>5807426300</v>
      </c>
      <c r="D206" s="129">
        <v>6256892058</v>
      </c>
      <c r="E206" s="129">
        <v>244658</v>
      </c>
      <c r="F206" s="128">
        <v>86.6</v>
      </c>
      <c r="G206" s="55">
        <v>8312147153</v>
      </c>
      <c r="H206" s="55">
        <v>2055255095</v>
      </c>
      <c r="I206" s="318">
        <v>19.97</v>
      </c>
      <c r="J206" s="319">
        <v>17.899999999999999</v>
      </c>
      <c r="K206" s="55">
        <v>16049</v>
      </c>
    </row>
    <row r="207" spans="1:11" x14ac:dyDescent="0.25">
      <c r="A207" s="109" t="s">
        <v>497</v>
      </c>
      <c r="B207" s="127">
        <v>8437</v>
      </c>
      <c r="C207" s="127">
        <v>1666675300</v>
      </c>
      <c r="D207" s="129">
        <v>1795667635</v>
      </c>
      <c r="E207" s="129">
        <v>212832</v>
      </c>
      <c r="F207" s="128">
        <v>75.3</v>
      </c>
      <c r="G207" s="55">
        <v>2742222004</v>
      </c>
      <c r="H207" s="55">
        <v>946554369</v>
      </c>
      <c r="I207" s="318">
        <v>19.97</v>
      </c>
      <c r="J207" s="319">
        <v>17.899999999999999</v>
      </c>
      <c r="K207" s="55">
        <v>22405</v>
      </c>
    </row>
    <row r="208" spans="1:11" x14ac:dyDescent="0.25">
      <c r="A208" s="109" t="s">
        <v>498</v>
      </c>
      <c r="B208" s="127">
        <v>9908</v>
      </c>
      <c r="C208" s="127">
        <v>1995364600</v>
      </c>
      <c r="D208" s="129">
        <v>2149795843</v>
      </c>
      <c r="E208" s="129">
        <v>216976</v>
      </c>
      <c r="F208" s="128">
        <v>76.8</v>
      </c>
      <c r="G208" s="55">
        <v>3220331352</v>
      </c>
      <c r="H208" s="55">
        <v>1070535509</v>
      </c>
      <c r="I208" s="318">
        <v>19.97</v>
      </c>
      <c r="J208" s="319">
        <v>17.899999999999999</v>
      </c>
      <c r="K208" s="55">
        <v>21577</v>
      </c>
    </row>
    <row r="209" spans="1:11" x14ac:dyDescent="0.25">
      <c r="A209" s="109" t="s">
        <v>499</v>
      </c>
      <c r="B209" s="127">
        <v>11486</v>
      </c>
      <c r="C209" s="127">
        <v>2559116500</v>
      </c>
      <c r="D209" s="129">
        <v>2757179322</v>
      </c>
      <c r="E209" s="129">
        <v>240047</v>
      </c>
      <c r="F209" s="128">
        <v>84.9</v>
      </c>
      <c r="G209" s="55">
        <v>3733218198</v>
      </c>
      <c r="H209" s="55">
        <v>976038876</v>
      </c>
      <c r="I209" s="318">
        <v>19.97</v>
      </c>
      <c r="J209" s="319">
        <v>17.899999999999999</v>
      </c>
      <c r="K209" s="55">
        <v>16970</v>
      </c>
    </row>
    <row r="210" spans="1:11" x14ac:dyDescent="0.25">
      <c r="A210" s="109" t="s">
        <v>500</v>
      </c>
      <c r="B210" s="127">
        <v>9008</v>
      </c>
      <c r="C210" s="127">
        <v>2012538200</v>
      </c>
      <c r="D210" s="129">
        <v>2168298594</v>
      </c>
      <c r="E210" s="129">
        <v>240708</v>
      </c>
      <c r="F210" s="128">
        <v>85.2</v>
      </c>
      <c r="G210" s="55">
        <v>2927810337</v>
      </c>
      <c r="H210" s="55">
        <v>759511743</v>
      </c>
      <c r="I210" s="318">
        <v>19.97</v>
      </c>
      <c r="J210" s="319">
        <v>17.899999999999999</v>
      </c>
      <c r="K210" s="55">
        <v>16838</v>
      </c>
    </row>
    <row r="211" spans="1:11" x14ac:dyDescent="0.25">
      <c r="A211" s="109" t="s">
        <v>501</v>
      </c>
      <c r="B211" s="127">
        <v>11428</v>
      </c>
      <c r="C211" s="127">
        <v>2460951000</v>
      </c>
      <c r="D211" s="129">
        <v>2651416303</v>
      </c>
      <c r="E211" s="129">
        <v>232011</v>
      </c>
      <c r="F211" s="128">
        <v>82.1</v>
      </c>
      <c r="G211" s="55">
        <v>3714366844</v>
      </c>
      <c r="H211" s="55">
        <v>1062950541</v>
      </c>
      <c r="I211" s="318">
        <v>19.97</v>
      </c>
      <c r="J211" s="319">
        <v>17.899999999999999</v>
      </c>
      <c r="K211" s="55">
        <v>18575</v>
      </c>
    </row>
    <row r="212" spans="1:11" x14ac:dyDescent="0.25">
      <c r="A212" s="109" t="s">
        <v>502</v>
      </c>
      <c r="B212" s="127">
        <v>17063</v>
      </c>
      <c r="C212" s="127">
        <v>4576265400</v>
      </c>
      <c r="D212" s="129">
        <v>4930445461</v>
      </c>
      <c r="E212" s="129">
        <v>288955</v>
      </c>
      <c r="F212" s="128">
        <v>102.2</v>
      </c>
      <c r="G212" s="55">
        <v>5545873421</v>
      </c>
      <c r="H212" s="55">
        <v>615427960</v>
      </c>
      <c r="I212" s="318">
        <v>19.97</v>
      </c>
      <c r="J212" s="319">
        <v>17.899999999999999</v>
      </c>
      <c r="K212" s="55">
        <v>7203</v>
      </c>
    </row>
    <row r="213" spans="1:11" x14ac:dyDescent="0.25">
      <c r="A213" s="109" t="s">
        <v>503</v>
      </c>
      <c r="B213" s="127">
        <v>97225</v>
      </c>
      <c r="C213" s="127">
        <v>24234355800</v>
      </c>
      <c r="D213" s="129">
        <v>26109973767</v>
      </c>
      <c r="E213" s="129">
        <v>268552</v>
      </c>
      <c r="F213" s="128">
        <v>95</v>
      </c>
      <c r="G213" s="55">
        <v>31600395204</v>
      </c>
      <c r="H213" s="55">
        <v>5490421437</v>
      </c>
      <c r="I213" s="318">
        <v>19.97</v>
      </c>
      <c r="J213" s="319">
        <v>17.899999999999999</v>
      </c>
      <c r="K213" s="55">
        <v>11277</v>
      </c>
    </row>
    <row r="214" spans="1:11" x14ac:dyDescent="0.25">
      <c r="A214" s="109" t="s">
        <v>504</v>
      </c>
      <c r="B214" s="127">
        <v>12113</v>
      </c>
      <c r="C214" s="127">
        <v>2765327800</v>
      </c>
      <c r="D214" s="129">
        <v>2979350345</v>
      </c>
      <c r="E214" s="129">
        <v>245963</v>
      </c>
      <c r="F214" s="128">
        <v>87</v>
      </c>
      <c r="G214" s="55">
        <v>3937007839</v>
      </c>
      <c r="H214" s="55">
        <v>957657494</v>
      </c>
      <c r="I214" s="318">
        <v>19.97</v>
      </c>
      <c r="J214" s="319">
        <v>17.899999999999999</v>
      </c>
      <c r="K214" s="55">
        <v>15788</v>
      </c>
    </row>
    <row r="215" spans="1:11" x14ac:dyDescent="0.25">
      <c r="A215" s="109" t="s">
        <v>505</v>
      </c>
      <c r="B215" s="127">
        <v>23669</v>
      </c>
      <c r="C215" s="127">
        <v>5270459500</v>
      </c>
      <c r="D215" s="129">
        <v>5678366713</v>
      </c>
      <c r="E215" s="129">
        <v>239907</v>
      </c>
      <c r="F215" s="128">
        <v>84.9</v>
      </c>
      <c r="G215" s="55">
        <v>7692977671</v>
      </c>
      <c r="H215" s="55">
        <v>2014610958</v>
      </c>
      <c r="I215" s="318">
        <v>19.97</v>
      </c>
      <c r="J215" s="319">
        <v>17.899999999999999</v>
      </c>
      <c r="K215" s="55">
        <v>16998</v>
      </c>
    </row>
    <row r="216" spans="1:11" x14ac:dyDescent="0.25">
      <c r="A216" s="109" t="s">
        <v>506</v>
      </c>
      <c r="B216" s="127">
        <v>3613</v>
      </c>
      <c r="C216" s="127">
        <v>754642600</v>
      </c>
      <c r="D216" s="129">
        <v>813048164</v>
      </c>
      <c r="E216" s="129">
        <v>225034</v>
      </c>
      <c r="F216" s="128">
        <v>79.599999999999994</v>
      </c>
      <c r="G216" s="55">
        <v>1174309364</v>
      </c>
      <c r="H216" s="55">
        <v>361261200</v>
      </c>
      <c r="I216" s="318">
        <v>19.97</v>
      </c>
      <c r="J216" s="319">
        <v>17.899999999999999</v>
      </c>
      <c r="K216" s="55">
        <v>19968</v>
      </c>
    </row>
    <row r="217" spans="1:11" x14ac:dyDescent="0.25">
      <c r="A217" s="109" t="s">
        <v>507</v>
      </c>
      <c r="B217" s="127">
        <v>3811</v>
      </c>
      <c r="C217" s="127">
        <v>875937200</v>
      </c>
      <c r="D217" s="129">
        <v>943730360</v>
      </c>
      <c r="E217" s="129">
        <v>247633</v>
      </c>
      <c r="F217" s="128">
        <v>87.6</v>
      </c>
      <c r="G217" s="55">
        <v>1238663987</v>
      </c>
      <c r="H217" s="55">
        <v>294933627</v>
      </c>
      <c r="I217" s="318">
        <v>19.97</v>
      </c>
      <c r="J217" s="319">
        <v>17.899999999999999</v>
      </c>
      <c r="K217" s="55">
        <v>15455</v>
      </c>
    </row>
    <row r="218" spans="1:11" x14ac:dyDescent="0.25">
      <c r="A218" s="109" t="s">
        <v>508</v>
      </c>
      <c r="B218" s="127">
        <v>13308</v>
      </c>
      <c r="C218" s="127">
        <v>3022878400</v>
      </c>
      <c r="D218" s="129">
        <v>3256834074</v>
      </c>
      <c r="E218" s="129">
        <v>244728</v>
      </c>
      <c r="F218" s="128">
        <v>86.6</v>
      </c>
      <c r="G218" s="55">
        <v>4325410742</v>
      </c>
      <c r="H218" s="55">
        <v>1068576668</v>
      </c>
      <c r="I218" s="318">
        <v>19.97</v>
      </c>
      <c r="J218" s="319">
        <v>17.899999999999999</v>
      </c>
      <c r="K218" s="55">
        <v>16035</v>
      </c>
    </row>
    <row r="219" spans="1:11" x14ac:dyDescent="0.25">
      <c r="A219" s="109" t="s">
        <v>509</v>
      </c>
      <c r="B219" s="127">
        <v>14945</v>
      </c>
      <c r="C219" s="127">
        <v>3170642100</v>
      </c>
      <c r="D219" s="129">
        <v>3416033945</v>
      </c>
      <c r="E219" s="129">
        <v>228574</v>
      </c>
      <c r="F219" s="128">
        <v>80.900000000000006</v>
      </c>
      <c r="G219" s="55">
        <v>4857473966</v>
      </c>
      <c r="H219" s="55">
        <v>1441440021</v>
      </c>
      <c r="I219" s="318">
        <v>19.97</v>
      </c>
      <c r="J219" s="319">
        <v>17.899999999999999</v>
      </c>
      <c r="K219" s="55">
        <v>19261</v>
      </c>
    </row>
    <row r="220" spans="1:11" x14ac:dyDescent="0.25">
      <c r="A220" s="109" t="s">
        <v>510</v>
      </c>
      <c r="B220" s="127">
        <v>11355</v>
      </c>
      <c r="C220" s="127">
        <v>2471469800</v>
      </c>
      <c r="D220" s="129">
        <v>2662749205</v>
      </c>
      <c r="E220" s="129">
        <v>234500</v>
      </c>
      <c r="F220" s="128">
        <v>83</v>
      </c>
      <c r="G220" s="55">
        <v>3690640139</v>
      </c>
      <c r="H220" s="55">
        <v>1027890934</v>
      </c>
      <c r="I220" s="318">
        <v>19.97</v>
      </c>
      <c r="J220" s="319">
        <v>17.899999999999999</v>
      </c>
      <c r="K220" s="55">
        <v>18077</v>
      </c>
    </row>
    <row r="221" spans="1:11" x14ac:dyDescent="0.25">
      <c r="A221" s="109" t="s">
        <v>511</v>
      </c>
      <c r="B221" s="127">
        <v>9913</v>
      </c>
      <c r="C221" s="127">
        <v>1929671300</v>
      </c>
      <c r="D221" s="129">
        <v>2079018210</v>
      </c>
      <c r="E221" s="129">
        <v>209726</v>
      </c>
      <c r="F221" s="128">
        <v>74.2</v>
      </c>
      <c r="G221" s="55">
        <v>3221956469</v>
      </c>
      <c r="H221" s="55">
        <v>1142938259</v>
      </c>
      <c r="I221" s="318">
        <v>19.97</v>
      </c>
      <c r="J221" s="319">
        <v>17.899999999999999</v>
      </c>
      <c r="K221" s="55">
        <v>23025</v>
      </c>
    </row>
    <row r="222" spans="1:11" x14ac:dyDescent="0.25">
      <c r="A222" s="17" t="s">
        <v>512</v>
      </c>
      <c r="B222" s="127"/>
      <c r="C222" s="127"/>
      <c r="D222" s="129"/>
      <c r="E222" s="129"/>
      <c r="F222" s="128"/>
      <c r="G222" s="55"/>
      <c r="H222" s="55"/>
      <c r="I222" s="318"/>
      <c r="J222" s="319"/>
      <c r="K222" s="55"/>
    </row>
    <row r="223" spans="1:11" x14ac:dyDescent="0.25">
      <c r="A223" s="109" t="s">
        <v>513</v>
      </c>
      <c r="B223" s="127">
        <v>11422</v>
      </c>
      <c r="C223" s="127">
        <v>2775845900</v>
      </c>
      <c r="D223" s="129">
        <v>2990682493</v>
      </c>
      <c r="E223" s="129">
        <v>261835</v>
      </c>
      <c r="F223" s="128">
        <v>92.6</v>
      </c>
      <c r="G223" s="55">
        <v>3712416704</v>
      </c>
      <c r="H223" s="55">
        <v>721734211</v>
      </c>
      <c r="I223" s="318">
        <v>19</v>
      </c>
      <c r="J223" s="319">
        <v>16.93</v>
      </c>
      <c r="K223" s="55">
        <v>12006</v>
      </c>
    </row>
    <row r="224" spans="1:11" x14ac:dyDescent="0.25">
      <c r="A224" s="109" t="s">
        <v>514</v>
      </c>
      <c r="B224" s="127">
        <v>9332</v>
      </c>
      <c r="C224" s="127">
        <v>2102256400</v>
      </c>
      <c r="D224" s="129">
        <v>2264960534</v>
      </c>
      <c r="E224" s="129">
        <v>242709</v>
      </c>
      <c r="F224" s="128">
        <v>85.9</v>
      </c>
      <c r="G224" s="55">
        <v>3033117902</v>
      </c>
      <c r="H224" s="55">
        <v>768157368</v>
      </c>
      <c r="I224" s="318">
        <v>19</v>
      </c>
      <c r="J224" s="319">
        <v>16.93</v>
      </c>
      <c r="K224" s="55">
        <v>15640</v>
      </c>
    </row>
    <row r="225" spans="1:11" x14ac:dyDescent="0.25">
      <c r="A225" s="109" t="s">
        <v>515</v>
      </c>
      <c r="B225" s="127">
        <v>16146</v>
      </c>
      <c r="C225" s="127">
        <v>3659844400</v>
      </c>
      <c r="D225" s="129">
        <v>3943098057</v>
      </c>
      <c r="E225" s="129">
        <v>244215</v>
      </c>
      <c r="F225" s="128">
        <v>86.4</v>
      </c>
      <c r="G225" s="55">
        <v>5247827009</v>
      </c>
      <c r="H225" s="55">
        <v>1304728952</v>
      </c>
      <c r="I225" s="318">
        <v>19</v>
      </c>
      <c r="J225" s="319">
        <v>16.93</v>
      </c>
      <c r="K225" s="55">
        <v>15354</v>
      </c>
    </row>
    <row r="226" spans="1:11" x14ac:dyDescent="0.25">
      <c r="A226" s="109" t="s">
        <v>516</v>
      </c>
      <c r="B226" s="127">
        <v>6389</v>
      </c>
      <c r="C226" s="127">
        <v>1322485600</v>
      </c>
      <c r="D226" s="129">
        <v>1424839373</v>
      </c>
      <c r="E226" s="129">
        <v>223014</v>
      </c>
      <c r="F226" s="128">
        <v>78.900000000000006</v>
      </c>
      <c r="G226" s="55">
        <v>2076574183</v>
      </c>
      <c r="H226" s="55">
        <v>651734810</v>
      </c>
      <c r="I226" s="318">
        <v>19</v>
      </c>
      <c r="J226" s="319">
        <v>16.93</v>
      </c>
      <c r="K226" s="55">
        <v>19382</v>
      </c>
    </row>
    <row r="227" spans="1:11" x14ac:dyDescent="0.25">
      <c r="A227" s="109" t="s">
        <v>517</v>
      </c>
      <c r="B227" s="127">
        <v>30170</v>
      </c>
      <c r="C227" s="127">
        <v>7350456500</v>
      </c>
      <c r="D227" s="129">
        <v>7919345081</v>
      </c>
      <c r="E227" s="129">
        <v>262491</v>
      </c>
      <c r="F227" s="128">
        <v>92.9</v>
      </c>
      <c r="G227" s="55">
        <v>9805954470</v>
      </c>
      <c r="H227" s="55">
        <v>1886609389</v>
      </c>
      <c r="I227" s="318">
        <v>19</v>
      </c>
      <c r="J227" s="319">
        <v>16.93</v>
      </c>
      <c r="K227" s="55">
        <v>11881</v>
      </c>
    </row>
    <row r="228" spans="1:11" x14ac:dyDescent="0.25">
      <c r="A228" s="109" t="s">
        <v>518</v>
      </c>
      <c r="B228" s="127">
        <v>22637</v>
      </c>
      <c r="C228" s="127">
        <v>5274339000</v>
      </c>
      <c r="D228" s="129">
        <v>5682546467</v>
      </c>
      <c r="E228" s="129">
        <v>251029</v>
      </c>
      <c r="F228" s="128">
        <v>88.8</v>
      </c>
      <c r="G228" s="55">
        <v>7357553574</v>
      </c>
      <c r="H228" s="55">
        <v>1675007107</v>
      </c>
      <c r="I228" s="318">
        <v>19</v>
      </c>
      <c r="J228" s="319">
        <v>16.93</v>
      </c>
      <c r="K228" s="55">
        <v>14059</v>
      </c>
    </row>
    <row r="229" spans="1:11" x14ac:dyDescent="0.25">
      <c r="A229" s="109" t="s">
        <v>519</v>
      </c>
      <c r="B229" s="127">
        <v>5462</v>
      </c>
      <c r="C229" s="127">
        <v>1219413900</v>
      </c>
      <c r="D229" s="129">
        <v>1313790439</v>
      </c>
      <c r="E229" s="129">
        <v>240533</v>
      </c>
      <c r="F229" s="128">
        <v>85.1</v>
      </c>
      <c r="G229" s="55">
        <v>1775277538</v>
      </c>
      <c r="H229" s="55">
        <v>461487099</v>
      </c>
      <c r="I229" s="318">
        <v>19</v>
      </c>
      <c r="J229" s="319">
        <v>16.93</v>
      </c>
      <c r="K229" s="55">
        <v>16053</v>
      </c>
    </row>
    <row r="230" spans="1:11" x14ac:dyDescent="0.25">
      <c r="A230" s="109" t="s">
        <v>520</v>
      </c>
      <c r="B230" s="127">
        <v>8623</v>
      </c>
      <c r="C230" s="127">
        <v>2080867200</v>
      </c>
      <c r="D230" s="129">
        <v>2241915917</v>
      </c>
      <c r="E230" s="129">
        <v>259993</v>
      </c>
      <c r="F230" s="128">
        <v>92</v>
      </c>
      <c r="G230" s="55">
        <v>2802676347</v>
      </c>
      <c r="H230" s="55">
        <v>560760430</v>
      </c>
      <c r="I230" s="318">
        <v>19</v>
      </c>
      <c r="J230" s="319">
        <v>16.93</v>
      </c>
      <c r="K230" s="55">
        <v>12356</v>
      </c>
    </row>
    <row r="231" spans="1:11" x14ac:dyDescent="0.25">
      <c r="A231" s="109" t="s">
        <v>521</v>
      </c>
      <c r="B231" s="127">
        <v>23189</v>
      </c>
      <c r="C231" s="127">
        <v>5303536100</v>
      </c>
      <c r="D231" s="129">
        <v>5714003276</v>
      </c>
      <c r="E231" s="129">
        <v>246410</v>
      </c>
      <c r="F231" s="128">
        <v>87.2</v>
      </c>
      <c r="G231" s="55">
        <v>7536966463</v>
      </c>
      <c r="H231" s="55">
        <v>1822963187</v>
      </c>
      <c r="I231" s="318">
        <v>19</v>
      </c>
      <c r="J231" s="319">
        <v>16.93</v>
      </c>
      <c r="K231" s="55">
        <v>14937</v>
      </c>
    </row>
    <row r="232" spans="1:11" x14ac:dyDescent="0.25">
      <c r="A232" s="109" t="s">
        <v>522</v>
      </c>
      <c r="B232" s="127">
        <v>4399</v>
      </c>
      <c r="C232" s="127">
        <v>917070700</v>
      </c>
      <c r="D232" s="129">
        <v>988047387</v>
      </c>
      <c r="E232" s="129">
        <v>224607</v>
      </c>
      <c r="F232" s="128">
        <v>79.5</v>
      </c>
      <c r="G232" s="55">
        <v>1429777717</v>
      </c>
      <c r="H232" s="55">
        <v>441730330</v>
      </c>
      <c r="I232" s="318">
        <v>19</v>
      </c>
      <c r="J232" s="319">
        <v>16.93</v>
      </c>
      <c r="K232" s="55">
        <v>19079</v>
      </c>
    </row>
    <row r="233" spans="1:11" x14ac:dyDescent="0.25">
      <c r="A233" s="109" t="s">
        <v>523</v>
      </c>
      <c r="B233" s="127">
        <v>10657</v>
      </c>
      <c r="C233" s="127">
        <v>2494493200</v>
      </c>
      <c r="D233" s="129">
        <v>2687554501</v>
      </c>
      <c r="E233" s="129">
        <v>252187</v>
      </c>
      <c r="F233" s="128">
        <v>89.2</v>
      </c>
      <c r="G233" s="55">
        <v>3463773841</v>
      </c>
      <c r="H233" s="55">
        <v>776219340</v>
      </c>
      <c r="I233" s="318">
        <v>19</v>
      </c>
      <c r="J233" s="319">
        <v>16.93</v>
      </c>
      <c r="K233" s="55">
        <v>13839</v>
      </c>
    </row>
    <row r="234" spans="1:11" x14ac:dyDescent="0.25">
      <c r="A234" s="109" t="s">
        <v>512</v>
      </c>
      <c r="B234" s="127">
        <v>159187</v>
      </c>
      <c r="C234" s="127">
        <v>38653169900</v>
      </c>
      <c r="D234" s="129">
        <v>41644731984</v>
      </c>
      <c r="E234" s="129">
        <v>261609</v>
      </c>
      <c r="F234" s="128">
        <v>92.6</v>
      </c>
      <c r="G234" s="55">
        <v>51739492016</v>
      </c>
      <c r="H234" s="55">
        <v>10094760032</v>
      </c>
      <c r="I234" s="318">
        <v>19</v>
      </c>
      <c r="J234" s="319">
        <v>16.93</v>
      </c>
      <c r="K234" s="55">
        <v>12049</v>
      </c>
    </row>
    <row r="235" spans="1:11" x14ac:dyDescent="0.25">
      <c r="A235" s="17" t="s">
        <v>524</v>
      </c>
      <c r="B235" s="127"/>
      <c r="C235" s="127"/>
      <c r="D235" s="129"/>
      <c r="E235" s="129"/>
      <c r="F235" s="128"/>
      <c r="G235" s="55"/>
      <c r="H235" s="55"/>
      <c r="I235" s="318"/>
      <c r="J235" s="319"/>
      <c r="K235" s="55"/>
    </row>
    <row r="236" spans="1:11" x14ac:dyDescent="0.25">
      <c r="A236" s="109" t="s">
        <v>525</v>
      </c>
      <c r="B236" s="127">
        <v>14037</v>
      </c>
      <c r="C236" s="127">
        <v>3238460000</v>
      </c>
      <c r="D236" s="129">
        <v>3489100612</v>
      </c>
      <c r="E236" s="129">
        <v>248565</v>
      </c>
      <c r="F236" s="128">
        <v>87.9</v>
      </c>
      <c r="G236" s="55">
        <v>4562352764</v>
      </c>
      <c r="H236" s="55">
        <v>1073252152</v>
      </c>
      <c r="I236" s="318">
        <v>20.190000000000001</v>
      </c>
      <c r="J236" s="319">
        <v>18.12</v>
      </c>
      <c r="K236" s="55">
        <v>15437</v>
      </c>
    </row>
    <row r="237" spans="1:11" x14ac:dyDescent="0.25">
      <c r="A237" s="109" t="s">
        <v>526</v>
      </c>
      <c r="B237" s="127">
        <v>13214</v>
      </c>
      <c r="C237" s="127">
        <v>2928158800</v>
      </c>
      <c r="D237" s="129">
        <v>3154783650</v>
      </c>
      <c r="E237" s="129">
        <v>238746</v>
      </c>
      <c r="F237" s="128">
        <v>84.5</v>
      </c>
      <c r="G237" s="55">
        <v>4294858547</v>
      </c>
      <c r="H237" s="55">
        <v>1140074897</v>
      </c>
      <c r="I237" s="318">
        <v>20.190000000000001</v>
      </c>
      <c r="J237" s="319">
        <v>18.12</v>
      </c>
      <c r="K237" s="55">
        <v>17419</v>
      </c>
    </row>
    <row r="238" spans="1:11" x14ac:dyDescent="0.25">
      <c r="A238" s="109" t="s">
        <v>527</v>
      </c>
      <c r="B238" s="127">
        <v>16550</v>
      </c>
      <c r="C238" s="127">
        <v>3786242100</v>
      </c>
      <c r="D238" s="129">
        <v>4079278307</v>
      </c>
      <c r="E238" s="129">
        <v>246482</v>
      </c>
      <c r="F238" s="128">
        <v>87.2</v>
      </c>
      <c r="G238" s="55">
        <v>5379136443</v>
      </c>
      <c r="H238" s="55">
        <v>1299858136</v>
      </c>
      <c r="I238" s="318">
        <v>20.190000000000001</v>
      </c>
      <c r="J238" s="319">
        <v>18.12</v>
      </c>
      <c r="K238" s="55">
        <v>15857</v>
      </c>
    </row>
    <row r="239" spans="1:11" x14ac:dyDescent="0.25">
      <c r="A239" s="109" t="s">
        <v>528</v>
      </c>
      <c r="B239" s="127">
        <v>8684</v>
      </c>
      <c r="C239" s="127">
        <v>1955533200</v>
      </c>
      <c r="D239" s="129">
        <v>2106881692</v>
      </c>
      <c r="E239" s="129">
        <v>242617</v>
      </c>
      <c r="F239" s="128">
        <v>85.8</v>
      </c>
      <c r="G239" s="55">
        <v>2822502771</v>
      </c>
      <c r="H239" s="55">
        <v>715621079</v>
      </c>
      <c r="I239" s="318">
        <v>20.190000000000001</v>
      </c>
      <c r="J239" s="319">
        <v>18.12</v>
      </c>
      <c r="K239" s="55">
        <v>16638</v>
      </c>
    </row>
    <row r="240" spans="1:11" x14ac:dyDescent="0.25">
      <c r="A240" s="109" t="s">
        <v>529</v>
      </c>
      <c r="B240" s="127">
        <v>25838</v>
      </c>
      <c r="C240" s="127">
        <v>5940635500</v>
      </c>
      <c r="D240" s="129">
        <v>6400410985</v>
      </c>
      <c r="E240" s="129">
        <v>247713</v>
      </c>
      <c r="F240" s="128">
        <v>87.6</v>
      </c>
      <c r="G240" s="55">
        <v>8397953317</v>
      </c>
      <c r="H240" s="55">
        <v>1997542332</v>
      </c>
      <c r="I240" s="318">
        <v>20.190000000000001</v>
      </c>
      <c r="J240" s="319">
        <v>18.12</v>
      </c>
      <c r="K240" s="55">
        <v>15609</v>
      </c>
    </row>
    <row r="241" spans="1:11" x14ac:dyDescent="0.25">
      <c r="A241" s="109" t="s">
        <v>530</v>
      </c>
      <c r="B241" s="127">
        <v>5456</v>
      </c>
      <c r="C241" s="127">
        <v>1239182000</v>
      </c>
      <c r="D241" s="129">
        <v>1335088491</v>
      </c>
      <c r="E241" s="129">
        <v>244701</v>
      </c>
      <c r="F241" s="128">
        <v>86.6</v>
      </c>
      <c r="G241" s="55">
        <v>1773327398</v>
      </c>
      <c r="H241" s="55">
        <v>438238907</v>
      </c>
      <c r="I241" s="318">
        <v>20.190000000000001</v>
      </c>
      <c r="J241" s="319">
        <v>18.12</v>
      </c>
      <c r="K241" s="55">
        <v>16217</v>
      </c>
    </row>
    <row r="242" spans="1:11" x14ac:dyDescent="0.25">
      <c r="A242" s="109" t="s">
        <v>531</v>
      </c>
      <c r="B242" s="127">
        <v>22880</v>
      </c>
      <c r="C242" s="127">
        <v>5154017800</v>
      </c>
      <c r="D242" s="129">
        <v>5552913008</v>
      </c>
      <c r="E242" s="129">
        <v>242697</v>
      </c>
      <c r="F242" s="128">
        <v>85.9</v>
      </c>
      <c r="G242" s="55">
        <v>7436534248</v>
      </c>
      <c r="H242" s="55">
        <v>1883621240</v>
      </c>
      <c r="I242" s="318">
        <v>20.190000000000001</v>
      </c>
      <c r="J242" s="319">
        <v>18.12</v>
      </c>
      <c r="K242" s="55">
        <v>16622</v>
      </c>
    </row>
    <row r="243" spans="1:11" x14ac:dyDescent="0.25">
      <c r="A243" s="109" t="s">
        <v>532</v>
      </c>
      <c r="B243" s="127">
        <v>4282</v>
      </c>
      <c r="C243" s="127">
        <v>942392700</v>
      </c>
      <c r="D243" s="129">
        <v>1015329183</v>
      </c>
      <c r="E243" s="129">
        <v>237116</v>
      </c>
      <c r="F243" s="128">
        <v>83.9</v>
      </c>
      <c r="G243" s="55">
        <v>1391749985</v>
      </c>
      <c r="H243" s="55">
        <v>376420802</v>
      </c>
      <c r="I243" s="318">
        <v>20.190000000000001</v>
      </c>
      <c r="J243" s="319">
        <v>18.12</v>
      </c>
      <c r="K243" s="55">
        <v>17749</v>
      </c>
    </row>
    <row r="244" spans="1:11" x14ac:dyDescent="0.25">
      <c r="A244" s="109" t="s">
        <v>533</v>
      </c>
      <c r="B244" s="127">
        <v>9824</v>
      </c>
      <c r="C244" s="127">
        <v>2282744300</v>
      </c>
      <c r="D244" s="129">
        <v>2459417295</v>
      </c>
      <c r="E244" s="129">
        <v>250348</v>
      </c>
      <c r="F244" s="128">
        <v>88.6</v>
      </c>
      <c r="G244" s="55">
        <v>3193029390</v>
      </c>
      <c r="H244" s="55">
        <v>733612095</v>
      </c>
      <c r="I244" s="318">
        <v>20.190000000000001</v>
      </c>
      <c r="J244" s="319">
        <v>18.12</v>
      </c>
      <c r="K244" s="55">
        <v>15077</v>
      </c>
    </row>
    <row r="245" spans="1:11" x14ac:dyDescent="0.25">
      <c r="A245" s="109" t="s">
        <v>534</v>
      </c>
      <c r="B245" s="127">
        <v>160305</v>
      </c>
      <c r="C245" s="127">
        <v>41460603500</v>
      </c>
      <c r="D245" s="129">
        <v>44669446908</v>
      </c>
      <c r="E245" s="129">
        <v>278653</v>
      </c>
      <c r="F245" s="128">
        <v>98.6</v>
      </c>
      <c r="G245" s="55">
        <v>52102868122</v>
      </c>
      <c r="H245" s="55">
        <v>7433421214</v>
      </c>
      <c r="I245" s="318">
        <v>20.190000000000001</v>
      </c>
      <c r="J245" s="319">
        <v>18.12</v>
      </c>
      <c r="K245" s="55">
        <v>9362</v>
      </c>
    </row>
    <row r="246" spans="1:11" x14ac:dyDescent="0.25">
      <c r="A246" s="17" t="s">
        <v>535</v>
      </c>
      <c r="B246" s="127"/>
      <c r="C246" s="127"/>
      <c r="D246" s="129"/>
      <c r="E246" s="129"/>
      <c r="F246" s="128"/>
      <c r="G246" s="55"/>
      <c r="H246" s="55"/>
      <c r="I246" s="318"/>
      <c r="J246" s="319"/>
      <c r="K246" s="55"/>
    </row>
    <row r="247" spans="1:11" x14ac:dyDescent="0.25">
      <c r="A247" s="109" t="s">
        <v>536</v>
      </c>
      <c r="B247" s="127">
        <v>22569</v>
      </c>
      <c r="C247" s="127">
        <v>5255246000</v>
      </c>
      <c r="D247" s="129">
        <v>5661975764</v>
      </c>
      <c r="E247" s="129">
        <v>250874</v>
      </c>
      <c r="F247" s="128">
        <v>88.8</v>
      </c>
      <c r="G247" s="55">
        <v>7335451986</v>
      </c>
      <c r="H247" s="55">
        <v>1673476222</v>
      </c>
      <c r="I247" s="318">
        <v>19.510000000000002</v>
      </c>
      <c r="J247" s="319">
        <v>17.440000000000001</v>
      </c>
      <c r="K247" s="55">
        <v>14467</v>
      </c>
    </row>
    <row r="248" spans="1:11" x14ac:dyDescent="0.25">
      <c r="A248" s="109" t="s">
        <v>537</v>
      </c>
      <c r="B248" s="127">
        <v>51562</v>
      </c>
      <c r="C248" s="127">
        <v>11865024400</v>
      </c>
      <c r="D248" s="129">
        <v>12783317963</v>
      </c>
      <c r="E248" s="129">
        <v>247921</v>
      </c>
      <c r="F248" s="128">
        <v>87.7</v>
      </c>
      <c r="G248" s="55">
        <v>16758853973</v>
      </c>
      <c r="H248" s="55">
        <v>3975536010</v>
      </c>
      <c r="I248" s="318">
        <v>19.510000000000002</v>
      </c>
      <c r="J248" s="319">
        <v>17.440000000000001</v>
      </c>
      <c r="K248" s="55">
        <v>15043</v>
      </c>
    </row>
    <row r="249" spans="1:11" x14ac:dyDescent="0.25">
      <c r="A249" s="109" t="s">
        <v>538</v>
      </c>
      <c r="B249" s="127">
        <v>60004</v>
      </c>
      <c r="C249" s="127">
        <v>15049004400</v>
      </c>
      <c r="D249" s="129">
        <v>16213722096</v>
      </c>
      <c r="E249" s="129">
        <v>270211</v>
      </c>
      <c r="F249" s="128">
        <v>95.6</v>
      </c>
      <c r="G249" s="55">
        <v>19502701093</v>
      </c>
      <c r="H249" s="55">
        <v>3288978997</v>
      </c>
      <c r="I249" s="318">
        <v>19.510000000000002</v>
      </c>
      <c r="J249" s="319">
        <v>17.440000000000001</v>
      </c>
      <c r="K249" s="55">
        <v>10694</v>
      </c>
    </row>
    <row r="250" spans="1:11" x14ac:dyDescent="0.25">
      <c r="A250" s="109" t="s">
        <v>539</v>
      </c>
      <c r="B250" s="127">
        <v>10392</v>
      </c>
      <c r="C250" s="127">
        <v>2381816800</v>
      </c>
      <c r="D250" s="129">
        <v>2566157511</v>
      </c>
      <c r="E250" s="129">
        <v>246936</v>
      </c>
      <c r="F250" s="128">
        <v>87.4</v>
      </c>
      <c r="G250" s="55">
        <v>3377642653</v>
      </c>
      <c r="H250" s="55">
        <v>811485142</v>
      </c>
      <c r="I250" s="318">
        <v>19.510000000000002</v>
      </c>
      <c r="J250" s="319">
        <v>17.440000000000001</v>
      </c>
      <c r="K250" s="55">
        <v>15235</v>
      </c>
    </row>
    <row r="251" spans="1:11" x14ac:dyDescent="0.25">
      <c r="A251" s="109" t="s">
        <v>540</v>
      </c>
      <c r="B251" s="127">
        <v>15331</v>
      </c>
      <c r="C251" s="127">
        <v>3431302400</v>
      </c>
      <c r="D251" s="129">
        <v>3696868049</v>
      </c>
      <c r="E251" s="129">
        <v>241137</v>
      </c>
      <c r="F251" s="128">
        <v>85.3</v>
      </c>
      <c r="G251" s="55">
        <v>4982932979</v>
      </c>
      <c r="H251" s="55">
        <v>1286064930</v>
      </c>
      <c r="I251" s="318">
        <v>19.510000000000002</v>
      </c>
      <c r="J251" s="319">
        <v>17.440000000000001</v>
      </c>
      <c r="K251" s="55">
        <v>16366</v>
      </c>
    </row>
    <row r="252" spans="1:11" x14ac:dyDescent="0.25">
      <c r="A252" s="109" t="s">
        <v>541</v>
      </c>
      <c r="B252" s="127">
        <v>16073</v>
      </c>
      <c r="C252" s="127">
        <v>3795762000</v>
      </c>
      <c r="D252" s="129">
        <v>4089535000</v>
      </c>
      <c r="E252" s="129">
        <v>254435</v>
      </c>
      <c r="F252" s="128">
        <v>90</v>
      </c>
      <c r="G252" s="55">
        <v>5224100305</v>
      </c>
      <c r="H252" s="55">
        <v>1134565305</v>
      </c>
      <c r="I252" s="318">
        <v>19.510000000000002</v>
      </c>
      <c r="J252" s="319">
        <v>17.440000000000001</v>
      </c>
      <c r="K252" s="55">
        <v>13772</v>
      </c>
    </row>
    <row r="253" spans="1:11" x14ac:dyDescent="0.25">
      <c r="A253" s="109" t="s">
        <v>542</v>
      </c>
      <c r="B253" s="127">
        <v>26501</v>
      </c>
      <c r="C253" s="127">
        <v>6151185500</v>
      </c>
      <c r="D253" s="129">
        <v>6627256502</v>
      </c>
      <c r="E253" s="129">
        <v>250076</v>
      </c>
      <c r="F253" s="128">
        <v>88.5</v>
      </c>
      <c r="G253" s="55">
        <v>8613443798</v>
      </c>
      <c r="H253" s="55">
        <v>1986187296</v>
      </c>
      <c r="I253" s="318">
        <v>19.510000000000002</v>
      </c>
      <c r="J253" s="319">
        <v>17.440000000000001</v>
      </c>
      <c r="K253" s="55">
        <v>14622</v>
      </c>
    </row>
    <row r="254" spans="1:11" x14ac:dyDescent="0.25">
      <c r="A254" s="109" t="s">
        <v>543</v>
      </c>
      <c r="B254" s="127">
        <v>10165</v>
      </c>
      <c r="C254" s="127">
        <v>2392834200</v>
      </c>
      <c r="D254" s="129">
        <v>2578027603</v>
      </c>
      <c r="E254" s="129">
        <v>253618</v>
      </c>
      <c r="F254" s="128">
        <v>89.7</v>
      </c>
      <c r="G254" s="55">
        <v>3303862353</v>
      </c>
      <c r="H254" s="55">
        <v>725834750</v>
      </c>
      <c r="I254" s="318">
        <v>19.510000000000002</v>
      </c>
      <c r="J254" s="319">
        <v>17.440000000000001</v>
      </c>
      <c r="K254" s="55">
        <v>13931</v>
      </c>
    </row>
    <row r="255" spans="1:11" x14ac:dyDescent="0.25">
      <c r="A255" s="109" t="s">
        <v>544</v>
      </c>
      <c r="B255" s="127">
        <v>20534</v>
      </c>
      <c r="C255" s="127">
        <v>4832237900</v>
      </c>
      <c r="D255" s="129">
        <v>5206228952</v>
      </c>
      <c r="E255" s="129">
        <v>253542</v>
      </c>
      <c r="F255" s="128">
        <v>89.7</v>
      </c>
      <c r="G255" s="55">
        <v>6674029469</v>
      </c>
      <c r="H255" s="55">
        <v>1467800517</v>
      </c>
      <c r="I255" s="318">
        <v>19.510000000000002</v>
      </c>
      <c r="J255" s="319">
        <v>17.440000000000001</v>
      </c>
      <c r="K255" s="55">
        <v>13946</v>
      </c>
    </row>
    <row r="256" spans="1:11" x14ac:dyDescent="0.25">
      <c r="A256" s="109" t="s">
        <v>545</v>
      </c>
      <c r="B256" s="127">
        <v>6921</v>
      </c>
      <c r="C256" s="127">
        <v>1483865300</v>
      </c>
      <c r="D256" s="129">
        <v>1598709055</v>
      </c>
      <c r="E256" s="129">
        <v>230994</v>
      </c>
      <c r="F256" s="128">
        <v>81.7</v>
      </c>
      <c r="G256" s="55">
        <v>2249486605</v>
      </c>
      <c r="H256" s="55">
        <v>650777550</v>
      </c>
      <c r="I256" s="318">
        <v>19.510000000000002</v>
      </c>
      <c r="J256" s="319">
        <v>17.440000000000001</v>
      </c>
      <c r="K256" s="55">
        <v>18345</v>
      </c>
    </row>
    <row r="257" spans="1:11" x14ac:dyDescent="0.25">
      <c r="A257" s="109" t="s">
        <v>546</v>
      </c>
      <c r="B257" s="127">
        <v>11011</v>
      </c>
      <c r="C257" s="127">
        <v>2480059300</v>
      </c>
      <c r="D257" s="129">
        <v>2672003490</v>
      </c>
      <c r="E257" s="129">
        <v>242667</v>
      </c>
      <c r="F257" s="128">
        <v>85.9</v>
      </c>
      <c r="G257" s="55">
        <v>3578832107</v>
      </c>
      <c r="H257" s="55">
        <v>906828617</v>
      </c>
      <c r="I257" s="318">
        <v>19.510000000000002</v>
      </c>
      <c r="J257" s="319">
        <v>17.440000000000001</v>
      </c>
      <c r="K257" s="55">
        <v>16068</v>
      </c>
    </row>
    <row r="258" spans="1:11" x14ac:dyDescent="0.25">
      <c r="A258" s="109" t="s">
        <v>547</v>
      </c>
      <c r="B258" s="127">
        <v>10882</v>
      </c>
      <c r="C258" s="127">
        <v>2578064400</v>
      </c>
      <c r="D258" s="129">
        <v>2777593694</v>
      </c>
      <c r="E258" s="129">
        <v>255247</v>
      </c>
      <c r="F258" s="128">
        <v>90.3</v>
      </c>
      <c r="G258" s="55">
        <v>3536904095</v>
      </c>
      <c r="H258" s="55">
        <v>759310401</v>
      </c>
      <c r="I258" s="318">
        <v>19.510000000000002</v>
      </c>
      <c r="J258" s="319">
        <v>17.440000000000001</v>
      </c>
      <c r="K258" s="55">
        <v>13613</v>
      </c>
    </row>
    <row r="259" spans="1:11" x14ac:dyDescent="0.25">
      <c r="A259" s="109" t="s">
        <v>548</v>
      </c>
      <c r="B259" s="127">
        <v>11222</v>
      </c>
      <c r="C259" s="127">
        <v>2623491200</v>
      </c>
      <c r="D259" s="129">
        <v>2826536301</v>
      </c>
      <c r="E259" s="129">
        <v>251875</v>
      </c>
      <c r="F259" s="128">
        <v>89.1</v>
      </c>
      <c r="G259" s="55">
        <v>3647412034</v>
      </c>
      <c r="H259" s="55">
        <v>820875733</v>
      </c>
      <c r="I259" s="318">
        <v>19.510000000000002</v>
      </c>
      <c r="J259" s="319">
        <v>17.440000000000001</v>
      </c>
      <c r="K259" s="55">
        <v>14271</v>
      </c>
    </row>
    <row r="260" spans="1:11" x14ac:dyDescent="0.25">
      <c r="A260" s="109" t="s">
        <v>549</v>
      </c>
      <c r="B260" s="127">
        <v>6745</v>
      </c>
      <c r="C260" s="127">
        <v>1424935600</v>
      </c>
      <c r="D260" s="129">
        <v>1535218491</v>
      </c>
      <c r="E260" s="129">
        <v>227608</v>
      </c>
      <c r="F260" s="128">
        <v>80.5</v>
      </c>
      <c r="G260" s="55">
        <v>2192282496</v>
      </c>
      <c r="H260" s="55">
        <v>657064005</v>
      </c>
      <c r="I260" s="318">
        <v>19.510000000000002</v>
      </c>
      <c r="J260" s="319">
        <v>17.440000000000001</v>
      </c>
      <c r="K260" s="55">
        <v>19006</v>
      </c>
    </row>
    <row r="261" spans="1:11" x14ac:dyDescent="0.25">
      <c r="A261" s="109" t="s">
        <v>550</v>
      </c>
      <c r="B261" s="127">
        <v>6894</v>
      </c>
      <c r="C261" s="127">
        <v>1495223000</v>
      </c>
      <c r="D261" s="129">
        <v>1610945784</v>
      </c>
      <c r="E261" s="129">
        <v>233674</v>
      </c>
      <c r="F261" s="128">
        <v>82.7</v>
      </c>
      <c r="G261" s="55">
        <v>2240710975</v>
      </c>
      <c r="H261" s="55">
        <v>629765191</v>
      </c>
      <c r="I261" s="318">
        <v>19.510000000000002</v>
      </c>
      <c r="J261" s="319">
        <v>17.440000000000001</v>
      </c>
      <c r="K261" s="55">
        <v>17822</v>
      </c>
    </row>
    <row r="262" spans="1:11" x14ac:dyDescent="0.25">
      <c r="A262" s="17" t="s">
        <v>551</v>
      </c>
      <c r="B262" s="127"/>
      <c r="C262" s="127"/>
      <c r="D262" s="129"/>
      <c r="E262" s="129"/>
      <c r="F262" s="128"/>
      <c r="G262" s="55"/>
      <c r="H262" s="55"/>
      <c r="I262" s="318"/>
      <c r="J262" s="319"/>
      <c r="K262" s="55"/>
    </row>
    <row r="263" spans="1:11" x14ac:dyDescent="0.25">
      <c r="A263" s="109" t="s">
        <v>552</v>
      </c>
      <c r="B263" s="127">
        <v>26287</v>
      </c>
      <c r="C263" s="127">
        <v>5716365700</v>
      </c>
      <c r="D263" s="129">
        <v>6158783823</v>
      </c>
      <c r="E263" s="129">
        <v>234290</v>
      </c>
      <c r="F263" s="128">
        <v>82.9</v>
      </c>
      <c r="G263" s="55">
        <v>8543888801</v>
      </c>
      <c r="H263" s="55">
        <v>2385104978</v>
      </c>
      <c r="I263" s="318">
        <v>19.309999999999999</v>
      </c>
      <c r="J263" s="319">
        <v>17.239999999999998</v>
      </c>
      <c r="K263" s="55">
        <v>17521</v>
      </c>
    </row>
    <row r="264" spans="1:11" x14ac:dyDescent="0.25">
      <c r="A264" s="109" t="s">
        <v>553</v>
      </c>
      <c r="B264" s="127">
        <v>103597</v>
      </c>
      <c r="C264" s="127">
        <v>25932501900</v>
      </c>
      <c r="D264" s="129">
        <v>27939547885</v>
      </c>
      <c r="E264" s="129">
        <v>269695</v>
      </c>
      <c r="F264" s="128">
        <v>95.4</v>
      </c>
      <c r="G264" s="55">
        <v>33671443990</v>
      </c>
      <c r="H264" s="55">
        <v>5731896105</v>
      </c>
      <c r="I264" s="318">
        <v>19.309999999999999</v>
      </c>
      <c r="J264" s="319">
        <v>17.239999999999998</v>
      </c>
      <c r="K264" s="55">
        <v>10684</v>
      </c>
    </row>
    <row r="265" spans="1:11" x14ac:dyDescent="0.25">
      <c r="A265" s="109" t="s">
        <v>554</v>
      </c>
      <c r="B265" s="127">
        <v>9344</v>
      </c>
      <c r="C265" s="127">
        <v>2186281500</v>
      </c>
      <c r="D265" s="129">
        <v>2355488757</v>
      </c>
      <c r="E265" s="129">
        <v>252086</v>
      </c>
      <c r="F265" s="128">
        <v>89.2</v>
      </c>
      <c r="G265" s="55">
        <v>3037018182</v>
      </c>
      <c r="H265" s="55">
        <v>681529425</v>
      </c>
      <c r="I265" s="318">
        <v>19.309999999999999</v>
      </c>
      <c r="J265" s="319">
        <v>17.239999999999998</v>
      </c>
      <c r="K265" s="55">
        <v>14084</v>
      </c>
    </row>
    <row r="266" spans="1:11" x14ac:dyDescent="0.25">
      <c r="A266" s="109" t="s">
        <v>555</v>
      </c>
      <c r="B266" s="127">
        <v>37645</v>
      </c>
      <c r="C266" s="127">
        <v>8950048300</v>
      </c>
      <c r="D266" s="129">
        <v>9642737288</v>
      </c>
      <c r="E266" s="129">
        <v>256149</v>
      </c>
      <c r="F266" s="128">
        <v>90.6</v>
      </c>
      <c r="G266" s="55">
        <v>12235504011</v>
      </c>
      <c r="H266" s="55">
        <v>2592766723</v>
      </c>
      <c r="I266" s="318">
        <v>19.309999999999999</v>
      </c>
      <c r="J266" s="319">
        <v>17.239999999999998</v>
      </c>
      <c r="K266" s="55">
        <v>13300</v>
      </c>
    </row>
    <row r="267" spans="1:11" x14ac:dyDescent="0.25">
      <c r="A267" s="109" t="s">
        <v>556</v>
      </c>
      <c r="B267" s="127">
        <v>18496</v>
      </c>
      <c r="C267" s="127">
        <v>4087457800</v>
      </c>
      <c r="D267" s="129">
        <v>4403806596</v>
      </c>
      <c r="E267" s="129">
        <v>238095</v>
      </c>
      <c r="F267" s="128">
        <v>84.2</v>
      </c>
      <c r="G267" s="55">
        <v>6011631882</v>
      </c>
      <c r="H267" s="55">
        <v>1607825286</v>
      </c>
      <c r="I267" s="318">
        <v>19.309999999999999</v>
      </c>
      <c r="J267" s="319">
        <v>17.239999999999998</v>
      </c>
      <c r="K267" s="55">
        <v>16786</v>
      </c>
    </row>
    <row r="268" spans="1:11" x14ac:dyDescent="0.25">
      <c r="A268" s="109" t="s">
        <v>557</v>
      </c>
      <c r="B268" s="127">
        <v>9340</v>
      </c>
      <c r="C268" s="127">
        <v>1981817500</v>
      </c>
      <c r="D268" s="129">
        <v>2135200265</v>
      </c>
      <c r="E268" s="129">
        <v>228608</v>
      </c>
      <c r="F268" s="128">
        <v>80.900000000000006</v>
      </c>
      <c r="G268" s="55">
        <v>3035718089</v>
      </c>
      <c r="H268" s="55">
        <v>900517824</v>
      </c>
      <c r="I268" s="318">
        <v>19.309999999999999</v>
      </c>
      <c r="J268" s="319">
        <v>17.239999999999998</v>
      </c>
      <c r="K268" s="55">
        <v>18618</v>
      </c>
    </row>
    <row r="269" spans="1:11" x14ac:dyDescent="0.25">
      <c r="A269" s="109" t="s">
        <v>558</v>
      </c>
      <c r="B269" s="127">
        <v>5752</v>
      </c>
      <c r="C269" s="127">
        <v>1251454300</v>
      </c>
      <c r="D269" s="129">
        <v>1348310606</v>
      </c>
      <c r="E269" s="129">
        <v>234407</v>
      </c>
      <c r="F269" s="128">
        <v>82.9</v>
      </c>
      <c r="G269" s="55">
        <v>1869534309</v>
      </c>
      <c r="H269" s="55">
        <v>521223703</v>
      </c>
      <c r="I269" s="318">
        <v>19.309999999999999</v>
      </c>
      <c r="J269" s="319">
        <v>17.239999999999998</v>
      </c>
      <c r="K269" s="55">
        <v>17498</v>
      </c>
    </row>
    <row r="270" spans="1:11" x14ac:dyDescent="0.25">
      <c r="A270" s="109" t="s">
        <v>559</v>
      </c>
      <c r="B270" s="127">
        <v>11449</v>
      </c>
      <c r="C270" s="127">
        <v>2428217800</v>
      </c>
      <c r="D270" s="129">
        <v>2616149717</v>
      </c>
      <c r="E270" s="129">
        <v>228505</v>
      </c>
      <c r="F270" s="128">
        <v>80.8</v>
      </c>
      <c r="G270" s="55">
        <v>3721192334</v>
      </c>
      <c r="H270" s="55">
        <v>1105042617</v>
      </c>
      <c r="I270" s="318">
        <v>19.309999999999999</v>
      </c>
      <c r="J270" s="319">
        <v>17.239999999999998</v>
      </c>
      <c r="K270" s="55">
        <v>18638</v>
      </c>
    </row>
    <row r="271" spans="1:11" x14ac:dyDescent="0.25">
      <c r="A271" s="109" t="s">
        <v>560</v>
      </c>
      <c r="B271" s="127">
        <v>38497</v>
      </c>
      <c r="C271" s="127">
        <v>9280637400</v>
      </c>
      <c r="D271" s="129">
        <v>9998912332</v>
      </c>
      <c r="E271" s="129">
        <v>259732</v>
      </c>
      <c r="F271" s="128">
        <v>91.9</v>
      </c>
      <c r="G271" s="55">
        <v>12512423905</v>
      </c>
      <c r="H271" s="55">
        <v>2513511573</v>
      </c>
      <c r="I271" s="318">
        <v>19.309999999999999</v>
      </c>
      <c r="J271" s="319">
        <v>17.239999999999998</v>
      </c>
      <c r="K271" s="55">
        <v>12608</v>
      </c>
    </row>
    <row r="272" spans="1:11" x14ac:dyDescent="0.25">
      <c r="A272" s="109" t="s">
        <v>561</v>
      </c>
      <c r="B272" s="127">
        <v>24767</v>
      </c>
      <c r="C272" s="127">
        <v>5507701400</v>
      </c>
      <c r="D272" s="129">
        <v>5933969950</v>
      </c>
      <c r="E272" s="129">
        <v>239592</v>
      </c>
      <c r="F272" s="128">
        <v>84.8</v>
      </c>
      <c r="G272" s="55">
        <v>8049853309</v>
      </c>
      <c r="H272" s="55">
        <v>2115883359</v>
      </c>
      <c r="I272" s="318">
        <v>19.309999999999999</v>
      </c>
      <c r="J272" s="319">
        <v>17.239999999999998</v>
      </c>
      <c r="K272" s="55">
        <v>16497</v>
      </c>
    </row>
    <row r="273" spans="1:11" x14ac:dyDescent="0.25">
      <c r="A273" s="17" t="s">
        <v>562</v>
      </c>
      <c r="B273" s="127"/>
      <c r="C273" s="127"/>
      <c r="D273" s="129"/>
      <c r="E273" s="129"/>
      <c r="F273" s="128"/>
      <c r="G273" s="55"/>
      <c r="H273" s="55"/>
      <c r="I273" s="318"/>
      <c r="J273" s="319"/>
      <c r="K273" s="55"/>
    </row>
    <row r="274" spans="1:11" x14ac:dyDescent="0.25">
      <c r="A274" s="109" t="s">
        <v>563</v>
      </c>
      <c r="B274" s="127">
        <v>24605</v>
      </c>
      <c r="C274" s="127">
        <v>5540688100</v>
      </c>
      <c r="D274" s="129">
        <v>5969509655</v>
      </c>
      <c r="E274" s="129">
        <v>242614</v>
      </c>
      <c r="F274" s="128">
        <v>85.8</v>
      </c>
      <c r="G274" s="55">
        <v>7997199527</v>
      </c>
      <c r="H274" s="55">
        <v>2027689872</v>
      </c>
      <c r="I274" s="318">
        <v>21.04</v>
      </c>
      <c r="J274" s="319">
        <v>18.97</v>
      </c>
      <c r="K274" s="55">
        <v>17339</v>
      </c>
    </row>
    <row r="275" spans="1:11" x14ac:dyDescent="0.25">
      <c r="A275" s="109" t="s">
        <v>564</v>
      </c>
      <c r="B275" s="127">
        <v>17603</v>
      </c>
      <c r="C275" s="127">
        <v>3873206500</v>
      </c>
      <c r="D275" s="129">
        <v>4172973317</v>
      </c>
      <c r="E275" s="129">
        <v>237060</v>
      </c>
      <c r="F275" s="128">
        <v>83.9</v>
      </c>
      <c r="G275" s="55">
        <v>5721386030</v>
      </c>
      <c r="H275" s="55">
        <v>1548412713</v>
      </c>
      <c r="I275" s="318">
        <v>21.04</v>
      </c>
      <c r="J275" s="319">
        <v>18.97</v>
      </c>
      <c r="K275" s="55">
        <v>18507</v>
      </c>
    </row>
    <row r="276" spans="1:11" x14ac:dyDescent="0.25">
      <c r="A276" s="109" t="s">
        <v>565</v>
      </c>
      <c r="B276" s="127">
        <v>18480</v>
      </c>
      <c r="C276" s="127">
        <v>3987153600</v>
      </c>
      <c r="D276" s="129">
        <v>4295739353</v>
      </c>
      <c r="E276" s="129">
        <v>232453</v>
      </c>
      <c r="F276" s="128">
        <v>82.2</v>
      </c>
      <c r="G276" s="55">
        <v>6006431508</v>
      </c>
      <c r="H276" s="55">
        <v>1710692155</v>
      </c>
      <c r="I276" s="318">
        <v>21.04</v>
      </c>
      <c r="J276" s="319">
        <v>18.97</v>
      </c>
      <c r="K276" s="55">
        <v>19477</v>
      </c>
    </row>
    <row r="277" spans="1:11" x14ac:dyDescent="0.25">
      <c r="A277" s="109" t="s">
        <v>566</v>
      </c>
      <c r="B277" s="127">
        <v>99229</v>
      </c>
      <c r="C277" s="127">
        <v>25779212000</v>
      </c>
      <c r="D277" s="129">
        <v>27774394113</v>
      </c>
      <c r="E277" s="129">
        <v>279902</v>
      </c>
      <c r="F277" s="128">
        <v>99</v>
      </c>
      <c r="G277" s="55">
        <v>32251741997</v>
      </c>
      <c r="H277" s="55">
        <v>4477347884</v>
      </c>
      <c r="I277" s="318">
        <v>21.04</v>
      </c>
      <c r="J277" s="319">
        <v>18.97</v>
      </c>
      <c r="K277" s="55">
        <v>9494</v>
      </c>
    </row>
    <row r="278" spans="1:11" x14ac:dyDescent="0.25">
      <c r="A278" s="109" t="s">
        <v>567</v>
      </c>
      <c r="B278" s="127">
        <v>17542</v>
      </c>
      <c r="C278" s="127">
        <v>4239654900</v>
      </c>
      <c r="D278" s="129">
        <v>4567782991</v>
      </c>
      <c r="E278" s="129">
        <v>260391</v>
      </c>
      <c r="F278" s="128">
        <v>92.1</v>
      </c>
      <c r="G278" s="55">
        <v>5701559606</v>
      </c>
      <c r="H278" s="55">
        <v>1133776615</v>
      </c>
      <c r="I278" s="318">
        <v>21.04</v>
      </c>
      <c r="J278" s="319">
        <v>18.97</v>
      </c>
      <c r="K278" s="55">
        <v>13599</v>
      </c>
    </row>
    <row r="279" spans="1:11" x14ac:dyDescent="0.25">
      <c r="A279" s="109" t="s">
        <v>568</v>
      </c>
      <c r="B279" s="127">
        <v>9046</v>
      </c>
      <c r="C279" s="127">
        <v>2072340400</v>
      </c>
      <c r="D279" s="129">
        <v>2232729185</v>
      </c>
      <c r="E279" s="129">
        <v>246819</v>
      </c>
      <c r="F279" s="128">
        <v>87.3</v>
      </c>
      <c r="G279" s="55">
        <v>2940161224</v>
      </c>
      <c r="H279" s="55">
        <v>707432039</v>
      </c>
      <c r="I279" s="318">
        <v>21.04</v>
      </c>
      <c r="J279" s="319">
        <v>18.97</v>
      </c>
      <c r="K279" s="55">
        <v>16454</v>
      </c>
    </row>
    <row r="280" spans="1:11" x14ac:dyDescent="0.25">
      <c r="A280" s="109" t="s">
        <v>569</v>
      </c>
      <c r="B280" s="127">
        <v>55520</v>
      </c>
      <c r="C280" s="127">
        <v>13640612300</v>
      </c>
      <c r="D280" s="129">
        <v>14696327489</v>
      </c>
      <c r="E280" s="129">
        <v>264703</v>
      </c>
      <c r="F280" s="128">
        <v>93.7</v>
      </c>
      <c r="G280" s="55">
        <v>18045296392</v>
      </c>
      <c r="H280" s="55">
        <v>3348968903</v>
      </c>
      <c r="I280" s="318">
        <v>21.04</v>
      </c>
      <c r="J280" s="319">
        <v>18.97</v>
      </c>
      <c r="K280" s="55">
        <v>12691</v>
      </c>
    </row>
    <row r="281" spans="1:11" x14ac:dyDescent="0.25">
      <c r="A281" s="17" t="s">
        <v>570</v>
      </c>
      <c r="B281" s="127"/>
      <c r="C281" s="127"/>
      <c r="D281" s="129"/>
      <c r="E281" s="129"/>
      <c r="F281" s="128"/>
      <c r="G281" s="55"/>
      <c r="H281" s="55"/>
      <c r="I281" s="318"/>
      <c r="J281" s="319"/>
      <c r="K281" s="55"/>
    </row>
    <row r="282" spans="1:11" x14ac:dyDescent="0.25">
      <c r="A282" s="109" t="s">
        <v>571</v>
      </c>
      <c r="B282" s="127">
        <v>7083</v>
      </c>
      <c r="C282" s="127">
        <v>1495091000</v>
      </c>
      <c r="D282" s="129">
        <v>1610803568</v>
      </c>
      <c r="E282" s="129">
        <v>227418</v>
      </c>
      <c r="F282" s="128">
        <v>80.5</v>
      </c>
      <c r="G282" s="55">
        <v>2302140388</v>
      </c>
      <c r="H282" s="55">
        <v>691336820</v>
      </c>
      <c r="I282" s="318">
        <v>20.170000000000002</v>
      </c>
      <c r="J282" s="319">
        <v>18.100000000000001</v>
      </c>
      <c r="K282" s="55">
        <v>19687</v>
      </c>
    </row>
    <row r="283" spans="1:11" x14ac:dyDescent="0.25">
      <c r="A283" s="109" t="s">
        <v>572</v>
      </c>
      <c r="B283" s="127">
        <v>6094</v>
      </c>
      <c r="C283" s="127">
        <v>1293308700</v>
      </c>
      <c r="D283" s="129">
        <v>1393404327</v>
      </c>
      <c r="E283" s="129">
        <v>228652</v>
      </c>
      <c r="F283" s="128">
        <v>80.900000000000006</v>
      </c>
      <c r="G283" s="55">
        <v>1980692295</v>
      </c>
      <c r="H283" s="55">
        <v>587287968</v>
      </c>
      <c r="I283" s="318">
        <v>20.170000000000002</v>
      </c>
      <c r="J283" s="319">
        <v>18.100000000000001</v>
      </c>
      <c r="K283" s="55">
        <v>19438</v>
      </c>
    </row>
    <row r="284" spans="1:11" x14ac:dyDescent="0.25">
      <c r="A284" s="109" t="s">
        <v>573</v>
      </c>
      <c r="B284" s="127">
        <v>10135</v>
      </c>
      <c r="C284" s="127">
        <v>2293511400</v>
      </c>
      <c r="D284" s="129">
        <v>2471017715</v>
      </c>
      <c r="E284" s="129">
        <v>243810</v>
      </c>
      <c r="F284" s="128">
        <v>86.3</v>
      </c>
      <c r="G284" s="55">
        <v>3294111652</v>
      </c>
      <c r="H284" s="55">
        <v>823093937</v>
      </c>
      <c r="I284" s="318">
        <v>20.170000000000002</v>
      </c>
      <c r="J284" s="319">
        <v>18.100000000000001</v>
      </c>
      <c r="K284" s="55">
        <v>16381</v>
      </c>
    </row>
    <row r="285" spans="1:11" x14ac:dyDescent="0.25">
      <c r="A285" s="109" t="s">
        <v>574</v>
      </c>
      <c r="B285" s="127">
        <v>15619</v>
      </c>
      <c r="C285" s="127">
        <v>3620175900</v>
      </c>
      <c r="D285" s="129">
        <v>3900359414</v>
      </c>
      <c r="E285" s="129">
        <v>249719</v>
      </c>
      <c r="F285" s="128">
        <v>88.4</v>
      </c>
      <c r="G285" s="55">
        <v>5076539704</v>
      </c>
      <c r="H285" s="55">
        <v>1176180290</v>
      </c>
      <c r="I285" s="318">
        <v>20.170000000000002</v>
      </c>
      <c r="J285" s="319">
        <v>18.100000000000001</v>
      </c>
      <c r="K285" s="55">
        <v>15189</v>
      </c>
    </row>
    <row r="286" spans="1:11" x14ac:dyDescent="0.25">
      <c r="A286" s="109" t="s">
        <v>575</v>
      </c>
      <c r="B286" s="127">
        <v>5127</v>
      </c>
      <c r="C286" s="127">
        <v>1098151800</v>
      </c>
      <c r="D286" s="129">
        <v>1183143259</v>
      </c>
      <c r="E286" s="129">
        <v>230767</v>
      </c>
      <c r="F286" s="128">
        <v>81.7</v>
      </c>
      <c r="G286" s="55">
        <v>1666394715</v>
      </c>
      <c r="H286" s="55">
        <v>483251456</v>
      </c>
      <c r="I286" s="318">
        <v>20.170000000000002</v>
      </c>
      <c r="J286" s="319">
        <v>18.100000000000001</v>
      </c>
      <c r="K286" s="55">
        <v>19011</v>
      </c>
    </row>
    <row r="287" spans="1:11" x14ac:dyDescent="0.25">
      <c r="A287" s="109" t="s">
        <v>576</v>
      </c>
      <c r="B287" s="127">
        <v>11055</v>
      </c>
      <c r="C287" s="127">
        <v>2363912900</v>
      </c>
      <c r="D287" s="129">
        <v>2546867939</v>
      </c>
      <c r="E287" s="129">
        <v>230382</v>
      </c>
      <c r="F287" s="128">
        <v>81.5</v>
      </c>
      <c r="G287" s="55">
        <v>3593133134</v>
      </c>
      <c r="H287" s="55">
        <v>1046265195</v>
      </c>
      <c r="I287" s="318">
        <v>20.170000000000002</v>
      </c>
      <c r="J287" s="319">
        <v>18.100000000000001</v>
      </c>
      <c r="K287" s="55">
        <v>19089</v>
      </c>
    </row>
    <row r="288" spans="1:11" x14ac:dyDescent="0.25">
      <c r="A288" s="109" t="s">
        <v>577</v>
      </c>
      <c r="B288" s="127">
        <v>12450</v>
      </c>
      <c r="C288" s="127">
        <v>2909640700</v>
      </c>
      <c r="D288" s="129">
        <v>3134832342</v>
      </c>
      <c r="E288" s="129">
        <v>251794</v>
      </c>
      <c r="F288" s="128">
        <v>89.1</v>
      </c>
      <c r="G288" s="55">
        <v>4046540708</v>
      </c>
      <c r="H288" s="55">
        <v>911708366</v>
      </c>
      <c r="I288" s="318">
        <v>20.170000000000002</v>
      </c>
      <c r="J288" s="319">
        <v>18.100000000000001</v>
      </c>
      <c r="K288" s="55">
        <v>14770</v>
      </c>
    </row>
    <row r="289" spans="1:11" x14ac:dyDescent="0.25">
      <c r="A289" s="109" t="s">
        <v>578</v>
      </c>
      <c r="B289" s="127">
        <v>64787</v>
      </c>
      <c r="C289" s="127">
        <v>15734687700</v>
      </c>
      <c r="D289" s="129">
        <v>16952473855</v>
      </c>
      <c r="E289" s="129">
        <v>261665</v>
      </c>
      <c r="F289" s="128">
        <v>92.6</v>
      </c>
      <c r="G289" s="55">
        <v>21057287776</v>
      </c>
      <c r="H289" s="55">
        <v>4104813921</v>
      </c>
      <c r="I289" s="318">
        <v>20.170000000000002</v>
      </c>
      <c r="J289" s="319">
        <v>18.100000000000001</v>
      </c>
      <c r="K289" s="55">
        <v>12779</v>
      </c>
    </row>
    <row r="290" spans="1:11" x14ac:dyDescent="0.25">
      <c r="A290" s="17" t="s">
        <v>579</v>
      </c>
      <c r="B290" s="127"/>
      <c r="C290" s="127"/>
      <c r="D290" s="129"/>
      <c r="E290" s="129"/>
      <c r="F290" s="128"/>
      <c r="G290" s="55"/>
      <c r="H290" s="55"/>
      <c r="I290" s="318"/>
      <c r="J290" s="319"/>
      <c r="K290" s="55"/>
    </row>
    <row r="291" spans="1:11" x14ac:dyDescent="0.25">
      <c r="A291" s="109" t="s">
        <v>580</v>
      </c>
      <c r="B291" s="127">
        <v>2344</v>
      </c>
      <c r="C291" s="127">
        <v>489109500</v>
      </c>
      <c r="D291" s="129">
        <v>526964130</v>
      </c>
      <c r="E291" s="129">
        <v>224814</v>
      </c>
      <c r="F291" s="128">
        <v>79.5</v>
      </c>
      <c r="G291" s="55">
        <v>761854732</v>
      </c>
      <c r="H291" s="55">
        <v>234890602</v>
      </c>
      <c r="I291" s="318">
        <v>20.55</v>
      </c>
      <c r="J291" s="319">
        <v>18.48</v>
      </c>
      <c r="K291" s="55">
        <v>20593</v>
      </c>
    </row>
    <row r="292" spans="1:11" x14ac:dyDescent="0.25">
      <c r="A292" s="109" t="s">
        <v>581</v>
      </c>
      <c r="B292" s="127">
        <v>2347</v>
      </c>
      <c r="C292" s="127">
        <v>517669900</v>
      </c>
      <c r="D292" s="129">
        <v>557734962</v>
      </c>
      <c r="E292" s="129">
        <v>237637</v>
      </c>
      <c r="F292" s="128">
        <v>84.1</v>
      </c>
      <c r="G292" s="55">
        <v>762829802</v>
      </c>
      <c r="H292" s="55">
        <v>205094840</v>
      </c>
      <c r="I292" s="318">
        <v>20.55</v>
      </c>
      <c r="J292" s="319">
        <v>18.48</v>
      </c>
      <c r="K292" s="55">
        <v>17958</v>
      </c>
    </row>
    <row r="293" spans="1:11" x14ac:dyDescent="0.25">
      <c r="A293" s="109" t="s">
        <v>582</v>
      </c>
      <c r="B293" s="127">
        <v>12196</v>
      </c>
      <c r="C293" s="127">
        <v>2803289500</v>
      </c>
      <c r="D293" s="129">
        <v>3020250091</v>
      </c>
      <c r="E293" s="129">
        <v>247643</v>
      </c>
      <c r="F293" s="128">
        <v>87.6</v>
      </c>
      <c r="G293" s="55">
        <v>3963984777</v>
      </c>
      <c r="H293" s="55">
        <v>943734686</v>
      </c>
      <c r="I293" s="318">
        <v>20.55</v>
      </c>
      <c r="J293" s="319">
        <v>18.48</v>
      </c>
      <c r="K293" s="55">
        <v>15902</v>
      </c>
    </row>
    <row r="294" spans="1:11" x14ac:dyDescent="0.25">
      <c r="A294" s="109" t="s">
        <v>583</v>
      </c>
      <c r="B294" s="127">
        <v>2972</v>
      </c>
      <c r="C294" s="127">
        <v>693942500</v>
      </c>
      <c r="D294" s="129">
        <v>747650180</v>
      </c>
      <c r="E294" s="129">
        <v>251565</v>
      </c>
      <c r="F294" s="128">
        <v>89</v>
      </c>
      <c r="G294" s="55">
        <v>965969396</v>
      </c>
      <c r="H294" s="55">
        <v>218319216</v>
      </c>
      <c r="I294" s="318">
        <v>20.55</v>
      </c>
      <c r="J294" s="319">
        <v>18.48</v>
      </c>
      <c r="K294" s="55">
        <v>15096</v>
      </c>
    </row>
    <row r="295" spans="1:11" x14ac:dyDescent="0.25">
      <c r="A295" s="109" t="s">
        <v>584</v>
      </c>
      <c r="B295" s="127">
        <v>6991</v>
      </c>
      <c r="C295" s="127">
        <v>1564918500</v>
      </c>
      <c r="D295" s="129">
        <v>1686035367</v>
      </c>
      <c r="E295" s="129">
        <v>241172</v>
      </c>
      <c r="F295" s="128">
        <v>85.3</v>
      </c>
      <c r="G295" s="55">
        <v>2272238240</v>
      </c>
      <c r="H295" s="55">
        <v>586202873</v>
      </c>
      <c r="I295" s="318">
        <v>20.55</v>
      </c>
      <c r="J295" s="319">
        <v>18.48</v>
      </c>
      <c r="K295" s="55">
        <v>17231</v>
      </c>
    </row>
    <row r="296" spans="1:11" x14ac:dyDescent="0.25">
      <c r="A296" s="109" t="s">
        <v>585</v>
      </c>
      <c r="B296" s="127">
        <v>3941</v>
      </c>
      <c r="C296" s="127">
        <v>880500100</v>
      </c>
      <c r="D296" s="129">
        <v>948646405</v>
      </c>
      <c r="E296" s="129">
        <v>240712</v>
      </c>
      <c r="F296" s="128">
        <v>85.2</v>
      </c>
      <c r="G296" s="55">
        <v>1280917022</v>
      </c>
      <c r="H296" s="55">
        <v>332270617</v>
      </c>
      <c r="I296" s="318">
        <v>20.55</v>
      </c>
      <c r="J296" s="319">
        <v>18.48</v>
      </c>
      <c r="K296" s="55">
        <v>17326</v>
      </c>
    </row>
    <row r="297" spans="1:11" x14ac:dyDescent="0.25">
      <c r="A297" s="109" t="s">
        <v>586</v>
      </c>
      <c r="B297" s="127">
        <v>6703</v>
      </c>
      <c r="C297" s="127">
        <v>1500784000</v>
      </c>
      <c r="D297" s="129">
        <v>1616937178</v>
      </c>
      <c r="E297" s="129">
        <v>241226</v>
      </c>
      <c r="F297" s="128">
        <v>85.4</v>
      </c>
      <c r="G297" s="55">
        <v>2178631515</v>
      </c>
      <c r="H297" s="55">
        <v>561694337</v>
      </c>
      <c r="I297" s="318">
        <v>20.55</v>
      </c>
      <c r="J297" s="319">
        <v>18.48</v>
      </c>
      <c r="K297" s="55">
        <v>17220</v>
      </c>
    </row>
    <row r="298" spans="1:11" x14ac:dyDescent="0.25">
      <c r="A298" s="109" t="s">
        <v>587</v>
      </c>
      <c r="B298" s="127">
        <v>78069</v>
      </c>
      <c r="C298" s="127">
        <v>19670962400</v>
      </c>
      <c r="D298" s="129">
        <v>21193396535</v>
      </c>
      <c r="E298" s="129">
        <v>271470</v>
      </c>
      <c r="F298" s="128">
        <v>96.1</v>
      </c>
      <c r="G298" s="55">
        <v>25374247911</v>
      </c>
      <c r="H298" s="55">
        <v>4180851376</v>
      </c>
      <c r="I298" s="318">
        <v>20.55</v>
      </c>
      <c r="J298" s="319">
        <v>18.48</v>
      </c>
      <c r="K298" s="55">
        <v>11005</v>
      </c>
    </row>
    <row r="299" spans="1:11" x14ac:dyDescent="0.25">
      <c r="A299" s="109" t="s">
        <v>588</v>
      </c>
      <c r="B299" s="127">
        <v>2373</v>
      </c>
      <c r="C299" s="127">
        <v>516959900</v>
      </c>
      <c r="D299" s="129">
        <v>556970011</v>
      </c>
      <c r="E299" s="129">
        <v>234711</v>
      </c>
      <c r="F299" s="128">
        <v>83</v>
      </c>
      <c r="G299" s="55">
        <v>771280410</v>
      </c>
      <c r="H299" s="55">
        <v>214310399</v>
      </c>
      <c r="I299" s="318">
        <v>20.55</v>
      </c>
      <c r="J299" s="319">
        <v>18.48</v>
      </c>
      <c r="K299" s="55">
        <v>18559</v>
      </c>
    </row>
    <row r="300" spans="1:11" x14ac:dyDescent="0.25">
      <c r="A300" s="109" t="s">
        <v>589</v>
      </c>
      <c r="B300" s="127">
        <v>5591</v>
      </c>
      <c r="C300" s="127">
        <v>1241147900</v>
      </c>
      <c r="D300" s="130">
        <v>1337206542</v>
      </c>
      <c r="E300" s="130">
        <v>239171</v>
      </c>
      <c r="F300" s="131">
        <v>84.6</v>
      </c>
      <c r="G300" s="108">
        <v>1817205550</v>
      </c>
      <c r="H300" s="55">
        <v>479999008</v>
      </c>
      <c r="I300" s="318">
        <v>20.55</v>
      </c>
      <c r="J300" s="319">
        <v>18.48</v>
      </c>
      <c r="K300" s="55">
        <v>17643</v>
      </c>
    </row>
    <row r="301" spans="1:11" x14ac:dyDescent="0.25">
      <c r="A301" s="109" t="s">
        <v>590</v>
      </c>
      <c r="B301" s="127">
        <v>132522</v>
      </c>
      <c r="C301" s="127">
        <v>33894707300</v>
      </c>
      <c r="D301" s="54">
        <v>36517988171</v>
      </c>
      <c r="E301" s="54">
        <v>275562</v>
      </c>
      <c r="F301" s="128">
        <v>97.5</v>
      </c>
      <c r="G301" s="55">
        <v>43072744389</v>
      </c>
      <c r="H301" s="55">
        <v>6554756218</v>
      </c>
      <c r="I301" s="319">
        <v>20.55</v>
      </c>
      <c r="J301" s="319">
        <v>18.48</v>
      </c>
      <c r="K301" s="55">
        <v>10164</v>
      </c>
    </row>
    <row r="302" spans="1:11" x14ac:dyDescent="0.25">
      <c r="A302" s="109" t="s">
        <v>591</v>
      </c>
      <c r="B302" s="127">
        <v>6257</v>
      </c>
      <c r="C302" s="127">
        <v>1357079500</v>
      </c>
      <c r="D302" s="54">
        <v>1462110668</v>
      </c>
      <c r="E302" s="54">
        <v>233676</v>
      </c>
      <c r="F302" s="128">
        <v>82.7</v>
      </c>
      <c r="G302" s="55">
        <v>2033671101</v>
      </c>
      <c r="H302" s="55">
        <v>571560433</v>
      </c>
      <c r="I302" s="318">
        <v>20.55</v>
      </c>
      <c r="J302" s="319">
        <v>18.48</v>
      </c>
      <c r="K302" s="55">
        <v>18772</v>
      </c>
    </row>
    <row r="303" spans="1:11" x14ac:dyDescent="0.25">
      <c r="A303" s="109" t="s">
        <v>592</v>
      </c>
      <c r="B303" s="127">
        <v>5421</v>
      </c>
      <c r="C303" s="127">
        <v>1184068000</v>
      </c>
      <c r="D303" s="54">
        <v>1275708943</v>
      </c>
      <c r="E303" s="54">
        <v>235327</v>
      </c>
      <c r="F303" s="128">
        <v>83.3</v>
      </c>
      <c r="G303" s="55">
        <v>1761951580</v>
      </c>
      <c r="H303" s="55">
        <v>486242637</v>
      </c>
      <c r="I303" s="318">
        <v>20.55</v>
      </c>
      <c r="J303" s="319">
        <v>18.48</v>
      </c>
      <c r="K303" s="55">
        <v>18433</v>
      </c>
    </row>
    <row r="304" spans="1:11" x14ac:dyDescent="0.25">
      <c r="A304" s="109" t="s">
        <v>593</v>
      </c>
      <c r="B304" s="127">
        <v>9106</v>
      </c>
      <c r="C304" s="127">
        <v>2092714000</v>
      </c>
      <c r="D304" s="54">
        <v>2254679600</v>
      </c>
      <c r="E304" s="54">
        <v>247604</v>
      </c>
      <c r="F304" s="128">
        <v>87.6</v>
      </c>
      <c r="G304" s="55">
        <v>2959662625</v>
      </c>
      <c r="H304" s="55">
        <v>704983025</v>
      </c>
      <c r="I304" s="318">
        <v>20.55</v>
      </c>
      <c r="J304" s="319">
        <v>18.48</v>
      </c>
      <c r="K304" s="55">
        <v>15910</v>
      </c>
    </row>
    <row r="305" spans="1:11" x14ac:dyDescent="0.25">
      <c r="A305" s="109" t="s">
        <v>594</v>
      </c>
      <c r="B305" s="127">
        <v>2693</v>
      </c>
      <c r="C305" s="127">
        <v>571651300</v>
      </c>
      <c r="D305" s="54">
        <v>615894252</v>
      </c>
      <c r="E305" s="54">
        <v>228702</v>
      </c>
      <c r="F305" s="128">
        <v>80.900000000000006</v>
      </c>
      <c r="G305" s="55">
        <v>875287882</v>
      </c>
      <c r="H305" s="55">
        <v>259393630</v>
      </c>
      <c r="I305" s="318">
        <v>20.55</v>
      </c>
      <c r="J305" s="319">
        <v>18.48</v>
      </c>
      <c r="K305" s="55">
        <v>19794</v>
      </c>
    </row>
    <row r="306" spans="1:11" x14ac:dyDescent="0.25">
      <c r="A306" s="17" t="s">
        <v>595</v>
      </c>
      <c r="B306" s="127"/>
      <c r="C306" s="127"/>
      <c r="D306" s="54"/>
      <c r="E306" s="54"/>
      <c r="F306" s="128"/>
      <c r="G306" s="55"/>
      <c r="H306" s="55"/>
      <c r="I306" s="318"/>
      <c r="J306" s="319"/>
      <c r="K306" s="55"/>
    </row>
    <row r="307" spans="1:11" x14ac:dyDescent="0.25">
      <c r="A307" s="109" t="s">
        <v>596</v>
      </c>
      <c r="B307" s="127">
        <v>2618</v>
      </c>
      <c r="C307" s="127">
        <v>636054000</v>
      </c>
      <c r="D307" s="54">
        <v>685281399</v>
      </c>
      <c r="E307" s="54">
        <v>261758</v>
      </c>
      <c r="F307" s="128">
        <v>92.6</v>
      </c>
      <c r="G307" s="55">
        <v>850911130</v>
      </c>
      <c r="H307" s="55">
        <v>165629731</v>
      </c>
      <c r="I307" s="318">
        <v>20.45</v>
      </c>
      <c r="J307" s="319">
        <v>18.38</v>
      </c>
      <c r="K307" s="55">
        <v>12938</v>
      </c>
    </row>
    <row r="308" spans="1:11" x14ac:dyDescent="0.25">
      <c r="A308" s="109" t="s">
        <v>597</v>
      </c>
      <c r="B308" s="127">
        <v>6079</v>
      </c>
      <c r="C308" s="127">
        <v>1474831000</v>
      </c>
      <c r="D308" s="54">
        <v>1588975545</v>
      </c>
      <c r="E308" s="54">
        <v>261388</v>
      </c>
      <c r="F308" s="128">
        <v>92.5</v>
      </c>
      <c r="G308" s="55">
        <v>1975816945</v>
      </c>
      <c r="H308" s="55">
        <v>386841400</v>
      </c>
      <c r="I308" s="318">
        <v>20.45</v>
      </c>
      <c r="J308" s="319">
        <v>18.38</v>
      </c>
      <c r="K308" s="55">
        <v>13013</v>
      </c>
    </row>
    <row r="309" spans="1:11" x14ac:dyDescent="0.25">
      <c r="A309" s="109" t="s">
        <v>598</v>
      </c>
      <c r="B309" s="127">
        <v>27909</v>
      </c>
      <c r="C309" s="127">
        <v>7124515500</v>
      </c>
      <c r="D309" s="54">
        <v>7675917377</v>
      </c>
      <c r="E309" s="54">
        <v>275034</v>
      </c>
      <c r="F309" s="128">
        <v>97.3</v>
      </c>
      <c r="G309" s="55">
        <v>9071076675</v>
      </c>
      <c r="H309" s="55">
        <v>1395159298</v>
      </c>
      <c r="I309" s="318">
        <v>20.45</v>
      </c>
      <c r="J309" s="319">
        <v>18.38</v>
      </c>
      <c r="K309" s="55">
        <v>10223</v>
      </c>
    </row>
    <row r="310" spans="1:11" x14ac:dyDescent="0.25">
      <c r="A310" s="109" t="s">
        <v>599</v>
      </c>
      <c r="B310" s="127">
        <v>17270</v>
      </c>
      <c r="C310" s="127">
        <v>5280088100</v>
      </c>
      <c r="D310" s="54">
        <v>5688740518</v>
      </c>
      <c r="E310" s="54">
        <v>329400</v>
      </c>
      <c r="F310" s="128">
        <v>116.5</v>
      </c>
      <c r="G310" s="55">
        <v>5613153255</v>
      </c>
      <c r="H310" s="55">
        <v>-75587263</v>
      </c>
      <c r="I310" s="319">
        <v>20.45</v>
      </c>
      <c r="J310" s="318">
        <v>18.38</v>
      </c>
      <c r="K310" s="55">
        <v>-804</v>
      </c>
    </row>
    <row r="311" spans="1:11" x14ac:dyDescent="0.25">
      <c r="A311" s="109" t="s">
        <v>600</v>
      </c>
      <c r="B311" s="127">
        <v>9144</v>
      </c>
      <c r="C311" s="127">
        <v>1959217800</v>
      </c>
      <c r="D311" s="54">
        <v>2110851462</v>
      </c>
      <c r="E311" s="54">
        <v>230846</v>
      </c>
      <c r="F311" s="128">
        <v>81.7</v>
      </c>
      <c r="G311" s="55">
        <v>2972013512</v>
      </c>
      <c r="H311" s="55">
        <v>861162050</v>
      </c>
      <c r="I311" s="318">
        <v>20.45</v>
      </c>
      <c r="J311" s="319">
        <v>18.38</v>
      </c>
      <c r="K311" s="55">
        <v>19259</v>
      </c>
    </row>
    <row r="312" spans="1:11" x14ac:dyDescent="0.25">
      <c r="A312" s="109" t="s">
        <v>601</v>
      </c>
      <c r="B312" s="127">
        <v>4706</v>
      </c>
      <c r="C312" s="127">
        <v>1145653400</v>
      </c>
      <c r="D312" s="54">
        <v>1234321245</v>
      </c>
      <c r="E312" s="54">
        <v>262287</v>
      </c>
      <c r="F312" s="128">
        <v>92.8</v>
      </c>
      <c r="G312" s="55">
        <v>1529559885</v>
      </c>
      <c r="H312" s="55">
        <v>295238640</v>
      </c>
      <c r="I312" s="318">
        <v>20.45</v>
      </c>
      <c r="J312" s="319">
        <v>18.38</v>
      </c>
      <c r="K312" s="55">
        <v>12830</v>
      </c>
    </row>
    <row r="313" spans="1:11" x14ac:dyDescent="0.25">
      <c r="A313" s="109" t="s">
        <v>602</v>
      </c>
      <c r="B313" s="127">
        <v>15480</v>
      </c>
      <c r="C313" s="127">
        <v>3750342000</v>
      </c>
      <c r="D313" s="54">
        <v>4040599719</v>
      </c>
      <c r="E313" s="54">
        <v>261021</v>
      </c>
      <c r="F313" s="128">
        <v>92.4</v>
      </c>
      <c r="G313" s="55">
        <v>5031361458</v>
      </c>
      <c r="H313" s="55">
        <v>990761739</v>
      </c>
      <c r="I313" s="318">
        <v>20.45</v>
      </c>
      <c r="J313" s="319">
        <v>18.38</v>
      </c>
      <c r="K313" s="55">
        <v>13089</v>
      </c>
    </row>
    <row r="314" spans="1:11" x14ac:dyDescent="0.25">
      <c r="A314" s="109" t="s">
        <v>603</v>
      </c>
      <c r="B314" s="127">
        <v>22464</v>
      </c>
      <c r="C314" s="127">
        <v>6718241400</v>
      </c>
      <c r="D314" s="54">
        <v>7238199693</v>
      </c>
      <c r="E314" s="54">
        <v>322213</v>
      </c>
      <c r="F314" s="128">
        <v>114</v>
      </c>
      <c r="G314" s="55">
        <v>7301324534</v>
      </c>
      <c r="H314" s="55">
        <v>63124841</v>
      </c>
      <c r="I314" s="318">
        <v>20.45</v>
      </c>
      <c r="J314" s="319">
        <v>18.38</v>
      </c>
      <c r="K314" s="55">
        <v>575</v>
      </c>
    </row>
    <row r="315" spans="1:11" x14ac:dyDescent="0.25">
      <c r="A315" s="109" t="s">
        <v>604</v>
      </c>
      <c r="B315" s="127">
        <v>79128</v>
      </c>
      <c r="C315" s="127">
        <v>21223774800</v>
      </c>
      <c r="D315" s="54">
        <v>22866388851</v>
      </c>
      <c r="E315" s="54">
        <v>288980</v>
      </c>
      <c r="F315" s="128">
        <v>102.2</v>
      </c>
      <c r="G315" s="55">
        <v>25718447639</v>
      </c>
      <c r="H315" s="55">
        <v>2852058788</v>
      </c>
      <c r="I315" s="318">
        <v>20.45</v>
      </c>
      <c r="J315" s="319">
        <v>18.38</v>
      </c>
      <c r="K315" s="55">
        <v>7371</v>
      </c>
    </row>
    <row r="316" spans="1:11" x14ac:dyDescent="0.25">
      <c r="A316" s="109" t="s">
        <v>605</v>
      </c>
      <c r="B316" s="127">
        <v>5885</v>
      </c>
      <c r="C316" s="127">
        <v>1360518200</v>
      </c>
      <c r="D316" s="54">
        <v>1465815506</v>
      </c>
      <c r="E316" s="54">
        <v>249077</v>
      </c>
      <c r="F316" s="128">
        <v>88.1</v>
      </c>
      <c r="G316" s="55">
        <v>1912762415</v>
      </c>
      <c r="H316" s="55">
        <v>446946909</v>
      </c>
      <c r="I316" s="318">
        <v>20.45</v>
      </c>
      <c r="J316" s="319">
        <v>18.38</v>
      </c>
      <c r="K316" s="55">
        <v>15531</v>
      </c>
    </row>
    <row r="317" spans="1:11" x14ac:dyDescent="0.25">
      <c r="A317" s="109" t="s">
        <v>606</v>
      </c>
      <c r="B317" s="127">
        <v>42405</v>
      </c>
      <c r="C317" s="127">
        <v>10878636500</v>
      </c>
      <c r="D317" s="54">
        <v>11720588572</v>
      </c>
      <c r="E317" s="54">
        <v>276396</v>
      </c>
      <c r="F317" s="128">
        <v>97.8</v>
      </c>
      <c r="G317" s="55">
        <v>13782615157</v>
      </c>
      <c r="H317" s="55">
        <v>2062026585</v>
      </c>
      <c r="I317" s="318">
        <v>20.45</v>
      </c>
      <c r="J317" s="319">
        <v>18.38</v>
      </c>
      <c r="K317" s="55">
        <v>9944</v>
      </c>
    </row>
    <row r="318" spans="1:11" x14ac:dyDescent="0.25">
      <c r="A318" s="109" t="s">
        <v>607</v>
      </c>
      <c r="B318" s="127">
        <v>7779</v>
      </c>
      <c r="C318" s="127">
        <v>1842961400</v>
      </c>
      <c r="D318" s="54">
        <v>1985597398</v>
      </c>
      <c r="E318" s="54">
        <v>255251</v>
      </c>
      <c r="F318" s="128">
        <v>90.3</v>
      </c>
      <c r="G318" s="55">
        <v>2528356640</v>
      </c>
      <c r="H318" s="55">
        <v>542759242</v>
      </c>
      <c r="I318" s="318">
        <v>20.45</v>
      </c>
      <c r="J318" s="319">
        <v>18.38</v>
      </c>
      <c r="K318" s="55">
        <v>14268</v>
      </c>
    </row>
    <row r="319" spans="1:11" x14ac:dyDescent="0.25">
      <c r="A319" s="109" t="s">
        <v>608</v>
      </c>
      <c r="B319" s="127">
        <v>3171</v>
      </c>
      <c r="C319" s="127">
        <v>700180200</v>
      </c>
      <c r="D319" s="54">
        <v>754370647</v>
      </c>
      <c r="E319" s="54">
        <v>237897</v>
      </c>
      <c r="F319" s="128">
        <v>84.2</v>
      </c>
      <c r="G319" s="55">
        <v>1030649043</v>
      </c>
      <c r="H319" s="55">
        <v>276278396</v>
      </c>
      <c r="I319" s="318">
        <v>20.45</v>
      </c>
      <c r="J319" s="319">
        <v>18.38</v>
      </c>
      <c r="K319" s="55">
        <v>17817</v>
      </c>
    </row>
    <row r="320" spans="1:11" x14ac:dyDescent="0.25">
      <c r="A320" s="109" t="s">
        <v>609</v>
      </c>
      <c r="B320" s="127">
        <v>4077</v>
      </c>
      <c r="C320" s="127">
        <v>903173000</v>
      </c>
      <c r="D320" s="54">
        <v>973074074</v>
      </c>
      <c r="E320" s="54">
        <v>238674</v>
      </c>
      <c r="F320" s="128">
        <v>84.4</v>
      </c>
      <c r="G320" s="55">
        <v>1325120198</v>
      </c>
      <c r="H320" s="55">
        <v>352046124</v>
      </c>
      <c r="I320" s="318">
        <v>20.45</v>
      </c>
      <c r="J320" s="319">
        <v>18.38</v>
      </c>
      <c r="K320" s="55">
        <v>17658</v>
      </c>
    </row>
    <row r="321" spans="1:11" ht="13.8" thickBot="1" x14ac:dyDescent="0.3">
      <c r="A321" s="21"/>
      <c r="B321" s="56"/>
      <c r="C321" s="56"/>
      <c r="D321" s="57"/>
      <c r="E321" s="57"/>
      <c r="F321" s="58"/>
      <c r="G321" s="59"/>
      <c r="H321" s="59"/>
      <c r="I321" s="60"/>
      <c r="J321" s="60"/>
      <c r="K321" s="59"/>
    </row>
    <row r="322" spans="1:11" x14ac:dyDescent="0.25">
      <c r="A322" s="61" t="str">
        <f>"1) Enligt regeringens beslut om uppräkningsfaktorer för beräkning av preliminära kommunalskattemedel för år "&amp;Innehåll!C33&amp;"."</f>
        <v>1) Enligt regeringens beslut om uppräkningsfaktorer för beräkning av preliminära kommunalskattemedel för år 2025.</v>
      </c>
    </row>
  </sheetData>
  <mergeCells count="4">
    <mergeCell ref="D3:F3"/>
    <mergeCell ref="I3:J3"/>
    <mergeCell ref="I4:J4"/>
    <mergeCell ref="I5:J5"/>
  </mergeCells>
  <conditionalFormatting sqref="I321">
    <cfRule type="expression" dxfId="81" priority="40" stopIfTrue="1">
      <formula>IF($H321&gt;=0,TRUE,FALSE)</formula>
    </cfRule>
  </conditionalFormatting>
  <conditionalFormatting sqref="J321">
    <cfRule type="expression" dxfId="80" priority="41" stopIfTrue="1">
      <formula>IF($H321&lt;0,TRUE,FALSE)</formula>
    </cfRule>
  </conditionalFormatting>
  <conditionalFormatting sqref="H321 K321">
    <cfRule type="cellIs" dxfId="79" priority="42" stopIfTrue="1" operator="lessThan">
      <formula>0</formula>
    </cfRule>
  </conditionalFormatting>
  <conditionalFormatting sqref="K321">
    <cfRule type="cellIs" dxfId="78" priority="37" stopIfTrue="1" operator="lessThan">
      <formula>0</formula>
    </cfRule>
  </conditionalFormatting>
  <conditionalFormatting sqref="H11:H320 K11:K320">
    <cfRule type="cellIs" dxfId="77" priority="14" stopIfTrue="1" operator="lessThan">
      <formula>0</formula>
    </cfRule>
  </conditionalFormatting>
  <conditionalFormatting sqref="K11:K320">
    <cfRule type="cellIs" dxfId="76" priority="13" stopIfTrue="1" operator="lessThan">
      <formula>0</formula>
    </cfRule>
  </conditionalFormatting>
  <conditionalFormatting sqref="K11:K320">
    <cfRule type="cellIs" dxfId="75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x14ac:dyDescent="0.25"/>
  <cols>
    <col min="1" max="1" width="13.109375" customWidth="1"/>
    <col min="2" max="10" width="9.109375" customWidth="1"/>
    <col min="11" max="12" width="10.6640625" customWidth="1"/>
    <col min="13" max="13" width="2.88671875" customWidth="1"/>
    <col min="14" max="14" width="0" hidden="1" customWidth="1"/>
    <col min="15" max="16384" width="9.109375" hidden="1"/>
  </cols>
  <sheetData>
    <row r="1" spans="1:12" ht="9" customHeight="1" x14ac:dyDescent="0.25"/>
    <row r="2" spans="1:12" s="134" customFormat="1" ht="17.25" customHeight="1" x14ac:dyDescent="0.3">
      <c r="A2" s="132" t="str">
        <f>"Tabell 3  Kostnadsutjämning, utjämningsåret "&amp;Innehåll!C33</f>
        <v>Tabell 3  Kostnadsutjämning, utjämningsåret 2025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134" customFormat="1" ht="4.5" customHeight="1" x14ac:dyDescent="0.3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3"/>
    </row>
    <row r="4" spans="1:12" s="134" customFormat="1" ht="12" customHeight="1" x14ac:dyDescent="0.25">
      <c r="A4" s="137" t="s">
        <v>19</v>
      </c>
      <c r="B4" s="138" t="s">
        <v>155</v>
      </c>
      <c r="C4" s="139"/>
      <c r="D4" s="136"/>
      <c r="E4" s="136"/>
      <c r="F4" s="136"/>
      <c r="G4" s="136"/>
      <c r="H4" s="136"/>
      <c r="I4" s="136"/>
      <c r="J4" s="136"/>
      <c r="K4" s="140" t="s">
        <v>113</v>
      </c>
      <c r="L4" s="140" t="s">
        <v>121</v>
      </c>
    </row>
    <row r="5" spans="1:12" s="144" customFormat="1" ht="12" customHeight="1" x14ac:dyDescent="0.25">
      <c r="A5" s="127"/>
      <c r="B5" s="141" t="s">
        <v>122</v>
      </c>
      <c r="C5" s="141" t="s">
        <v>122</v>
      </c>
      <c r="D5" s="141" t="s">
        <v>123</v>
      </c>
      <c r="E5" s="141" t="s">
        <v>269</v>
      </c>
      <c r="F5" s="141" t="s">
        <v>124</v>
      </c>
      <c r="G5" s="141" t="s">
        <v>125</v>
      </c>
      <c r="H5" s="141" t="s">
        <v>157</v>
      </c>
      <c r="I5" s="141" t="s">
        <v>161</v>
      </c>
      <c r="J5" s="141" t="s">
        <v>126</v>
      </c>
      <c r="K5" s="142" t="s">
        <v>127</v>
      </c>
      <c r="L5" s="143" t="s">
        <v>39</v>
      </c>
    </row>
    <row r="6" spans="1:12" s="144" customFormat="1" ht="12" customHeight="1" x14ac:dyDescent="0.25">
      <c r="B6" s="141" t="s">
        <v>128</v>
      </c>
      <c r="C6" s="141" t="s">
        <v>129</v>
      </c>
      <c r="D6" s="141" t="s">
        <v>130</v>
      </c>
      <c r="E6" s="141" t="s">
        <v>271</v>
      </c>
      <c r="F6" s="141" t="s">
        <v>131</v>
      </c>
      <c r="G6" s="141" t="s">
        <v>132</v>
      </c>
      <c r="H6" s="141" t="s">
        <v>158</v>
      </c>
      <c r="I6" s="141" t="s">
        <v>162</v>
      </c>
      <c r="J6" s="141" t="s">
        <v>133</v>
      </c>
      <c r="K6" s="145" t="s">
        <v>134</v>
      </c>
      <c r="L6" s="143" t="s">
        <v>135</v>
      </c>
    </row>
    <row r="7" spans="1:12" s="144" customFormat="1" ht="12" customHeight="1" x14ac:dyDescent="0.25">
      <c r="A7" s="144" t="s">
        <v>42</v>
      </c>
      <c r="B7" s="141" t="s">
        <v>136</v>
      </c>
      <c r="C7" s="141" t="s">
        <v>137</v>
      </c>
      <c r="D7" s="141"/>
      <c r="E7" s="141" t="s">
        <v>270</v>
      </c>
      <c r="F7" s="141" t="s">
        <v>138</v>
      </c>
      <c r="G7" s="141"/>
      <c r="H7" s="141" t="s">
        <v>159</v>
      </c>
      <c r="I7" s="141" t="s">
        <v>131</v>
      </c>
      <c r="J7" s="141"/>
      <c r="K7" s="146" t="s">
        <v>91</v>
      </c>
      <c r="L7" s="143" t="s">
        <v>44</v>
      </c>
    </row>
    <row r="8" spans="1:12" s="144" customFormat="1" ht="12" customHeight="1" x14ac:dyDescent="0.25">
      <c r="A8" s="127"/>
      <c r="B8" s="141" t="s">
        <v>139</v>
      </c>
      <c r="C8" s="141" t="s">
        <v>140</v>
      </c>
      <c r="D8" s="141"/>
      <c r="E8" s="141"/>
      <c r="F8" s="141" t="s">
        <v>132</v>
      </c>
      <c r="G8" s="141"/>
      <c r="H8" s="141" t="s">
        <v>160</v>
      </c>
      <c r="I8" s="141" t="s">
        <v>163</v>
      </c>
      <c r="J8" s="141"/>
      <c r="K8" s="141"/>
      <c r="L8" s="147" t="s">
        <v>134</v>
      </c>
    </row>
    <row r="9" spans="1:12" s="144" customFormat="1" x14ac:dyDescent="0.25">
      <c r="B9" s="32" t="s">
        <v>132</v>
      </c>
      <c r="C9" s="141" t="s">
        <v>130</v>
      </c>
      <c r="D9" s="141"/>
      <c r="E9" s="141"/>
      <c r="F9" s="141"/>
      <c r="G9" s="141"/>
      <c r="H9" s="141" t="s">
        <v>272</v>
      </c>
      <c r="I9" s="141"/>
      <c r="J9" s="141"/>
      <c r="K9" s="141"/>
      <c r="L9" s="148"/>
    </row>
    <row r="10" spans="1:12" s="151" customFormat="1" ht="12" customHeight="1" x14ac:dyDescent="0.25">
      <c r="A10" s="152" t="s">
        <v>141</v>
      </c>
      <c r="B10" s="149">
        <v>9716.8194680727902</v>
      </c>
      <c r="C10" s="149">
        <v>14403.860189635699</v>
      </c>
      <c r="D10" s="149">
        <v>4789.8539508346803</v>
      </c>
      <c r="E10" s="149">
        <v>716.71337547564599</v>
      </c>
      <c r="F10" s="149">
        <v>5425.1837049682999</v>
      </c>
      <c r="G10" s="149">
        <v>13110.591553575199</v>
      </c>
      <c r="H10" s="149">
        <v>109.74174671453601</v>
      </c>
      <c r="I10" s="149">
        <v>233.185510363394</v>
      </c>
      <c r="J10" s="149">
        <v>1479.6355658852201</v>
      </c>
      <c r="K10" s="149">
        <v>49986</v>
      </c>
      <c r="L10" s="150"/>
    </row>
    <row r="11" spans="1:12" ht="18.75" customHeight="1" x14ac:dyDescent="0.25">
      <c r="A11" s="17" t="s">
        <v>305</v>
      </c>
    </row>
    <row r="12" spans="1:12" x14ac:dyDescent="0.25">
      <c r="A12" s="109" t="s">
        <v>306</v>
      </c>
      <c r="B12" s="108">
        <v>11032</v>
      </c>
      <c r="C12" s="108">
        <v>17117</v>
      </c>
      <c r="D12" s="108">
        <v>5294</v>
      </c>
      <c r="E12" s="108">
        <v>1413</v>
      </c>
      <c r="F12" s="108">
        <v>7330</v>
      </c>
      <c r="G12" s="108">
        <v>8776</v>
      </c>
      <c r="H12" s="108">
        <v>94</v>
      </c>
      <c r="I12" s="108">
        <v>160</v>
      </c>
      <c r="J12" s="108">
        <v>2129</v>
      </c>
      <c r="K12" s="108">
        <v>53345</v>
      </c>
      <c r="L12" s="80">
        <v>3359</v>
      </c>
    </row>
    <row r="13" spans="1:12" x14ac:dyDescent="0.25">
      <c r="A13" s="109" t="s">
        <v>307</v>
      </c>
      <c r="B13" s="108">
        <v>10208</v>
      </c>
      <c r="C13" s="108">
        <v>18479</v>
      </c>
      <c r="D13" s="108">
        <v>6489</v>
      </c>
      <c r="E13" s="108">
        <v>417</v>
      </c>
      <c r="F13" s="108">
        <v>2879</v>
      </c>
      <c r="G13" s="108">
        <v>15427</v>
      </c>
      <c r="H13" s="108">
        <v>94</v>
      </c>
      <c r="I13" s="108">
        <v>160</v>
      </c>
      <c r="J13" s="108">
        <v>2129</v>
      </c>
      <c r="K13" s="108">
        <v>56282</v>
      </c>
      <c r="L13" s="80">
        <v>6296</v>
      </c>
    </row>
    <row r="14" spans="1:12" x14ac:dyDescent="0.25">
      <c r="A14" s="109" t="s">
        <v>308</v>
      </c>
      <c r="B14" s="108">
        <v>11777</v>
      </c>
      <c r="C14" s="108">
        <v>19903</v>
      </c>
      <c r="D14" s="108">
        <v>6554</v>
      </c>
      <c r="E14" s="108">
        <v>460</v>
      </c>
      <c r="F14" s="108">
        <v>3317</v>
      </c>
      <c r="G14" s="108">
        <v>10874</v>
      </c>
      <c r="H14" s="108">
        <v>94</v>
      </c>
      <c r="I14" s="108">
        <v>160</v>
      </c>
      <c r="J14" s="108">
        <v>2129</v>
      </c>
      <c r="K14" s="108">
        <v>55268</v>
      </c>
      <c r="L14" s="80">
        <v>5282</v>
      </c>
    </row>
    <row r="15" spans="1:12" x14ac:dyDescent="0.25">
      <c r="A15" s="109" t="s">
        <v>309</v>
      </c>
      <c r="B15" s="108">
        <v>11938</v>
      </c>
      <c r="C15" s="108">
        <v>16126</v>
      </c>
      <c r="D15" s="108">
        <v>5098</v>
      </c>
      <c r="E15" s="108">
        <v>1029</v>
      </c>
      <c r="F15" s="108">
        <v>5815</v>
      </c>
      <c r="G15" s="108">
        <v>9020</v>
      </c>
      <c r="H15" s="108">
        <v>94</v>
      </c>
      <c r="I15" s="108">
        <v>160</v>
      </c>
      <c r="J15" s="108">
        <v>2129</v>
      </c>
      <c r="K15" s="108">
        <v>51409</v>
      </c>
      <c r="L15" s="80">
        <v>1423</v>
      </c>
    </row>
    <row r="16" spans="1:12" x14ac:dyDescent="0.25">
      <c r="A16" s="109" t="s">
        <v>310</v>
      </c>
      <c r="B16" s="108">
        <v>11509</v>
      </c>
      <c r="C16" s="108">
        <v>17443</v>
      </c>
      <c r="D16" s="108">
        <v>5352</v>
      </c>
      <c r="E16" s="108">
        <v>900</v>
      </c>
      <c r="F16" s="108">
        <v>5436</v>
      </c>
      <c r="G16" s="108">
        <v>8868</v>
      </c>
      <c r="H16" s="108">
        <v>94</v>
      </c>
      <c r="I16" s="108">
        <v>160</v>
      </c>
      <c r="J16" s="108">
        <v>2129</v>
      </c>
      <c r="K16" s="108">
        <v>51891</v>
      </c>
      <c r="L16" s="80">
        <v>1905</v>
      </c>
    </row>
    <row r="17" spans="1:12" x14ac:dyDescent="0.25">
      <c r="A17" s="109" t="s">
        <v>311</v>
      </c>
      <c r="B17" s="108">
        <v>11542</v>
      </c>
      <c r="C17" s="108">
        <v>15730</v>
      </c>
      <c r="D17" s="108">
        <v>4941</v>
      </c>
      <c r="E17" s="108">
        <v>955</v>
      </c>
      <c r="F17" s="108">
        <v>5277</v>
      </c>
      <c r="G17" s="108">
        <v>10625</v>
      </c>
      <c r="H17" s="108">
        <v>457</v>
      </c>
      <c r="I17" s="108">
        <v>160</v>
      </c>
      <c r="J17" s="108">
        <v>2129</v>
      </c>
      <c r="K17" s="108">
        <v>51816</v>
      </c>
      <c r="L17" s="80">
        <v>1830</v>
      </c>
    </row>
    <row r="18" spans="1:12" x14ac:dyDescent="0.25">
      <c r="A18" s="109" t="s">
        <v>312</v>
      </c>
      <c r="B18" s="108">
        <v>10572</v>
      </c>
      <c r="C18" s="108">
        <v>16777</v>
      </c>
      <c r="D18" s="108">
        <v>5239</v>
      </c>
      <c r="E18" s="108">
        <v>450</v>
      </c>
      <c r="F18" s="108">
        <v>3636</v>
      </c>
      <c r="G18" s="108">
        <v>15197</v>
      </c>
      <c r="H18" s="108">
        <v>94</v>
      </c>
      <c r="I18" s="108">
        <v>160</v>
      </c>
      <c r="J18" s="108">
        <v>2129</v>
      </c>
      <c r="K18" s="108">
        <v>54254</v>
      </c>
      <c r="L18" s="80">
        <v>4268</v>
      </c>
    </row>
    <row r="19" spans="1:12" x14ac:dyDescent="0.25">
      <c r="A19" s="109" t="s">
        <v>313</v>
      </c>
      <c r="B19" s="108">
        <v>12201</v>
      </c>
      <c r="C19" s="108">
        <v>16965</v>
      </c>
      <c r="D19" s="108">
        <v>5211</v>
      </c>
      <c r="E19" s="108">
        <v>477</v>
      </c>
      <c r="F19" s="108">
        <v>4222</v>
      </c>
      <c r="G19" s="108">
        <v>10951</v>
      </c>
      <c r="H19" s="108">
        <v>94</v>
      </c>
      <c r="I19" s="108">
        <v>160</v>
      </c>
      <c r="J19" s="108">
        <v>2129</v>
      </c>
      <c r="K19" s="108">
        <v>52410</v>
      </c>
      <c r="L19" s="80">
        <v>2424</v>
      </c>
    </row>
    <row r="20" spans="1:12" x14ac:dyDescent="0.25">
      <c r="A20" s="109" t="s">
        <v>314</v>
      </c>
      <c r="B20" s="108">
        <v>8351</v>
      </c>
      <c r="C20" s="108">
        <v>13177</v>
      </c>
      <c r="D20" s="108">
        <v>4475</v>
      </c>
      <c r="E20" s="108">
        <v>589</v>
      </c>
      <c r="F20" s="108">
        <v>5046</v>
      </c>
      <c r="G20" s="108">
        <v>18075</v>
      </c>
      <c r="H20" s="108">
        <v>94</v>
      </c>
      <c r="I20" s="108">
        <v>57</v>
      </c>
      <c r="J20" s="108">
        <v>2129</v>
      </c>
      <c r="K20" s="108">
        <v>51993</v>
      </c>
      <c r="L20" s="80">
        <v>2007</v>
      </c>
    </row>
    <row r="21" spans="1:12" x14ac:dyDescent="0.25">
      <c r="A21" s="109" t="s">
        <v>315</v>
      </c>
      <c r="B21" s="108">
        <v>11516</v>
      </c>
      <c r="C21" s="108">
        <v>17810</v>
      </c>
      <c r="D21" s="108">
        <v>6554</v>
      </c>
      <c r="E21" s="108">
        <v>617</v>
      </c>
      <c r="F21" s="108">
        <v>3199</v>
      </c>
      <c r="G21" s="108">
        <v>8832</v>
      </c>
      <c r="H21" s="108">
        <v>632</v>
      </c>
      <c r="I21" s="108">
        <v>57</v>
      </c>
      <c r="J21" s="108">
        <v>2129</v>
      </c>
      <c r="K21" s="108">
        <v>51346</v>
      </c>
      <c r="L21" s="80">
        <v>1360</v>
      </c>
    </row>
    <row r="22" spans="1:12" x14ac:dyDescent="0.25">
      <c r="A22" s="109" t="s">
        <v>316</v>
      </c>
      <c r="B22" s="108">
        <v>10006</v>
      </c>
      <c r="C22" s="108">
        <v>14856</v>
      </c>
      <c r="D22" s="108">
        <v>4655</v>
      </c>
      <c r="E22" s="108">
        <v>824</v>
      </c>
      <c r="F22" s="108">
        <v>5124</v>
      </c>
      <c r="G22" s="108">
        <v>13670</v>
      </c>
      <c r="H22" s="108">
        <v>94</v>
      </c>
      <c r="I22" s="108">
        <v>160</v>
      </c>
      <c r="J22" s="108">
        <v>2129</v>
      </c>
      <c r="K22" s="108">
        <v>51518</v>
      </c>
      <c r="L22" s="80">
        <v>1532</v>
      </c>
    </row>
    <row r="23" spans="1:12" x14ac:dyDescent="0.25">
      <c r="A23" s="109" t="s">
        <v>317</v>
      </c>
      <c r="B23" s="108">
        <v>11691</v>
      </c>
      <c r="C23" s="108">
        <v>17950</v>
      </c>
      <c r="D23" s="108">
        <v>6577</v>
      </c>
      <c r="E23" s="108">
        <v>610</v>
      </c>
      <c r="F23" s="108">
        <v>3961</v>
      </c>
      <c r="G23" s="108">
        <v>11249</v>
      </c>
      <c r="H23" s="108">
        <v>94</v>
      </c>
      <c r="I23" s="108">
        <v>160</v>
      </c>
      <c r="J23" s="108">
        <v>2129</v>
      </c>
      <c r="K23" s="108">
        <v>54421</v>
      </c>
      <c r="L23" s="80">
        <v>4435</v>
      </c>
    </row>
    <row r="24" spans="1:12" x14ac:dyDescent="0.25">
      <c r="A24" s="109" t="s">
        <v>318</v>
      </c>
      <c r="B24" s="108">
        <v>12088</v>
      </c>
      <c r="C24" s="108">
        <v>17478</v>
      </c>
      <c r="D24" s="108">
        <v>5312</v>
      </c>
      <c r="E24" s="108">
        <v>1299</v>
      </c>
      <c r="F24" s="108">
        <v>5948</v>
      </c>
      <c r="G24" s="108">
        <v>9305</v>
      </c>
      <c r="H24" s="108">
        <v>94</v>
      </c>
      <c r="I24" s="108">
        <v>160</v>
      </c>
      <c r="J24" s="108">
        <v>2129</v>
      </c>
      <c r="K24" s="108">
        <v>53813</v>
      </c>
      <c r="L24" s="80">
        <v>3827</v>
      </c>
    </row>
    <row r="25" spans="1:12" x14ac:dyDescent="0.25">
      <c r="A25" s="109" t="s">
        <v>319</v>
      </c>
      <c r="B25" s="108">
        <v>11477</v>
      </c>
      <c r="C25" s="108">
        <v>17137</v>
      </c>
      <c r="D25" s="108">
        <v>5568</v>
      </c>
      <c r="E25" s="108">
        <v>757</v>
      </c>
      <c r="F25" s="108">
        <v>4548</v>
      </c>
      <c r="G25" s="108">
        <v>10411</v>
      </c>
      <c r="H25" s="108">
        <v>94</v>
      </c>
      <c r="I25" s="108">
        <v>160</v>
      </c>
      <c r="J25" s="108">
        <v>2129</v>
      </c>
      <c r="K25" s="108">
        <v>52281</v>
      </c>
      <c r="L25" s="80">
        <v>2295</v>
      </c>
    </row>
    <row r="26" spans="1:12" x14ac:dyDescent="0.25">
      <c r="A26" s="109" t="s">
        <v>320</v>
      </c>
      <c r="B26" s="108">
        <v>10152</v>
      </c>
      <c r="C26" s="108">
        <v>10579</v>
      </c>
      <c r="D26" s="108">
        <v>2737</v>
      </c>
      <c r="E26" s="108">
        <v>1095</v>
      </c>
      <c r="F26" s="108">
        <v>4621</v>
      </c>
      <c r="G26" s="108">
        <v>10665</v>
      </c>
      <c r="H26" s="108">
        <v>94</v>
      </c>
      <c r="I26" s="108">
        <v>160</v>
      </c>
      <c r="J26" s="108">
        <v>2129</v>
      </c>
      <c r="K26" s="108">
        <v>42232</v>
      </c>
      <c r="L26" s="80">
        <v>-7754</v>
      </c>
    </row>
    <row r="27" spans="1:12" x14ac:dyDescent="0.25">
      <c r="A27" s="109" t="s">
        <v>305</v>
      </c>
      <c r="B27" s="108">
        <v>9824</v>
      </c>
      <c r="C27" s="108">
        <v>12864</v>
      </c>
      <c r="D27" s="108">
        <v>3853</v>
      </c>
      <c r="E27" s="108">
        <v>804</v>
      </c>
      <c r="F27" s="108">
        <v>7709</v>
      </c>
      <c r="G27" s="108">
        <v>10636</v>
      </c>
      <c r="H27" s="108">
        <v>94</v>
      </c>
      <c r="I27" s="108">
        <v>805</v>
      </c>
      <c r="J27" s="108">
        <v>2129</v>
      </c>
      <c r="K27" s="108">
        <v>48718</v>
      </c>
      <c r="L27" s="80">
        <v>-1268</v>
      </c>
    </row>
    <row r="28" spans="1:12" x14ac:dyDescent="0.25">
      <c r="A28" s="109" t="s">
        <v>321</v>
      </c>
      <c r="B28" s="108">
        <v>11363</v>
      </c>
      <c r="C28" s="108">
        <v>12788</v>
      </c>
      <c r="D28" s="108">
        <v>3248</v>
      </c>
      <c r="E28" s="108">
        <v>1000</v>
      </c>
      <c r="F28" s="108">
        <v>4981</v>
      </c>
      <c r="G28" s="108">
        <v>8347</v>
      </c>
      <c r="H28" s="108">
        <v>94</v>
      </c>
      <c r="I28" s="108">
        <v>160</v>
      </c>
      <c r="J28" s="108">
        <v>2129</v>
      </c>
      <c r="K28" s="108">
        <v>44110</v>
      </c>
      <c r="L28" s="80">
        <v>-5876</v>
      </c>
    </row>
    <row r="29" spans="1:12" x14ac:dyDescent="0.25">
      <c r="A29" s="109" t="s">
        <v>322</v>
      </c>
      <c r="B29" s="108">
        <v>10506</v>
      </c>
      <c r="C29" s="108">
        <v>15515</v>
      </c>
      <c r="D29" s="108">
        <v>5201</v>
      </c>
      <c r="E29" s="108">
        <v>1367</v>
      </c>
      <c r="F29" s="108">
        <v>6924</v>
      </c>
      <c r="G29" s="108">
        <v>10805</v>
      </c>
      <c r="H29" s="108">
        <v>94</v>
      </c>
      <c r="I29" s="108">
        <v>141</v>
      </c>
      <c r="J29" s="108">
        <v>2129</v>
      </c>
      <c r="K29" s="108">
        <v>52682</v>
      </c>
      <c r="L29" s="80">
        <v>2696</v>
      </c>
    </row>
    <row r="30" spans="1:12" x14ac:dyDescent="0.25">
      <c r="A30" s="109" t="s">
        <v>323</v>
      </c>
      <c r="B30" s="108">
        <v>10627</v>
      </c>
      <c r="C30" s="108">
        <v>17202</v>
      </c>
      <c r="D30" s="108">
        <v>5919</v>
      </c>
      <c r="E30" s="108">
        <v>550</v>
      </c>
      <c r="F30" s="108">
        <v>4485</v>
      </c>
      <c r="G30" s="108">
        <v>11639</v>
      </c>
      <c r="H30" s="108">
        <v>94</v>
      </c>
      <c r="I30" s="108">
        <v>160</v>
      </c>
      <c r="J30" s="108">
        <v>2129</v>
      </c>
      <c r="K30" s="108">
        <v>52805</v>
      </c>
      <c r="L30" s="80">
        <v>2819</v>
      </c>
    </row>
    <row r="31" spans="1:12" x14ac:dyDescent="0.25">
      <c r="A31" s="109" t="s">
        <v>324</v>
      </c>
      <c r="B31" s="108">
        <v>10981</v>
      </c>
      <c r="C31" s="108">
        <v>17114</v>
      </c>
      <c r="D31" s="108">
        <v>5177</v>
      </c>
      <c r="E31" s="108">
        <v>437</v>
      </c>
      <c r="F31" s="108">
        <v>3331</v>
      </c>
      <c r="G31" s="108">
        <v>12650</v>
      </c>
      <c r="H31" s="108">
        <v>285</v>
      </c>
      <c r="I31" s="108">
        <v>160</v>
      </c>
      <c r="J31" s="108">
        <v>2129</v>
      </c>
      <c r="K31" s="108">
        <v>52264</v>
      </c>
      <c r="L31" s="80">
        <v>2278</v>
      </c>
    </row>
    <row r="32" spans="1:12" x14ac:dyDescent="0.25">
      <c r="A32" s="109" t="s">
        <v>325</v>
      </c>
      <c r="B32" s="108">
        <v>11682</v>
      </c>
      <c r="C32" s="108">
        <v>16385</v>
      </c>
      <c r="D32" s="108">
        <v>4918</v>
      </c>
      <c r="E32" s="108">
        <v>1002</v>
      </c>
      <c r="F32" s="108">
        <v>5238</v>
      </c>
      <c r="G32" s="108">
        <v>10608</v>
      </c>
      <c r="H32" s="108">
        <v>94</v>
      </c>
      <c r="I32" s="108">
        <v>160</v>
      </c>
      <c r="J32" s="108">
        <v>2129</v>
      </c>
      <c r="K32" s="108">
        <v>52216</v>
      </c>
      <c r="L32" s="80">
        <v>2230</v>
      </c>
    </row>
    <row r="33" spans="1:12" x14ac:dyDescent="0.25">
      <c r="A33" s="109" t="s">
        <v>326</v>
      </c>
      <c r="B33" s="108">
        <v>12717</v>
      </c>
      <c r="C33" s="108">
        <v>18014</v>
      </c>
      <c r="D33" s="108">
        <v>5279</v>
      </c>
      <c r="E33" s="108">
        <v>1048</v>
      </c>
      <c r="F33" s="108">
        <v>5282</v>
      </c>
      <c r="G33" s="108">
        <v>8577</v>
      </c>
      <c r="H33" s="108">
        <v>94</v>
      </c>
      <c r="I33" s="108">
        <v>160</v>
      </c>
      <c r="J33" s="108">
        <v>2129</v>
      </c>
      <c r="K33" s="108">
        <v>53300</v>
      </c>
      <c r="L33" s="80">
        <v>3314</v>
      </c>
    </row>
    <row r="34" spans="1:12" x14ac:dyDescent="0.25">
      <c r="A34" s="109" t="s">
        <v>327</v>
      </c>
      <c r="B34" s="108">
        <v>11062</v>
      </c>
      <c r="C34" s="108">
        <v>18059</v>
      </c>
      <c r="D34" s="108">
        <v>5795</v>
      </c>
      <c r="E34" s="108">
        <v>508</v>
      </c>
      <c r="F34" s="108">
        <v>3489</v>
      </c>
      <c r="G34" s="108">
        <v>10069</v>
      </c>
      <c r="H34" s="108">
        <v>94</v>
      </c>
      <c r="I34" s="108">
        <v>160</v>
      </c>
      <c r="J34" s="108">
        <v>2129</v>
      </c>
      <c r="K34" s="108">
        <v>51365</v>
      </c>
      <c r="L34" s="80">
        <v>1379</v>
      </c>
    </row>
    <row r="35" spans="1:12" x14ac:dyDescent="0.25">
      <c r="A35" s="109" t="s">
        <v>328</v>
      </c>
      <c r="B35" s="108">
        <v>9135</v>
      </c>
      <c r="C35" s="108">
        <v>17164</v>
      </c>
      <c r="D35" s="108">
        <v>6300</v>
      </c>
      <c r="E35" s="108">
        <v>301</v>
      </c>
      <c r="F35" s="108">
        <v>2610</v>
      </c>
      <c r="G35" s="108">
        <v>12971</v>
      </c>
      <c r="H35" s="108">
        <v>94</v>
      </c>
      <c r="I35" s="108">
        <v>160</v>
      </c>
      <c r="J35" s="108">
        <v>2129</v>
      </c>
      <c r="K35" s="108">
        <v>50864</v>
      </c>
      <c r="L35" s="80">
        <v>878</v>
      </c>
    </row>
    <row r="36" spans="1:12" x14ac:dyDescent="0.25">
      <c r="A36" s="109" t="s">
        <v>329</v>
      </c>
      <c r="B36" s="108">
        <v>10917</v>
      </c>
      <c r="C36" s="108">
        <v>16605</v>
      </c>
      <c r="D36" s="108">
        <v>5821</v>
      </c>
      <c r="E36" s="108">
        <v>460</v>
      </c>
      <c r="F36" s="108">
        <v>3554</v>
      </c>
      <c r="G36" s="108">
        <v>10489</v>
      </c>
      <c r="H36" s="108">
        <v>94</v>
      </c>
      <c r="I36" s="108">
        <v>160</v>
      </c>
      <c r="J36" s="108">
        <v>2129</v>
      </c>
      <c r="K36" s="108">
        <v>50229</v>
      </c>
      <c r="L36" s="80">
        <v>243</v>
      </c>
    </row>
    <row r="37" spans="1:12" x14ac:dyDescent="0.25">
      <c r="A37" s="109" t="s">
        <v>330</v>
      </c>
      <c r="B37" s="108">
        <v>11547</v>
      </c>
      <c r="C37" s="108">
        <v>16666</v>
      </c>
      <c r="D37" s="108">
        <v>5539</v>
      </c>
      <c r="E37" s="108">
        <v>509</v>
      </c>
      <c r="F37" s="108">
        <v>3582</v>
      </c>
      <c r="G37" s="108">
        <v>11003</v>
      </c>
      <c r="H37" s="108">
        <v>94</v>
      </c>
      <c r="I37" s="108">
        <v>160</v>
      </c>
      <c r="J37" s="108">
        <v>2129</v>
      </c>
      <c r="K37" s="108">
        <v>51229</v>
      </c>
      <c r="L37" s="80">
        <v>1243</v>
      </c>
    </row>
    <row r="38" spans="1:12" ht="14.25" customHeight="1" x14ac:dyDescent="0.25">
      <c r="A38" s="17" t="s">
        <v>331</v>
      </c>
      <c r="K38" s="108"/>
    </row>
    <row r="39" spans="1:12" x14ac:dyDescent="0.25">
      <c r="A39" s="109" t="s">
        <v>332</v>
      </c>
      <c r="B39" s="108">
        <v>10644</v>
      </c>
      <c r="C39" s="108">
        <v>15741</v>
      </c>
      <c r="D39" s="108">
        <v>4865</v>
      </c>
      <c r="E39" s="108">
        <v>667</v>
      </c>
      <c r="F39" s="108">
        <v>5010</v>
      </c>
      <c r="G39" s="108">
        <v>12685</v>
      </c>
      <c r="H39" s="108">
        <v>-9</v>
      </c>
      <c r="I39" s="108">
        <v>57</v>
      </c>
      <c r="J39" s="108">
        <v>1214</v>
      </c>
      <c r="K39" s="108">
        <v>50874</v>
      </c>
      <c r="L39" s="80">
        <v>888</v>
      </c>
    </row>
    <row r="40" spans="1:12" x14ac:dyDescent="0.25">
      <c r="A40" s="109" t="s">
        <v>333</v>
      </c>
      <c r="B40" s="108">
        <v>8856</v>
      </c>
      <c r="C40" s="108">
        <v>15341</v>
      </c>
      <c r="D40" s="108">
        <v>4992</v>
      </c>
      <c r="E40" s="108">
        <v>668</v>
      </c>
      <c r="F40" s="108">
        <v>4755</v>
      </c>
      <c r="G40" s="108">
        <v>16117</v>
      </c>
      <c r="H40" s="108">
        <v>37</v>
      </c>
      <c r="I40" s="108">
        <v>250</v>
      </c>
      <c r="J40" s="108">
        <v>1214</v>
      </c>
      <c r="K40" s="108">
        <v>52230</v>
      </c>
      <c r="L40" s="80">
        <v>2244</v>
      </c>
    </row>
    <row r="41" spans="1:12" x14ac:dyDescent="0.25">
      <c r="A41" s="109" t="s">
        <v>334</v>
      </c>
      <c r="B41" s="108">
        <v>10471</v>
      </c>
      <c r="C41" s="108">
        <v>16625</v>
      </c>
      <c r="D41" s="108">
        <v>5744</v>
      </c>
      <c r="E41" s="108">
        <v>612</v>
      </c>
      <c r="F41" s="108">
        <v>3642</v>
      </c>
      <c r="G41" s="108">
        <v>9744</v>
      </c>
      <c r="H41" s="108">
        <v>-9</v>
      </c>
      <c r="I41" s="108">
        <v>160</v>
      </c>
      <c r="J41" s="108">
        <v>1214</v>
      </c>
      <c r="K41" s="108">
        <v>48203</v>
      </c>
      <c r="L41" s="80">
        <v>-1783</v>
      </c>
    </row>
    <row r="42" spans="1:12" x14ac:dyDescent="0.25">
      <c r="A42" s="109" t="s">
        <v>335</v>
      </c>
      <c r="B42" s="108">
        <v>13162</v>
      </c>
      <c r="C42" s="108">
        <v>19260</v>
      </c>
      <c r="D42" s="108">
        <v>6172</v>
      </c>
      <c r="E42" s="108">
        <v>536</v>
      </c>
      <c r="F42" s="108">
        <v>3033</v>
      </c>
      <c r="G42" s="108">
        <v>7237</v>
      </c>
      <c r="H42" s="108">
        <v>674</v>
      </c>
      <c r="I42" s="108">
        <v>57</v>
      </c>
      <c r="J42" s="108">
        <v>1214</v>
      </c>
      <c r="K42" s="108">
        <v>51345</v>
      </c>
      <c r="L42" s="80">
        <v>1359</v>
      </c>
    </row>
    <row r="43" spans="1:12" x14ac:dyDescent="0.25">
      <c r="A43" s="109" t="s">
        <v>336</v>
      </c>
      <c r="B43" s="108">
        <v>9319</v>
      </c>
      <c r="C43" s="108">
        <v>15374</v>
      </c>
      <c r="D43" s="108">
        <v>5092</v>
      </c>
      <c r="E43" s="108">
        <v>637</v>
      </c>
      <c r="F43" s="108">
        <v>5179</v>
      </c>
      <c r="G43" s="108">
        <v>16029</v>
      </c>
      <c r="H43" s="108">
        <v>37</v>
      </c>
      <c r="I43" s="108">
        <v>85</v>
      </c>
      <c r="J43" s="108">
        <v>1214</v>
      </c>
      <c r="K43" s="108">
        <v>52966</v>
      </c>
      <c r="L43" s="80">
        <v>2980</v>
      </c>
    </row>
    <row r="44" spans="1:12" x14ac:dyDescent="0.25">
      <c r="A44" s="109" t="s">
        <v>331</v>
      </c>
      <c r="B44" s="108">
        <v>9452</v>
      </c>
      <c r="C44" s="108">
        <v>13567</v>
      </c>
      <c r="D44" s="108">
        <v>4270</v>
      </c>
      <c r="E44" s="108">
        <v>747</v>
      </c>
      <c r="F44" s="108">
        <v>5612</v>
      </c>
      <c r="G44" s="108">
        <v>10380</v>
      </c>
      <c r="H44" s="108">
        <v>-9</v>
      </c>
      <c r="I44" s="108">
        <v>141</v>
      </c>
      <c r="J44" s="108">
        <v>1214</v>
      </c>
      <c r="K44" s="108">
        <v>45374</v>
      </c>
      <c r="L44" s="80">
        <v>-4612</v>
      </c>
    </row>
    <row r="45" spans="1:12" x14ac:dyDescent="0.25">
      <c r="A45" s="109" t="s">
        <v>337</v>
      </c>
      <c r="B45" s="108">
        <v>9224</v>
      </c>
      <c r="C45" s="108">
        <v>14242</v>
      </c>
      <c r="D45" s="108">
        <v>5401</v>
      </c>
      <c r="E45" s="108">
        <v>612</v>
      </c>
      <c r="F45" s="108">
        <v>5073</v>
      </c>
      <c r="G45" s="108">
        <v>14838</v>
      </c>
      <c r="H45" s="108">
        <v>37</v>
      </c>
      <c r="I45" s="108">
        <v>85</v>
      </c>
      <c r="J45" s="108">
        <v>1214</v>
      </c>
      <c r="K45" s="108">
        <v>50726</v>
      </c>
      <c r="L45" s="80">
        <v>740</v>
      </c>
    </row>
    <row r="46" spans="1:12" x14ac:dyDescent="0.25">
      <c r="A46" s="109" t="s">
        <v>338</v>
      </c>
      <c r="B46" s="108">
        <v>8531</v>
      </c>
      <c r="C46" s="108">
        <v>13683</v>
      </c>
      <c r="D46" s="108">
        <v>5059</v>
      </c>
      <c r="E46" s="108">
        <v>497</v>
      </c>
      <c r="F46" s="108">
        <v>3848</v>
      </c>
      <c r="G46" s="108">
        <v>17560</v>
      </c>
      <c r="H46" s="108">
        <v>37</v>
      </c>
      <c r="I46" s="108">
        <v>85</v>
      </c>
      <c r="J46" s="108">
        <v>1214</v>
      </c>
      <c r="K46" s="108">
        <v>50514</v>
      </c>
      <c r="L46" s="80">
        <v>528</v>
      </c>
    </row>
    <row r="47" spans="1:12" ht="14.25" customHeight="1" x14ac:dyDescent="0.25">
      <c r="A47" s="17" t="s">
        <v>339</v>
      </c>
      <c r="K47" s="108"/>
    </row>
    <row r="48" spans="1:12" x14ac:dyDescent="0.25">
      <c r="A48" s="109" t="s">
        <v>340</v>
      </c>
      <c r="B48" s="108">
        <v>9825</v>
      </c>
      <c r="C48" s="108">
        <v>15304</v>
      </c>
      <c r="D48" s="108">
        <v>5330</v>
      </c>
      <c r="E48" s="108">
        <v>833</v>
      </c>
      <c r="F48" s="108">
        <v>6816</v>
      </c>
      <c r="G48" s="108">
        <v>12974</v>
      </c>
      <c r="H48" s="108">
        <v>-9</v>
      </c>
      <c r="I48" s="108">
        <v>141</v>
      </c>
      <c r="J48" s="108">
        <v>1135</v>
      </c>
      <c r="K48" s="108">
        <v>52349</v>
      </c>
      <c r="L48" s="80">
        <v>2363</v>
      </c>
    </row>
    <row r="49" spans="1:12" x14ac:dyDescent="0.25">
      <c r="A49" s="109" t="s">
        <v>341</v>
      </c>
      <c r="B49" s="108">
        <v>8472</v>
      </c>
      <c r="C49" s="108">
        <v>14079</v>
      </c>
      <c r="D49" s="108">
        <v>5582</v>
      </c>
      <c r="E49" s="108">
        <v>907</v>
      </c>
      <c r="F49" s="108">
        <v>6975</v>
      </c>
      <c r="G49" s="108">
        <v>18454</v>
      </c>
      <c r="H49" s="108">
        <v>195</v>
      </c>
      <c r="I49" s="108">
        <v>57</v>
      </c>
      <c r="J49" s="108">
        <v>903</v>
      </c>
      <c r="K49" s="108">
        <v>55624</v>
      </c>
      <c r="L49" s="80">
        <v>5638</v>
      </c>
    </row>
    <row r="50" spans="1:12" x14ac:dyDescent="0.25">
      <c r="A50" s="109" t="s">
        <v>342</v>
      </c>
      <c r="B50" s="108">
        <v>9822</v>
      </c>
      <c r="C50" s="108">
        <v>15865</v>
      </c>
      <c r="D50" s="108">
        <v>5366</v>
      </c>
      <c r="E50" s="108">
        <v>616</v>
      </c>
      <c r="F50" s="108">
        <v>4234</v>
      </c>
      <c r="G50" s="108">
        <v>14726</v>
      </c>
      <c r="H50" s="108">
        <v>-9</v>
      </c>
      <c r="I50" s="108">
        <v>57</v>
      </c>
      <c r="J50" s="108">
        <v>1454</v>
      </c>
      <c r="K50" s="108">
        <v>52131</v>
      </c>
      <c r="L50" s="80">
        <v>2145</v>
      </c>
    </row>
    <row r="51" spans="1:12" x14ac:dyDescent="0.25">
      <c r="A51" s="109" t="s">
        <v>343</v>
      </c>
      <c r="B51" s="108">
        <v>9408</v>
      </c>
      <c r="C51" s="108">
        <v>14580</v>
      </c>
      <c r="D51" s="108">
        <v>5351</v>
      </c>
      <c r="E51" s="108">
        <v>829</v>
      </c>
      <c r="F51" s="108">
        <v>6118</v>
      </c>
      <c r="G51" s="108">
        <v>15607</v>
      </c>
      <c r="H51" s="108">
        <v>-9</v>
      </c>
      <c r="I51" s="108">
        <v>57</v>
      </c>
      <c r="J51" s="108">
        <v>812</v>
      </c>
      <c r="K51" s="108">
        <v>52753</v>
      </c>
      <c r="L51" s="80">
        <v>2767</v>
      </c>
    </row>
    <row r="52" spans="1:12" x14ac:dyDescent="0.25">
      <c r="A52" s="109" t="s">
        <v>344</v>
      </c>
      <c r="B52" s="108">
        <v>9468</v>
      </c>
      <c r="C52" s="108">
        <v>14638</v>
      </c>
      <c r="D52" s="108">
        <v>5279</v>
      </c>
      <c r="E52" s="108">
        <v>619</v>
      </c>
      <c r="F52" s="108">
        <v>5450</v>
      </c>
      <c r="G52" s="108">
        <v>15306</v>
      </c>
      <c r="H52" s="108">
        <v>-9</v>
      </c>
      <c r="I52" s="108">
        <v>57</v>
      </c>
      <c r="J52" s="108">
        <v>1431</v>
      </c>
      <c r="K52" s="108">
        <v>52239</v>
      </c>
      <c r="L52" s="80">
        <v>2253</v>
      </c>
    </row>
    <row r="53" spans="1:12" x14ac:dyDescent="0.25">
      <c r="A53" s="109" t="s">
        <v>345</v>
      </c>
      <c r="B53" s="108">
        <v>9306</v>
      </c>
      <c r="C53" s="108">
        <v>13339</v>
      </c>
      <c r="D53" s="108">
        <v>5372</v>
      </c>
      <c r="E53" s="108">
        <v>643</v>
      </c>
      <c r="F53" s="108">
        <v>5348</v>
      </c>
      <c r="G53" s="108">
        <v>18797</v>
      </c>
      <c r="H53" s="108">
        <v>-9</v>
      </c>
      <c r="I53" s="108">
        <v>57</v>
      </c>
      <c r="J53" s="108">
        <v>278</v>
      </c>
      <c r="K53" s="108">
        <v>53131</v>
      </c>
      <c r="L53" s="80">
        <v>3145</v>
      </c>
    </row>
    <row r="54" spans="1:12" x14ac:dyDescent="0.25">
      <c r="A54" s="109" t="s">
        <v>346</v>
      </c>
      <c r="B54" s="108">
        <v>9632</v>
      </c>
      <c r="C54" s="108">
        <v>15547</v>
      </c>
      <c r="D54" s="108">
        <v>5671</v>
      </c>
      <c r="E54" s="108">
        <v>643</v>
      </c>
      <c r="F54" s="108">
        <v>4515</v>
      </c>
      <c r="G54" s="108">
        <v>13275</v>
      </c>
      <c r="H54" s="108">
        <v>58</v>
      </c>
      <c r="I54" s="108">
        <v>57</v>
      </c>
      <c r="J54" s="108">
        <v>1005</v>
      </c>
      <c r="K54" s="108">
        <v>50403</v>
      </c>
      <c r="L54" s="80">
        <v>417</v>
      </c>
    </row>
    <row r="55" spans="1:12" x14ac:dyDescent="0.25">
      <c r="A55" s="109" t="s">
        <v>347</v>
      </c>
      <c r="B55" s="108">
        <v>10037</v>
      </c>
      <c r="C55" s="108">
        <v>15697</v>
      </c>
      <c r="D55" s="108">
        <v>4866</v>
      </c>
      <c r="E55" s="108">
        <v>549</v>
      </c>
      <c r="F55" s="108">
        <v>3701</v>
      </c>
      <c r="G55" s="108">
        <v>12965</v>
      </c>
      <c r="H55" s="108">
        <v>-9</v>
      </c>
      <c r="I55" s="108">
        <v>57</v>
      </c>
      <c r="J55" s="108">
        <v>800</v>
      </c>
      <c r="K55" s="108">
        <v>48663</v>
      </c>
      <c r="L55" s="80">
        <v>-1323</v>
      </c>
    </row>
    <row r="56" spans="1:12" x14ac:dyDescent="0.25">
      <c r="A56" s="109" t="s">
        <v>348</v>
      </c>
      <c r="B56" s="108">
        <v>8892</v>
      </c>
      <c r="C56" s="108">
        <v>14225</v>
      </c>
      <c r="D56" s="108">
        <v>5888</v>
      </c>
      <c r="E56" s="108">
        <v>724</v>
      </c>
      <c r="F56" s="108">
        <v>5463</v>
      </c>
      <c r="G56" s="108">
        <v>16080</v>
      </c>
      <c r="H56" s="108">
        <v>-9</v>
      </c>
      <c r="I56" s="108">
        <v>57</v>
      </c>
      <c r="J56" s="108">
        <v>1423</v>
      </c>
      <c r="K56" s="108">
        <v>52743</v>
      </c>
      <c r="L56" s="80">
        <v>2757</v>
      </c>
    </row>
    <row r="57" spans="1:12" ht="14.25" customHeight="1" x14ac:dyDescent="0.25">
      <c r="A57" s="17" t="s">
        <v>349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80"/>
    </row>
    <row r="58" spans="1:12" x14ac:dyDescent="0.25">
      <c r="A58" s="109" t="s">
        <v>350</v>
      </c>
      <c r="B58" s="108">
        <v>8749</v>
      </c>
      <c r="C58" s="108">
        <v>14031</v>
      </c>
      <c r="D58" s="108">
        <v>4730</v>
      </c>
      <c r="E58" s="108">
        <v>516</v>
      </c>
      <c r="F58" s="108">
        <v>4454</v>
      </c>
      <c r="G58" s="108">
        <v>16601</v>
      </c>
      <c r="H58" s="108">
        <v>146</v>
      </c>
      <c r="I58" s="108">
        <v>250</v>
      </c>
      <c r="J58" s="108">
        <v>1021</v>
      </c>
      <c r="K58" s="108">
        <v>50498</v>
      </c>
      <c r="L58" s="80">
        <v>512</v>
      </c>
    </row>
    <row r="59" spans="1:12" x14ac:dyDescent="0.25">
      <c r="A59" s="109" t="s">
        <v>351</v>
      </c>
      <c r="B59" s="108">
        <v>8807</v>
      </c>
      <c r="C59" s="108">
        <v>14965</v>
      </c>
      <c r="D59" s="108">
        <v>4963</v>
      </c>
      <c r="E59" s="108">
        <v>695</v>
      </c>
      <c r="F59" s="108">
        <v>5287</v>
      </c>
      <c r="G59" s="108">
        <v>16009</v>
      </c>
      <c r="H59" s="108">
        <v>-48</v>
      </c>
      <c r="I59" s="108">
        <v>57</v>
      </c>
      <c r="J59" s="108">
        <v>1021</v>
      </c>
      <c r="K59" s="108">
        <v>51756</v>
      </c>
      <c r="L59" s="80">
        <v>1770</v>
      </c>
    </row>
    <row r="60" spans="1:12" x14ac:dyDescent="0.25">
      <c r="A60" s="109" t="s">
        <v>352</v>
      </c>
      <c r="B60" s="108">
        <v>9468</v>
      </c>
      <c r="C60" s="108">
        <v>13984</v>
      </c>
      <c r="D60" s="108">
        <v>5223</v>
      </c>
      <c r="E60" s="108">
        <v>487</v>
      </c>
      <c r="F60" s="108">
        <v>4337</v>
      </c>
      <c r="G60" s="108">
        <v>18030</v>
      </c>
      <c r="H60" s="108">
        <v>1177</v>
      </c>
      <c r="I60" s="108">
        <v>444</v>
      </c>
      <c r="J60" s="108">
        <v>1021</v>
      </c>
      <c r="K60" s="108">
        <v>54171</v>
      </c>
      <c r="L60" s="80">
        <v>4185</v>
      </c>
    </row>
    <row r="61" spans="1:12" x14ac:dyDescent="0.25">
      <c r="A61" s="109" t="s">
        <v>353</v>
      </c>
      <c r="B61" s="108">
        <v>9208</v>
      </c>
      <c r="C61" s="108">
        <v>13762</v>
      </c>
      <c r="D61" s="108">
        <v>4578</v>
      </c>
      <c r="E61" s="108">
        <v>627</v>
      </c>
      <c r="F61" s="108">
        <v>5825</v>
      </c>
      <c r="G61" s="108">
        <v>11320</v>
      </c>
      <c r="H61" s="108">
        <v>-48</v>
      </c>
      <c r="I61" s="108">
        <v>141</v>
      </c>
      <c r="J61" s="108">
        <v>1021</v>
      </c>
      <c r="K61" s="108">
        <v>46434</v>
      </c>
      <c r="L61" s="80">
        <v>-3552</v>
      </c>
    </row>
    <row r="62" spans="1:12" x14ac:dyDescent="0.25">
      <c r="A62" s="109" t="s">
        <v>354</v>
      </c>
      <c r="B62" s="108">
        <v>9948</v>
      </c>
      <c r="C62" s="108">
        <v>14847</v>
      </c>
      <c r="D62" s="108">
        <v>5193</v>
      </c>
      <c r="E62" s="108">
        <v>558</v>
      </c>
      <c r="F62" s="108">
        <v>4570</v>
      </c>
      <c r="G62" s="108">
        <v>13851</v>
      </c>
      <c r="H62" s="108">
        <v>-48</v>
      </c>
      <c r="I62" s="108">
        <v>57</v>
      </c>
      <c r="J62" s="108">
        <v>1021</v>
      </c>
      <c r="K62" s="108">
        <v>49997</v>
      </c>
      <c r="L62" s="80">
        <v>11</v>
      </c>
    </row>
    <row r="63" spans="1:12" x14ac:dyDescent="0.25">
      <c r="A63" s="109" t="s">
        <v>355</v>
      </c>
      <c r="B63" s="108">
        <v>8954</v>
      </c>
      <c r="C63" s="108">
        <v>14185</v>
      </c>
      <c r="D63" s="108">
        <v>4997</v>
      </c>
      <c r="E63" s="108">
        <v>657</v>
      </c>
      <c r="F63" s="108">
        <v>5573</v>
      </c>
      <c r="G63" s="108">
        <v>15321</v>
      </c>
      <c r="H63" s="108">
        <v>-48</v>
      </c>
      <c r="I63" s="108">
        <v>57</v>
      </c>
      <c r="J63" s="108">
        <v>1021</v>
      </c>
      <c r="K63" s="108">
        <v>50717</v>
      </c>
      <c r="L63" s="80">
        <v>731</v>
      </c>
    </row>
    <row r="64" spans="1:12" x14ac:dyDescent="0.25">
      <c r="A64" s="109" t="s">
        <v>356</v>
      </c>
      <c r="B64" s="108">
        <v>9519</v>
      </c>
      <c r="C64" s="108">
        <v>14502</v>
      </c>
      <c r="D64" s="108">
        <v>4973</v>
      </c>
      <c r="E64" s="108">
        <v>730</v>
      </c>
      <c r="F64" s="108">
        <v>6068</v>
      </c>
      <c r="G64" s="108">
        <v>12375</v>
      </c>
      <c r="H64" s="108">
        <v>-48</v>
      </c>
      <c r="I64" s="108">
        <v>141</v>
      </c>
      <c r="J64" s="108">
        <v>1021</v>
      </c>
      <c r="K64" s="108">
        <v>49281</v>
      </c>
      <c r="L64" s="80">
        <v>-705</v>
      </c>
    </row>
    <row r="65" spans="1:12" x14ac:dyDescent="0.25">
      <c r="A65" s="109" t="s">
        <v>357</v>
      </c>
      <c r="B65" s="108">
        <v>9774</v>
      </c>
      <c r="C65" s="108">
        <v>15667</v>
      </c>
      <c r="D65" s="108">
        <v>5190</v>
      </c>
      <c r="E65" s="108">
        <v>396</v>
      </c>
      <c r="F65" s="108">
        <v>3747</v>
      </c>
      <c r="G65" s="108">
        <v>14686</v>
      </c>
      <c r="H65" s="108">
        <v>-48</v>
      </c>
      <c r="I65" s="108">
        <v>57</v>
      </c>
      <c r="J65" s="108">
        <v>1021</v>
      </c>
      <c r="K65" s="108">
        <v>50490</v>
      </c>
      <c r="L65" s="80">
        <v>504</v>
      </c>
    </row>
    <row r="66" spans="1:12" x14ac:dyDescent="0.25">
      <c r="A66" s="109" t="s">
        <v>358</v>
      </c>
      <c r="B66" s="108">
        <v>7154</v>
      </c>
      <c r="C66" s="108">
        <v>11028</v>
      </c>
      <c r="D66" s="108">
        <v>4073</v>
      </c>
      <c r="E66" s="108">
        <v>420</v>
      </c>
      <c r="F66" s="108">
        <v>4007</v>
      </c>
      <c r="G66" s="108">
        <v>22054</v>
      </c>
      <c r="H66" s="108">
        <v>146</v>
      </c>
      <c r="I66" s="108">
        <v>57</v>
      </c>
      <c r="J66" s="108">
        <v>1021</v>
      </c>
      <c r="K66" s="108">
        <v>49960</v>
      </c>
      <c r="L66" s="80">
        <v>-26</v>
      </c>
    </row>
    <row r="67" spans="1:12" x14ac:dyDescent="0.25">
      <c r="A67" s="109" t="s">
        <v>359</v>
      </c>
      <c r="B67" s="108">
        <v>7219</v>
      </c>
      <c r="C67" s="108">
        <v>11945</v>
      </c>
      <c r="D67" s="108">
        <v>5016</v>
      </c>
      <c r="E67" s="108">
        <v>573</v>
      </c>
      <c r="F67" s="108">
        <v>3840</v>
      </c>
      <c r="G67" s="108">
        <v>19546</v>
      </c>
      <c r="H67" s="108">
        <v>146</v>
      </c>
      <c r="I67" s="108">
        <v>250</v>
      </c>
      <c r="J67" s="108">
        <v>1021</v>
      </c>
      <c r="K67" s="108">
        <v>49556</v>
      </c>
      <c r="L67" s="80">
        <v>-430</v>
      </c>
    </row>
    <row r="68" spans="1:12" x14ac:dyDescent="0.25">
      <c r="A68" s="109" t="s">
        <v>360</v>
      </c>
      <c r="B68" s="108">
        <v>8517</v>
      </c>
      <c r="C68" s="108">
        <v>13717</v>
      </c>
      <c r="D68" s="108">
        <v>5652</v>
      </c>
      <c r="E68" s="108">
        <v>334</v>
      </c>
      <c r="F68" s="108">
        <v>3541</v>
      </c>
      <c r="G68" s="108">
        <v>19380</v>
      </c>
      <c r="H68" s="108">
        <v>2402</v>
      </c>
      <c r="I68" s="108">
        <v>250</v>
      </c>
      <c r="J68" s="108">
        <v>1021</v>
      </c>
      <c r="K68" s="108">
        <v>54814</v>
      </c>
      <c r="L68" s="80">
        <v>4828</v>
      </c>
    </row>
    <row r="69" spans="1:12" x14ac:dyDescent="0.25">
      <c r="A69" s="109" t="s">
        <v>361</v>
      </c>
      <c r="B69" s="108">
        <v>9240</v>
      </c>
      <c r="C69" s="108">
        <v>13485</v>
      </c>
      <c r="D69" s="108">
        <v>4954</v>
      </c>
      <c r="E69" s="108">
        <v>455</v>
      </c>
      <c r="F69" s="108">
        <v>3957</v>
      </c>
      <c r="G69" s="108">
        <v>16946</v>
      </c>
      <c r="H69" s="108">
        <v>-48</v>
      </c>
      <c r="I69" s="108">
        <v>57</v>
      </c>
      <c r="J69" s="108">
        <v>1021</v>
      </c>
      <c r="K69" s="108">
        <v>50067</v>
      </c>
      <c r="L69" s="80">
        <v>81</v>
      </c>
    </row>
    <row r="70" spans="1:12" x14ac:dyDescent="0.25">
      <c r="A70" s="109" t="s">
        <v>362</v>
      </c>
      <c r="B70" s="108">
        <v>8832</v>
      </c>
      <c r="C70" s="108">
        <v>13663</v>
      </c>
      <c r="D70" s="108">
        <v>5089</v>
      </c>
      <c r="E70" s="108">
        <v>600</v>
      </c>
      <c r="F70" s="108">
        <v>4010</v>
      </c>
      <c r="G70" s="108">
        <v>18631</v>
      </c>
      <c r="H70" s="108">
        <v>146</v>
      </c>
      <c r="I70" s="108">
        <v>250</v>
      </c>
      <c r="J70" s="108">
        <v>1021</v>
      </c>
      <c r="K70" s="108">
        <v>52242</v>
      </c>
      <c r="L70" s="80">
        <v>2256</v>
      </c>
    </row>
    <row r="71" spans="1:12" ht="14.25" customHeight="1" x14ac:dyDescent="0.25">
      <c r="A71" s="17" t="s">
        <v>363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80"/>
    </row>
    <row r="72" spans="1:12" x14ac:dyDescent="0.25">
      <c r="A72" s="109" t="s">
        <v>364</v>
      </c>
      <c r="B72" s="108">
        <v>10409</v>
      </c>
      <c r="C72" s="108">
        <v>15891</v>
      </c>
      <c r="D72" s="108">
        <v>4940</v>
      </c>
      <c r="E72" s="108">
        <v>492</v>
      </c>
      <c r="F72" s="108">
        <v>3802</v>
      </c>
      <c r="G72" s="108">
        <v>13651</v>
      </c>
      <c r="H72" s="108">
        <v>43</v>
      </c>
      <c r="I72" s="108">
        <v>250</v>
      </c>
      <c r="J72" s="108">
        <v>928</v>
      </c>
      <c r="K72" s="108">
        <v>50406</v>
      </c>
      <c r="L72" s="80">
        <v>420</v>
      </c>
    </row>
    <row r="73" spans="1:12" x14ac:dyDescent="0.25">
      <c r="A73" s="109" t="s">
        <v>365</v>
      </c>
      <c r="B73" s="108">
        <v>9638</v>
      </c>
      <c r="C73" s="108">
        <v>15007</v>
      </c>
      <c r="D73" s="108">
        <v>5078</v>
      </c>
      <c r="E73" s="108">
        <v>581</v>
      </c>
      <c r="F73" s="108">
        <v>4995</v>
      </c>
      <c r="G73" s="108">
        <v>16378</v>
      </c>
      <c r="H73" s="108">
        <v>-104</v>
      </c>
      <c r="I73" s="108">
        <v>57</v>
      </c>
      <c r="J73" s="108">
        <v>928</v>
      </c>
      <c r="K73" s="108">
        <v>52558</v>
      </c>
      <c r="L73" s="80">
        <v>2572</v>
      </c>
    </row>
    <row r="74" spans="1:12" x14ac:dyDescent="0.25">
      <c r="A74" s="109" t="s">
        <v>366</v>
      </c>
      <c r="B74" s="108">
        <v>9123</v>
      </c>
      <c r="C74" s="108">
        <v>15316</v>
      </c>
      <c r="D74" s="108">
        <v>5679</v>
      </c>
      <c r="E74" s="108">
        <v>958</v>
      </c>
      <c r="F74" s="108">
        <v>4738</v>
      </c>
      <c r="G74" s="108">
        <v>14163</v>
      </c>
      <c r="H74" s="108">
        <v>-151</v>
      </c>
      <c r="I74" s="108">
        <v>57</v>
      </c>
      <c r="J74" s="108">
        <v>928</v>
      </c>
      <c r="K74" s="108">
        <v>50811</v>
      </c>
      <c r="L74" s="80">
        <v>825</v>
      </c>
    </row>
    <row r="75" spans="1:12" x14ac:dyDescent="0.25">
      <c r="A75" s="109" t="s">
        <v>367</v>
      </c>
      <c r="B75" s="108">
        <v>8990</v>
      </c>
      <c r="C75" s="108">
        <v>15056</v>
      </c>
      <c r="D75" s="108">
        <v>6043</v>
      </c>
      <c r="E75" s="108">
        <v>942</v>
      </c>
      <c r="F75" s="108">
        <v>3714</v>
      </c>
      <c r="G75" s="108">
        <v>12983</v>
      </c>
      <c r="H75" s="108">
        <v>-151</v>
      </c>
      <c r="I75" s="108">
        <v>57</v>
      </c>
      <c r="J75" s="108">
        <v>928</v>
      </c>
      <c r="K75" s="108">
        <v>48562</v>
      </c>
      <c r="L75" s="80">
        <v>-1424</v>
      </c>
    </row>
    <row r="76" spans="1:12" x14ac:dyDescent="0.25">
      <c r="A76" s="109" t="s">
        <v>368</v>
      </c>
      <c r="B76" s="108">
        <v>13030</v>
      </c>
      <c r="C76" s="108">
        <v>20278</v>
      </c>
      <c r="D76" s="108">
        <v>6372</v>
      </c>
      <c r="E76" s="108">
        <v>345</v>
      </c>
      <c r="F76" s="108">
        <v>2566</v>
      </c>
      <c r="G76" s="108">
        <v>9123</v>
      </c>
      <c r="H76" s="108">
        <v>121</v>
      </c>
      <c r="I76" s="108">
        <v>57</v>
      </c>
      <c r="J76" s="108">
        <v>928</v>
      </c>
      <c r="K76" s="108">
        <v>52820</v>
      </c>
      <c r="L76" s="80">
        <v>2834</v>
      </c>
    </row>
    <row r="77" spans="1:12" x14ac:dyDescent="0.25">
      <c r="A77" s="109" t="s">
        <v>363</v>
      </c>
      <c r="B77" s="108">
        <v>9573</v>
      </c>
      <c r="C77" s="108">
        <v>14219</v>
      </c>
      <c r="D77" s="108">
        <v>4549</v>
      </c>
      <c r="E77" s="108">
        <v>675</v>
      </c>
      <c r="F77" s="108">
        <v>4916</v>
      </c>
      <c r="G77" s="108">
        <v>12167</v>
      </c>
      <c r="H77" s="108">
        <v>-151</v>
      </c>
      <c r="I77" s="108">
        <v>141</v>
      </c>
      <c r="J77" s="108">
        <v>928</v>
      </c>
      <c r="K77" s="108">
        <v>47017</v>
      </c>
      <c r="L77" s="80">
        <v>-2969</v>
      </c>
    </row>
    <row r="78" spans="1:12" x14ac:dyDescent="0.25">
      <c r="A78" s="109" t="s">
        <v>369</v>
      </c>
      <c r="B78" s="108">
        <v>10133</v>
      </c>
      <c r="C78" s="108">
        <v>14772</v>
      </c>
      <c r="D78" s="108">
        <v>6170</v>
      </c>
      <c r="E78" s="108">
        <v>562</v>
      </c>
      <c r="F78" s="108">
        <v>3308</v>
      </c>
      <c r="G78" s="108">
        <v>13572</v>
      </c>
      <c r="H78" s="108">
        <v>43</v>
      </c>
      <c r="I78" s="108">
        <v>57</v>
      </c>
      <c r="J78" s="108">
        <v>928</v>
      </c>
      <c r="K78" s="108">
        <v>49545</v>
      </c>
      <c r="L78" s="80">
        <v>-441</v>
      </c>
    </row>
    <row r="79" spans="1:12" x14ac:dyDescent="0.25">
      <c r="A79" s="109" t="s">
        <v>370</v>
      </c>
      <c r="B79" s="108">
        <v>10530</v>
      </c>
      <c r="C79" s="108">
        <v>15264</v>
      </c>
      <c r="D79" s="108">
        <v>5320</v>
      </c>
      <c r="E79" s="108">
        <v>776</v>
      </c>
      <c r="F79" s="108">
        <v>5501</v>
      </c>
      <c r="G79" s="108">
        <v>13730</v>
      </c>
      <c r="H79" s="108">
        <v>-104</v>
      </c>
      <c r="I79" s="108">
        <v>57</v>
      </c>
      <c r="J79" s="108">
        <v>928</v>
      </c>
      <c r="K79" s="108">
        <v>52002</v>
      </c>
      <c r="L79" s="80">
        <v>2016</v>
      </c>
    </row>
    <row r="80" spans="1:12" x14ac:dyDescent="0.25">
      <c r="A80" s="109" t="s">
        <v>371</v>
      </c>
      <c r="B80" s="108">
        <v>10762</v>
      </c>
      <c r="C80" s="108">
        <v>16178</v>
      </c>
      <c r="D80" s="108">
        <v>5610</v>
      </c>
      <c r="E80" s="108">
        <v>762</v>
      </c>
      <c r="F80" s="108">
        <v>4637</v>
      </c>
      <c r="G80" s="108">
        <v>15980</v>
      </c>
      <c r="H80" s="108">
        <v>-104</v>
      </c>
      <c r="I80" s="108">
        <v>57</v>
      </c>
      <c r="J80" s="108">
        <v>928</v>
      </c>
      <c r="K80" s="108">
        <v>54810</v>
      </c>
      <c r="L80" s="80">
        <v>4824</v>
      </c>
    </row>
    <row r="81" spans="1:12" x14ac:dyDescent="0.25">
      <c r="A81" s="109" t="s">
        <v>372</v>
      </c>
      <c r="B81" s="108">
        <v>9698</v>
      </c>
      <c r="C81" s="108">
        <v>13846</v>
      </c>
      <c r="D81" s="108">
        <v>5063</v>
      </c>
      <c r="E81" s="108">
        <v>632</v>
      </c>
      <c r="F81" s="108">
        <v>4799</v>
      </c>
      <c r="G81" s="108">
        <v>16951</v>
      </c>
      <c r="H81" s="108">
        <v>-151</v>
      </c>
      <c r="I81" s="108">
        <v>57</v>
      </c>
      <c r="J81" s="108">
        <v>928</v>
      </c>
      <c r="K81" s="108">
        <v>51823</v>
      </c>
      <c r="L81" s="80">
        <v>1837</v>
      </c>
    </row>
    <row r="82" spans="1:12" x14ac:dyDescent="0.25">
      <c r="A82" s="109" t="s">
        <v>373</v>
      </c>
      <c r="B82" s="108">
        <v>11465</v>
      </c>
      <c r="C82" s="108">
        <v>16407</v>
      </c>
      <c r="D82" s="108">
        <v>5603</v>
      </c>
      <c r="E82" s="108">
        <v>711</v>
      </c>
      <c r="F82" s="108">
        <v>3463</v>
      </c>
      <c r="G82" s="108">
        <v>11858</v>
      </c>
      <c r="H82" s="108">
        <v>-151</v>
      </c>
      <c r="I82" s="108">
        <v>57</v>
      </c>
      <c r="J82" s="108">
        <v>928</v>
      </c>
      <c r="K82" s="108">
        <v>50341</v>
      </c>
      <c r="L82" s="80">
        <v>355</v>
      </c>
    </row>
    <row r="83" spans="1:12" x14ac:dyDescent="0.25">
      <c r="A83" s="109" t="s">
        <v>374</v>
      </c>
      <c r="B83" s="108">
        <v>9410</v>
      </c>
      <c r="C83" s="108">
        <v>15694</v>
      </c>
      <c r="D83" s="108">
        <v>4905</v>
      </c>
      <c r="E83" s="108">
        <v>633</v>
      </c>
      <c r="F83" s="108">
        <v>4706</v>
      </c>
      <c r="G83" s="108">
        <v>16030</v>
      </c>
      <c r="H83" s="108">
        <v>-151</v>
      </c>
      <c r="I83" s="108">
        <v>57</v>
      </c>
      <c r="J83" s="108">
        <v>928</v>
      </c>
      <c r="K83" s="108">
        <v>52212</v>
      </c>
      <c r="L83" s="80">
        <v>2226</v>
      </c>
    </row>
    <row r="84" spans="1:12" x14ac:dyDescent="0.25">
      <c r="A84" s="109" t="s">
        <v>375</v>
      </c>
      <c r="B84" s="108">
        <v>9255</v>
      </c>
      <c r="C84" s="108">
        <v>14844</v>
      </c>
      <c r="D84" s="108">
        <v>4730</v>
      </c>
      <c r="E84" s="108">
        <v>671</v>
      </c>
      <c r="F84" s="108">
        <v>4013</v>
      </c>
      <c r="G84" s="108">
        <v>14167</v>
      </c>
      <c r="H84" s="108">
        <v>-151</v>
      </c>
      <c r="I84" s="108">
        <v>57</v>
      </c>
      <c r="J84" s="108">
        <v>928</v>
      </c>
      <c r="K84" s="108">
        <v>48514</v>
      </c>
      <c r="L84" s="80">
        <v>-1472</v>
      </c>
    </row>
    <row r="85" spans="1:12" ht="14.25" customHeight="1" x14ac:dyDescent="0.25">
      <c r="A85" s="17" t="s">
        <v>376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80"/>
    </row>
    <row r="86" spans="1:12" x14ac:dyDescent="0.25">
      <c r="A86" s="109" t="s">
        <v>377</v>
      </c>
      <c r="B86" s="108">
        <v>10414</v>
      </c>
      <c r="C86" s="108">
        <v>16286</v>
      </c>
      <c r="D86" s="108">
        <v>5703</v>
      </c>
      <c r="E86" s="108">
        <v>700</v>
      </c>
      <c r="F86" s="108">
        <v>5042</v>
      </c>
      <c r="G86" s="108">
        <v>14695</v>
      </c>
      <c r="H86" s="108">
        <v>-151</v>
      </c>
      <c r="I86" s="108">
        <v>57</v>
      </c>
      <c r="J86" s="108">
        <v>863</v>
      </c>
      <c r="K86" s="108">
        <v>53609</v>
      </c>
      <c r="L86" s="80">
        <v>3623</v>
      </c>
    </row>
    <row r="87" spans="1:12" x14ac:dyDescent="0.25">
      <c r="A87" s="109" t="s">
        <v>378</v>
      </c>
      <c r="B87" s="108">
        <v>9946</v>
      </c>
      <c r="C87" s="108">
        <v>17050</v>
      </c>
      <c r="D87" s="108">
        <v>6283</v>
      </c>
      <c r="E87" s="108">
        <v>905</v>
      </c>
      <c r="F87" s="108">
        <v>5714</v>
      </c>
      <c r="G87" s="108">
        <v>15489</v>
      </c>
      <c r="H87" s="108">
        <v>-151</v>
      </c>
      <c r="I87" s="108">
        <v>57</v>
      </c>
      <c r="J87" s="108">
        <v>863</v>
      </c>
      <c r="K87" s="108">
        <v>56156</v>
      </c>
      <c r="L87" s="80">
        <v>6170</v>
      </c>
    </row>
    <row r="88" spans="1:12" x14ac:dyDescent="0.25">
      <c r="A88" s="109" t="s">
        <v>379</v>
      </c>
      <c r="B88" s="108">
        <v>8592</v>
      </c>
      <c r="C88" s="108">
        <v>13769</v>
      </c>
      <c r="D88" s="108">
        <v>5091</v>
      </c>
      <c r="E88" s="108">
        <v>641</v>
      </c>
      <c r="F88" s="108">
        <v>4334</v>
      </c>
      <c r="G88" s="108">
        <v>15913</v>
      </c>
      <c r="H88" s="108">
        <v>-151</v>
      </c>
      <c r="I88" s="108">
        <v>57</v>
      </c>
      <c r="J88" s="108">
        <v>863</v>
      </c>
      <c r="K88" s="108">
        <v>49109</v>
      </c>
      <c r="L88" s="80">
        <v>-877</v>
      </c>
    </row>
    <row r="89" spans="1:12" x14ac:dyDescent="0.25">
      <c r="A89" s="109" t="s">
        <v>380</v>
      </c>
      <c r="B89" s="108">
        <v>8608</v>
      </c>
      <c r="C89" s="108">
        <v>14361</v>
      </c>
      <c r="D89" s="108">
        <v>5116</v>
      </c>
      <c r="E89" s="108">
        <v>882</v>
      </c>
      <c r="F89" s="108">
        <v>5440</v>
      </c>
      <c r="G89" s="108">
        <v>16519</v>
      </c>
      <c r="H89" s="108">
        <v>-151</v>
      </c>
      <c r="I89" s="108">
        <v>57</v>
      </c>
      <c r="J89" s="108">
        <v>863</v>
      </c>
      <c r="K89" s="108">
        <v>51695</v>
      </c>
      <c r="L89" s="80">
        <v>1709</v>
      </c>
    </row>
    <row r="90" spans="1:12" x14ac:dyDescent="0.25">
      <c r="A90" s="109" t="s">
        <v>381</v>
      </c>
      <c r="B90" s="108">
        <v>8262</v>
      </c>
      <c r="C90" s="108">
        <v>13801</v>
      </c>
      <c r="D90" s="108">
        <v>5088</v>
      </c>
      <c r="E90" s="108">
        <v>717</v>
      </c>
      <c r="F90" s="108">
        <v>5070</v>
      </c>
      <c r="G90" s="108">
        <v>19953</v>
      </c>
      <c r="H90" s="108">
        <v>-151</v>
      </c>
      <c r="I90" s="108">
        <v>250</v>
      </c>
      <c r="J90" s="108">
        <v>863</v>
      </c>
      <c r="K90" s="108">
        <v>53853</v>
      </c>
      <c r="L90" s="80">
        <v>3867</v>
      </c>
    </row>
    <row r="91" spans="1:12" x14ac:dyDescent="0.25">
      <c r="A91" s="109" t="s">
        <v>382</v>
      </c>
      <c r="B91" s="108">
        <v>9393</v>
      </c>
      <c r="C91" s="108">
        <v>14807</v>
      </c>
      <c r="D91" s="108">
        <v>5504</v>
      </c>
      <c r="E91" s="108">
        <v>952</v>
      </c>
      <c r="F91" s="108">
        <v>5231</v>
      </c>
      <c r="G91" s="108">
        <v>16940</v>
      </c>
      <c r="H91" s="108">
        <v>1074</v>
      </c>
      <c r="I91" s="108">
        <v>250</v>
      </c>
      <c r="J91" s="108">
        <v>863</v>
      </c>
      <c r="K91" s="108">
        <v>55014</v>
      </c>
      <c r="L91" s="80">
        <v>5028</v>
      </c>
    </row>
    <row r="92" spans="1:12" x14ac:dyDescent="0.25">
      <c r="A92" s="109" t="s">
        <v>383</v>
      </c>
      <c r="B92" s="108">
        <v>10264</v>
      </c>
      <c r="C92" s="108">
        <v>14667</v>
      </c>
      <c r="D92" s="108">
        <v>4885</v>
      </c>
      <c r="E92" s="108">
        <v>634</v>
      </c>
      <c r="F92" s="108">
        <v>4999</v>
      </c>
      <c r="G92" s="108">
        <v>11743</v>
      </c>
      <c r="H92" s="108">
        <v>-151</v>
      </c>
      <c r="I92" s="108">
        <v>141</v>
      </c>
      <c r="J92" s="108">
        <v>863</v>
      </c>
      <c r="K92" s="108">
        <v>48045</v>
      </c>
      <c r="L92" s="80">
        <v>-1941</v>
      </c>
    </row>
    <row r="93" spans="1:12" x14ac:dyDescent="0.25">
      <c r="A93" s="109" t="s">
        <v>384</v>
      </c>
      <c r="B93" s="108">
        <v>10968</v>
      </c>
      <c r="C93" s="108">
        <v>17871</v>
      </c>
      <c r="D93" s="108">
        <v>5006</v>
      </c>
      <c r="E93" s="108">
        <v>926</v>
      </c>
      <c r="F93" s="108">
        <v>4563</v>
      </c>
      <c r="G93" s="108">
        <v>13327</v>
      </c>
      <c r="H93" s="108">
        <v>-151</v>
      </c>
      <c r="I93" s="108">
        <v>57</v>
      </c>
      <c r="J93" s="108">
        <v>863</v>
      </c>
      <c r="K93" s="108">
        <v>53430</v>
      </c>
      <c r="L93" s="80">
        <v>3444</v>
      </c>
    </row>
    <row r="94" spans="1:12" ht="14.25" customHeight="1" x14ac:dyDescent="0.25">
      <c r="A94" s="17" t="s">
        <v>385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80"/>
    </row>
    <row r="95" spans="1:12" x14ac:dyDescent="0.25">
      <c r="A95" s="109" t="s">
        <v>386</v>
      </c>
      <c r="B95" s="108">
        <v>5802</v>
      </c>
      <c r="C95" s="108">
        <v>10557</v>
      </c>
      <c r="D95" s="108">
        <v>4354</v>
      </c>
      <c r="E95" s="108">
        <v>454</v>
      </c>
      <c r="F95" s="108">
        <v>3518</v>
      </c>
      <c r="G95" s="108">
        <v>24092</v>
      </c>
      <c r="H95" s="108">
        <v>-197</v>
      </c>
      <c r="I95" s="108">
        <v>57</v>
      </c>
      <c r="J95" s="108">
        <v>951</v>
      </c>
      <c r="K95" s="108">
        <v>49588</v>
      </c>
      <c r="L95" s="80">
        <v>-398</v>
      </c>
    </row>
    <row r="96" spans="1:12" x14ac:dyDescent="0.25">
      <c r="A96" s="109" t="s">
        <v>387</v>
      </c>
      <c r="B96" s="108">
        <v>7190</v>
      </c>
      <c r="C96" s="108">
        <v>13789</v>
      </c>
      <c r="D96" s="108">
        <v>5630</v>
      </c>
      <c r="E96" s="108">
        <v>808</v>
      </c>
      <c r="F96" s="108">
        <v>5668</v>
      </c>
      <c r="G96" s="108">
        <v>19089</v>
      </c>
      <c r="H96" s="108">
        <v>-197</v>
      </c>
      <c r="I96" s="108">
        <v>57</v>
      </c>
      <c r="J96" s="108">
        <v>951</v>
      </c>
      <c r="K96" s="108">
        <v>52985</v>
      </c>
      <c r="L96" s="80">
        <v>2999</v>
      </c>
    </row>
    <row r="97" spans="1:12" x14ac:dyDescent="0.25">
      <c r="A97" s="109" t="s">
        <v>388</v>
      </c>
      <c r="B97" s="108">
        <v>8820</v>
      </c>
      <c r="C97" s="108">
        <v>14841</v>
      </c>
      <c r="D97" s="108">
        <v>5142</v>
      </c>
      <c r="E97" s="108">
        <v>930</v>
      </c>
      <c r="F97" s="108">
        <v>6397</v>
      </c>
      <c r="G97" s="108">
        <v>18509</v>
      </c>
      <c r="H97" s="108">
        <v>-151</v>
      </c>
      <c r="I97" s="108">
        <v>57</v>
      </c>
      <c r="J97" s="108">
        <v>951</v>
      </c>
      <c r="K97" s="108">
        <v>55496</v>
      </c>
      <c r="L97" s="80">
        <v>5510</v>
      </c>
    </row>
    <row r="98" spans="1:12" x14ac:dyDescent="0.25">
      <c r="A98" s="109" t="s">
        <v>389</v>
      </c>
      <c r="B98" s="108">
        <v>7905</v>
      </c>
      <c r="C98" s="108">
        <v>15607</v>
      </c>
      <c r="D98" s="108">
        <v>5311</v>
      </c>
      <c r="E98" s="108">
        <v>979</v>
      </c>
      <c r="F98" s="108">
        <v>5870</v>
      </c>
      <c r="G98" s="108">
        <v>18932</v>
      </c>
      <c r="H98" s="108">
        <v>2878</v>
      </c>
      <c r="I98" s="108">
        <v>250</v>
      </c>
      <c r="J98" s="108">
        <v>951</v>
      </c>
      <c r="K98" s="108">
        <v>58683</v>
      </c>
      <c r="L98" s="80">
        <v>8697</v>
      </c>
    </row>
    <row r="99" spans="1:12" x14ac:dyDescent="0.25">
      <c r="A99" s="109" t="s">
        <v>385</v>
      </c>
      <c r="B99" s="108">
        <v>9712</v>
      </c>
      <c r="C99" s="108">
        <v>14070</v>
      </c>
      <c r="D99" s="108">
        <v>4376</v>
      </c>
      <c r="E99" s="108">
        <v>590</v>
      </c>
      <c r="F99" s="108">
        <v>4516</v>
      </c>
      <c r="G99" s="108">
        <v>12854</v>
      </c>
      <c r="H99" s="108">
        <v>-197</v>
      </c>
      <c r="I99" s="108">
        <v>141</v>
      </c>
      <c r="J99" s="108">
        <v>951</v>
      </c>
      <c r="K99" s="108">
        <v>47013</v>
      </c>
      <c r="L99" s="80">
        <v>-2973</v>
      </c>
    </row>
    <row r="100" spans="1:12" x14ac:dyDescent="0.25">
      <c r="A100" s="109" t="s">
        <v>390</v>
      </c>
      <c r="B100" s="108">
        <v>8769</v>
      </c>
      <c r="C100" s="108">
        <v>13825</v>
      </c>
      <c r="D100" s="108">
        <v>4967</v>
      </c>
      <c r="E100" s="108">
        <v>583</v>
      </c>
      <c r="F100" s="108">
        <v>4269</v>
      </c>
      <c r="G100" s="108">
        <v>17624</v>
      </c>
      <c r="H100" s="108">
        <v>-197</v>
      </c>
      <c r="I100" s="108">
        <v>57</v>
      </c>
      <c r="J100" s="108">
        <v>951</v>
      </c>
      <c r="K100" s="108">
        <v>50848</v>
      </c>
      <c r="L100" s="80">
        <v>862</v>
      </c>
    </row>
    <row r="101" spans="1:12" x14ac:dyDescent="0.25">
      <c r="A101" s="109" t="s">
        <v>391</v>
      </c>
      <c r="B101" s="108">
        <v>9614</v>
      </c>
      <c r="C101" s="108">
        <v>15328</v>
      </c>
      <c r="D101" s="108">
        <v>4891</v>
      </c>
      <c r="E101" s="108">
        <v>331</v>
      </c>
      <c r="F101" s="108">
        <v>2706</v>
      </c>
      <c r="G101" s="108">
        <v>15137</v>
      </c>
      <c r="H101" s="108">
        <v>-197</v>
      </c>
      <c r="I101" s="108">
        <v>57</v>
      </c>
      <c r="J101" s="108">
        <v>951</v>
      </c>
      <c r="K101" s="108">
        <v>48818</v>
      </c>
      <c r="L101" s="80">
        <v>-1168</v>
      </c>
    </row>
    <row r="102" spans="1:12" x14ac:dyDescent="0.25">
      <c r="A102" s="109" t="s">
        <v>392</v>
      </c>
      <c r="B102" s="108">
        <v>9361</v>
      </c>
      <c r="C102" s="108">
        <v>14211</v>
      </c>
      <c r="D102" s="108">
        <v>4965</v>
      </c>
      <c r="E102" s="108">
        <v>731</v>
      </c>
      <c r="F102" s="108">
        <v>5529</v>
      </c>
      <c r="G102" s="108">
        <v>17761</v>
      </c>
      <c r="H102" s="108">
        <v>-197</v>
      </c>
      <c r="I102" s="108">
        <v>57</v>
      </c>
      <c r="J102" s="108">
        <v>951</v>
      </c>
      <c r="K102" s="108">
        <v>53369</v>
      </c>
      <c r="L102" s="80">
        <v>3383</v>
      </c>
    </row>
    <row r="103" spans="1:12" x14ac:dyDescent="0.25">
      <c r="A103" s="109" t="s">
        <v>393</v>
      </c>
      <c r="B103" s="108">
        <v>8585</v>
      </c>
      <c r="C103" s="108">
        <v>13986</v>
      </c>
      <c r="D103" s="108">
        <v>5086</v>
      </c>
      <c r="E103" s="108">
        <v>589</v>
      </c>
      <c r="F103" s="108">
        <v>4503</v>
      </c>
      <c r="G103" s="108">
        <v>16222</v>
      </c>
      <c r="H103" s="108">
        <v>-197</v>
      </c>
      <c r="I103" s="108">
        <v>57</v>
      </c>
      <c r="J103" s="108">
        <v>951</v>
      </c>
      <c r="K103" s="108">
        <v>49782</v>
      </c>
      <c r="L103" s="80">
        <v>-204</v>
      </c>
    </row>
    <row r="104" spans="1:12" x14ac:dyDescent="0.25">
      <c r="A104" s="109" t="s">
        <v>394</v>
      </c>
      <c r="B104" s="108">
        <v>7645</v>
      </c>
      <c r="C104" s="108">
        <v>12655</v>
      </c>
      <c r="D104" s="108">
        <v>5535</v>
      </c>
      <c r="E104" s="108">
        <v>523</v>
      </c>
      <c r="F104" s="108">
        <v>4320</v>
      </c>
      <c r="G104" s="108">
        <v>17698</v>
      </c>
      <c r="H104" s="108">
        <v>-4</v>
      </c>
      <c r="I104" s="108">
        <v>57</v>
      </c>
      <c r="J104" s="108">
        <v>951</v>
      </c>
      <c r="K104" s="108">
        <v>49380</v>
      </c>
      <c r="L104" s="80">
        <v>-606</v>
      </c>
    </row>
    <row r="105" spans="1:12" x14ac:dyDescent="0.25">
      <c r="A105" s="109" t="s">
        <v>395</v>
      </c>
      <c r="B105" s="108">
        <v>8860</v>
      </c>
      <c r="C105" s="108">
        <v>14109</v>
      </c>
      <c r="D105" s="108">
        <v>4708</v>
      </c>
      <c r="E105" s="108">
        <v>582</v>
      </c>
      <c r="F105" s="108">
        <v>3916</v>
      </c>
      <c r="G105" s="108">
        <v>17236</v>
      </c>
      <c r="H105" s="108">
        <v>-151</v>
      </c>
      <c r="I105" s="108">
        <v>57</v>
      </c>
      <c r="J105" s="108">
        <v>951</v>
      </c>
      <c r="K105" s="108">
        <v>50268</v>
      </c>
      <c r="L105" s="80">
        <v>282</v>
      </c>
    </row>
    <row r="106" spans="1:12" x14ac:dyDescent="0.25">
      <c r="A106" s="109" t="s">
        <v>396</v>
      </c>
      <c r="B106" s="108">
        <v>8105</v>
      </c>
      <c r="C106" s="108">
        <v>12931</v>
      </c>
      <c r="D106" s="108">
        <v>4573</v>
      </c>
      <c r="E106" s="108">
        <v>518</v>
      </c>
      <c r="F106" s="108">
        <v>4592</v>
      </c>
      <c r="G106" s="108">
        <v>19418</v>
      </c>
      <c r="H106" s="108">
        <v>-197</v>
      </c>
      <c r="I106" s="108">
        <v>57</v>
      </c>
      <c r="J106" s="108">
        <v>951</v>
      </c>
      <c r="K106" s="108">
        <v>50948</v>
      </c>
      <c r="L106" s="80">
        <v>962</v>
      </c>
    </row>
    <row r="107" spans="1:12" ht="14.25" customHeight="1" x14ac:dyDescent="0.25">
      <c r="A107" s="17" t="s">
        <v>397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80"/>
    </row>
    <row r="108" spans="1:12" x14ac:dyDescent="0.25">
      <c r="A108" s="109" t="s">
        <v>397</v>
      </c>
      <c r="B108" s="108">
        <v>7686</v>
      </c>
      <c r="C108" s="108">
        <v>13563</v>
      </c>
      <c r="D108" s="108">
        <v>4472</v>
      </c>
      <c r="E108" s="108">
        <v>525</v>
      </c>
      <c r="F108" s="108">
        <v>4387</v>
      </c>
      <c r="G108" s="108">
        <v>17005</v>
      </c>
      <c r="H108" s="108">
        <v>-197</v>
      </c>
      <c r="I108" s="108">
        <v>57</v>
      </c>
      <c r="J108" s="108">
        <v>446</v>
      </c>
      <c r="K108" s="108">
        <v>47944</v>
      </c>
      <c r="L108" s="80">
        <v>-2042</v>
      </c>
    </row>
    <row r="109" spans="1:12" ht="14.25" customHeight="1" x14ac:dyDescent="0.25">
      <c r="A109" s="17" t="s">
        <v>398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80"/>
    </row>
    <row r="110" spans="1:12" x14ac:dyDescent="0.25">
      <c r="A110" s="109" t="s">
        <v>399</v>
      </c>
      <c r="B110" s="108">
        <v>8521</v>
      </c>
      <c r="C110" s="108">
        <v>13384</v>
      </c>
      <c r="D110" s="108">
        <v>4612</v>
      </c>
      <c r="E110" s="108">
        <v>548</v>
      </c>
      <c r="F110" s="108">
        <v>4775</v>
      </c>
      <c r="G110" s="108">
        <v>17263</v>
      </c>
      <c r="H110" s="108">
        <v>-57</v>
      </c>
      <c r="I110" s="108">
        <v>57</v>
      </c>
      <c r="J110" s="108">
        <v>906</v>
      </c>
      <c r="K110" s="108">
        <v>50009</v>
      </c>
      <c r="L110" s="80">
        <v>23</v>
      </c>
    </row>
    <row r="111" spans="1:12" x14ac:dyDescent="0.25">
      <c r="A111" s="109" t="s">
        <v>400</v>
      </c>
      <c r="B111" s="108">
        <v>8783</v>
      </c>
      <c r="C111" s="108">
        <v>13815</v>
      </c>
      <c r="D111" s="108">
        <v>5097</v>
      </c>
      <c r="E111" s="108">
        <v>482</v>
      </c>
      <c r="F111" s="108">
        <v>4313</v>
      </c>
      <c r="G111" s="108">
        <v>14318</v>
      </c>
      <c r="H111" s="108">
        <v>-57</v>
      </c>
      <c r="I111" s="108">
        <v>141</v>
      </c>
      <c r="J111" s="108">
        <v>906</v>
      </c>
      <c r="K111" s="108">
        <v>47798</v>
      </c>
      <c r="L111" s="80">
        <v>-2188</v>
      </c>
    </row>
    <row r="112" spans="1:12" x14ac:dyDescent="0.25">
      <c r="A112" s="109" t="s">
        <v>401</v>
      </c>
      <c r="B112" s="108">
        <v>7839</v>
      </c>
      <c r="C112" s="108">
        <v>13069</v>
      </c>
      <c r="D112" s="108">
        <v>4872</v>
      </c>
      <c r="E112" s="108">
        <v>643</v>
      </c>
      <c r="F112" s="108">
        <v>5075</v>
      </c>
      <c r="G112" s="108">
        <v>18972</v>
      </c>
      <c r="H112" s="108">
        <v>-57</v>
      </c>
      <c r="I112" s="108">
        <v>57</v>
      </c>
      <c r="J112" s="108">
        <v>906</v>
      </c>
      <c r="K112" s="108">
        <v>51376</v>
      </c>
      <c r="L112" s="80">
        <v>1390</v>
      </c>
    </row>
    <row r="113" spans="1:12" x14ac:dyDescent="0.25">
      <c r="A113" s="109" t="s">
        <v>402</v>
      </c>
      <c r="B113" s="108">
        <v>9553</v>
      </c>
      <c r="C113" s="108">
        <v>14858</v>
      </c>
      <c r="D113" s="108">
        <v>5511</v>
      </c>
      <c r="E113" s="108">
        <v>671</v>
      </c>
      <c r="F113" s="108">
        <v>5875</v>
      </c>
      <c r="G113" s="108">
        <v>16677</v>
      </c>
      <c r="H113" s="108">
        <v>-57</v>
      </c>
      <c r="I113" s="108">
        <v>57</v>
      </c>
      <c r="J113" s="108">
        <v>906</v>
      </c>
      <c r="K113" s="108">
        <v>54051</v>
      </c>
      <c r="L113" s="80">
        <v>4065</v>
      </c>
    </row>
    <row r="114" spans="1:12" x14ac:dyDescent="0.25">
      <c r="A114" s="109" t="s">
        <v>403</v>
      </c>
      <c r="B114" s="108">
        <v>7620</v>
      </c>
      <c r="C114" s="108">
        <v>12956</v>
      </c>
      <c r="D114" s="108">
        <v>4849</v>
      </c>
      <c r="E114" s="108">
        <v>500</v>
      </c>
      <c r="F114" s="108">
        <v>4290</v>
      </c>
      <c r="G114" s="108">
        <v>16955</v>
      </c>
      <c r="H114" s="108">
        <v>-57</v>
      </c>
      <c r="I114" s="108">
        <v>57</v>
      </c>
      <c r="J114" s="108">
        <v>906</v>
      </c>
      <c r="K114" s="108">
        <v>48076</v>
      </c>
      <c r="L114" s="80">
        <v>-1910</v>
      </c>
    </row>
    <row r="115" spans="1:12" ht="14.25" customHeight="1" x14ac:dyDescent="0.25">
      <c r="A115" s="17" t="s">
        <v>404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80"/>
    </row>
    <row r="116" spans="1:12" x14ac:dyDescent="0.25">
      <c r="A116" s="109" t="s">
        <v>405</v>
      </c>
      <c r="B116" s="108">
        <v>10300</v>
      </c>
      <c r="C116" s="108">
        <v>16443</v>
      </c>
      <c r="D116" s="108">
        <v>5793</v>
      </c>
      <c r="E116" s="108">
        <v>1066</v>
      </c>
      <c r="F116" s="108">
        <v>5327</v>
      </c>
      <c r="G116" s="108">
        <v>10795</v>
      </c>
      <c r="H116" s="108">
        <v>-57</v>
      </c>
      <c r="I116" s="108">
        <v>57</v>
      </c>
      <c r="J116" s="108">
        <v>1746</v>
      </c>
      <c r="K116" s="108">
        <v>51470</v>
      </c>
      <c r="L116" s="80">
        <v>1484</v>
      </c>
    </row>
    <row r="117" spans="1:12" x14ac:dyDescent="0.25">
      <c r="A117" s="109" t="s">
        <v>406</v>
      </c>
      <c r="B117" s="108">
        <v>8504</v>
      </c>
      <c r="C117" s="108">
        <v>14529</v>
      </c>
      <c r="D117" s="108">
        <v>5731</v>
      </c>
      <c r="E117" s="108">
        <v>612</v>
      </c>
      <c r="F117" s="108">
        <v>4711</v>
      </c>
      <c r="G117" s="108">
        <v>15150</v>
      </c>
      <c r="H117" s="108">
        <v>-57</v>
      </c>
      <c r="I117" s="108">
        <v>57</v>
      </c>
      <c r="J117" s="108">
        <v>1746</v>
      </c>
      <c r="K117" s="108">
        <v>50983</v>
      </c>
      <c r="L117" s="80">
        <v>997</v>
      </c>
    </row>
    <row r="118" spans="1:12" x14ac:dyDescent="0.25">
      <c r="A118" s="109" t="s">
        <v>407</v>
      </c>
      <c r="B118" s="108">
        <v>11899</v>
      </c>
      <c r="C118" s="108">
        <v>16403</v>
      </c>
      <c r="D118" s="108">
        <v>4708</v>
      </c>
      <c r="E118" s="108">
        <v>1066</v>
      </c>
      <c r="F118" s="108">
        <v>5758</v>
      </c>
      <c r="G118" s="108">
        <v>11185</v>
      </c>
      <c r="H118" s="108">
        <v>-57</v>
      </c>
      <c r="I118" s="108">
        <v>160</v>
      </c>
      <c r="J118" s="108">
        <v>1746</v>
      </c>
      <c r="K118" s="108">
        <v>52868</v>
      </c>
      <c r="L118" s="80">
        <v>2882</v>
      </c>
    </row>
    <row r="119" spans="1:12" x14ac:dyDescent="0.25">
      <c r="A119" s="109" t="s">
        <v>408</v>
      </c>
      <c r="B119" s="108">
        <v>8300</v>
      </c>
      <c r="C119" s="108">
        <v>12390</v>
      </c>
      <c r="D119" s="108">
        <v>4476</v>
      </c>
      <c r="E119" s="108">
        <v>493</v>
      </c>
      <c r="F119" s="108">
        <v>3317</v>
      </c>
      <c r="G119" s="108">
        <v>19980</v>
      </c>
      <c r="H119" s="108">
        <v>-57</v>
      </c>
      <c r="I119" s="108">
        <v>57</v>
      </c>
      <c r="J119" s="108">
        <v>1746</v>
      </c>
      <c r="K119" s="108">
        <v>50702</v>
      </c>
      <c r="L119" s="80">
        <v>716</v>
      </c>
    </row>
    <row r="120" spans="1:12" x14ac:dyDescent="0.25">
      <c r="A120" s="109" t="s">
        <v>409</v>
      </c>
      <c r="B120" s="108">
        <v>10618</v>
      </c>
      <c r="C120" s="108">
        <v>15732</v>
      </c>
      <c r="D120" s="108">
        <v>5607</v>
      </c>
      <c r="E120" s="108">
        <v>762</v>
      </c>
      <c r="F120" s="108">
        <v>5174</v>
      </c>
      <c r="G120" s="108">
        <v>11663</v>
      </c>
      <c r="H120" s="108">
        <v>-57</v>
      </c>
      <c r="I120" s="108">
        <v>57</v>
      </c>
      <c r="J120" s="108">
        <v>1746</v>
      </c>
      <c r="K120" s="108">
        <v>51302</v>
      </c>
      <c r="L120" s="80">
        <v>1316</v>
      </c>
    </row>
    <row r="121" spans="1:12" x14ac:dyDescent="0.25">
      <c r="A121" s="109" t="s">
        <v>410</v>
      </c>
      <c r="B121" s="108">
        <v>9912</v>
      </c>
      <c r="C121" s="108">
        <v>14549</v>
      </c>
      <c r="D121" s="108">
        <v>4690</v>
      </c>
      <c r="E121" s="108">
        <v>913</v>
      </c>
      <c r="F121" s="108">
        <v>6274</v>
      </c>
      <c r="G121" s="108">
        <v>12619</v>
      </c>
      <c r="H121" s="108">
        <v>-57</v>
      </c>
      <c r="I121" s="108">
        <v>141</v>
      </c>
      <c r="J121" s="108">
        <v>1746</v>
      </c>
      <c r="K121" s="108">
        <v>50787</v>
      </c>
      <c r="L121" s="80">
        <v>801</v>
      </c>
    </row>
    <row r="122" spans="1:12" x14ac:dyDescent="0.25">
      <c r="A122" s="109" t="s">
        <v>411</v>
      </c>
      <c r="B122" s="108">
        <v>9207</v>
      </c>
      <c r="C122" s="108">
        <v>14004</v>
      </c>
      <c r="D122" s="108">
        <v>5086</v>
      </c>
      <c r="E122" s="108">
        <v>734</v>
      </c>
      <c r="F122" s="108">
        <v>5365</v>
      </c>
      <c r="G122" s="108">
        <v>15704</v>
      </c>
      <c r="H122" s="108">
        <v>-57</v>
      </c>
      <c r="I122" s="108">
        <v>57</v>
      </c>
      <c r="J122" s="108">
        <v>1746</v>
      </c>
      <c r="K122" s="108">
        <v>51846</v>
      </c>
      <c r="L122" s="80">
        <v>1860</v>
      </c>
    </row>
    <row r="123" spans="1:12" x14ac:dyDescent="0.25">
      <c r="A123" s="109" t="s">
        <v>412</v>
      </c>
      <c r="B123" s="108">
        <v>8961</v>
      </c>
      <c r="C123" s="108">
        <v>14502</v>
      </c>
      <c r="D123" s="108">
        <v>5063</v>
      </c>
      <c r="E123" s="108">
        <v>437</v>
      </c>
      <c r="F123" s="108">
        <v>3407</v>
      </c>
      <c r="G123" s="108">
        <v>16148</v>
      </c>
      <c r="H123" s="108">
        <v>-102</v>
      </c>
      <c r="I123" s="108">
        <v>57</v>
      </c>
      <c r="J123" s="108">
        <v>1746</v>
      </c>
      <c r="K123" s="108">
        <v>50219</v>
      </c>
      <c r="L123" s="80">
        <v>233</v>
      </c>
    </row>
    <row r="124" spans="1:12" x14ac:dyDescent="0.25">
      <c r="A124" s="109" t="s">
        <v>413</v>
      </c>
      <c r="B124" s="108">
        <v>9135</v>
      </c>
      <c r="C124" s="108">
        <v>14447</v>
      </c>
      <c r="D124" s="108">
        <v>5019</v>
      </c>
      <c r="E124" s="108">
        <v>579</v>
      </c>
      <c r="F124" s="108">
        <v>4026</v>
      </c>
      <c r="G124" s="108">
        <v>15084</v>
      </c>
      <c r="H124" s="108">
        <v>-57</v>
      </c>
      <c r="I124" s="108">
        <v>57</v>
      </c>
      <c r="J124" s="108">
        <v>1746</v>
      </c>
      <c r="K124" s="108">
        <v>50036</v>
      </c>
      <c r="L124" s="80">
        <v>50</v>
      </c>
    </row>
    <row r="125" spans="1:12" x14ac:dyDescent="0.25">
      <c r="A125" s="109" t="s">
        <v>414</v>
      </c>
      <c r="B125" s="108">
        <v>10492</v>
      </c>
      <c r="C125" s="108">
        <v>15920</v>
      </c>
      <c r="D125" s="108">
        <v>5151</v>
      </c>
      <c r="E125" s="108">
        <v>447</v>
      </c>
      <c r="F125" s="108">
        <v>3707</v>
      </c>
      <c r="G125" s="108">
        <v>12782</v>
      </c>
      <c r="H125" s="108">
        <v>-57</v>
      </c>
      <c r="I125" s="108">
        <v>57</v>
      </c>
      <c r="J125" s="108">
        <v>1746</v>
      </c>
      <c r="K125" s="108">
        <v>50245</v>
      </c>
      <c r="L125" s="80">
        <v>259</v>
      </c>
    </row>
    <row r="126" spans="1:12" x14ac:dyDescent="0.25">
      <c r="A126" s="109" t="s">
        <v>415</v>
      </c>
      <c r="B126" s="108">
        <v>9409</v>
      </c>
      <c r="C126" s="108">
        <v>13783</v>
      </c>
      <c r="D126" s="108">
        <v>5273</v>
      </c>
      <c r="E126" s="108">
        <v>748</v>
      </c>
      <c r="F126" s="108">
        <v>4853</v>
      </c>
      <c r="G126" s="108">
        <v>14605</v>
      </c>
      <c r="H126" s="108">
        <v>-57</v>
      </c>
      <c r="I126" s="108">
        <v>57</v>
      </c>
      <c r="J126" s="108">
        <v>1746</v>
      </c>
      <c r="K126" s="108">
        <v>50417</v>
      </c>
      <c r="L126" s="80">
        <v>431</v>
      </c>
    </row>
    <row r="127" spans="1:12" x14ac:dyDescent="0.25">
      <c r="A127" s="109" t="s">
        <v>416</v>
      </c>
      <c r="B127" s="108">
        <v>9423</v>
      </c>
      <c r="C127" s="108">
        <v>14478</v>
      </c>
      <c r="D127" s="108">
        <v>5234</v>
      </c>
      <c r="E127" s="108">
        <v>671</v>
      </c>
      <c r="F127" s="108">
        <v>5811</v>
      </c>
      <c r="G127" s="108">
        <v>14252</v>
      </c>
      <c r="H127" s="108">
        <v>-57</v>
      </c>
      <c r="I127" s="108">
        <v>141</v>
      </c>
      <c r="J127" s="108">
        <v>1746</v>
      </c>
      <c r="K127" s="108">
        <v>51699</v>
      </c>
      <c r="L127" s="80">
        <v>1713</v>
      </c>
    </row>
    <row r="128" spans="1:12" x14ac:dyDescent="0.25">
      <c r="A128" s="109" t="s">
        <v>417</v>
      </c>
      <c r="B128" s="108">
        <v>11244</v>
      </c>
      <c r="C128" s="108">
        <v>17257</v>
      </c>
      <c r="D128" s="108">
        <v>5999</v>
      </c>
      <c r="E128" s="108">
        <v>406</v>
      </c>
      <c r="F128" s="108">
        <v>3456</v>
      </c>
      <c r="G128" s="108">
        <v>10965</v>
      </c>
      <c r="H128" s="108">
        <v>-57</v>
      </c>
      <c r="I128" s="108">
        <v>160</v>
      </c>
      <c r="J128" s="108">
        <v>1746</v>
      </c>
      <c r="K128" s="108">
        <v>51176</v>
      </c>
      <c r="L128" s="80">
        <v>1190</v>
      </c>
    </row>
    <row r="129" spans="1:12" x14ac:dyDescent="0.25">
      <c r="A129" s="109" t="s">
        <v>418</v>
      </c>
      <c r="B129" s="108">
        <v>10045</v>
      </c>
      <c r="C129" s="108">
        <v>15030</v>
      </c>
      <c r="D129" s="108">
        <v>4696</v>
      </c>
      <c r="E129" s="108">
        <v>939</v>
      </c>
      <c r="F129" s="108">
        <v>5757</v>
      </c>
      <c r="G129" s="108">
        <v>12923</v>
      </c>
      <c r="H129" s="108">
        <v>-102</v>
      </c>
      <c r="I129" s="108">
        <v>57</v>
      </c>
      <c r="J129" s="108">
        <v>1746</v>
      </c>
      <c r="K129" s="108">
        <v>51091</v>
      </c>
      <c r="L129" s="80">
        <v>1105</v>
      </c>
    </row>
    <row r="130" spans="1:12" x14ac:dyDescent="0.25">
      <c r="A130" s="109" t="s">
        <v>419</v>
      </c>
      <c r="B130" s="108">
        <v>11018</v>
      </c>
      <c r="C130" s="108">
        <v>19958</v>
      </c>
      <c r="D130" s="108">
        <v>5774</v>
      </c>
      <c r="E130" s="108">
        <v>259</v>
      </c>
      <c r="F130" s="108">
        <v>2457</v>
      </c>
      <c r="G130" s="108">
        <v>13551</v>
      </c>
      <c r="H130" s="108">
        <v>-102</v>
      </c>
      <c r="I130" s="108">
        <v>160</v>
      </c>
      <c r="J130" s="108">
        <v>1746</v>
      </c>
      <c r="K130" s="108">
        <v>54821</v>
      </c>
      <c r="L130" s="80">
        <v>4835</v>
      </c>
    </row>
    <row r="131" spans="1:12" x14ac:dyDescent="0.25">
      <c r="A131" s="109" t="s">
        <v>420</v>
      </c>
      <c r="B131" s="108">
        <v>8485</v>
      </c>
      <c r="C131" s="108">
        <v>13430</v>
      </c>
      <c r="D131" s="108">
        <v>4226</v>
      </c>
      <c r="E131" s="108">
        <v>782</v>
      </c>
      <c r="F131" s="108">
        <v>5049</v>
      </c>
      <c r="G131" s="108">
        <v>10623</v>
      </c>
      <c r="H131" s="108">
        <v>-57</v>
      </c>
      <c r="I131" s="108">
        <v>141</v>
      </c>
      <c r="J131" s="108">
        <v>1746</v>
      </c>
      <c r="K131" s="108">
        <v>44425</v>
      </c>
      <c r="L131" s="80">
        <v>-5561</v>
      </c>
    </row>
    <row r="132" spans="1:12" x14ac:dyDescent="0.25">
      <c r="A132" s="109" t="s">
        <v>421</v>
      </c>
      <c r="B132" s="108">
        <v>10671</v>
      </c>
      <c r="C132" s="108">
        <v>13933</v>
      </c>
      <c r="D132" s="108">
        <v>3989</v>
      </c>
      <c r="E132" s="108">
        <v>1203</v>
      </c>
      <c r="F132" s="108">
        <v>8396</v>
      </c>
      <c r="G132" s="108">
        <v>10225</v>
      </c>
      <c r="H132" s="108">
        <v>-102</v>
      </c>
      <c r="I132" s="108">
        <v>222</v>
      </c>
      <c r="J132" s="108">
        <v>1746</v>
      </c>
      <c r="K132" s="108">
        <v>50283</v>
      </c>
      <c r="L132" s="80">
        <v>297</v>
      </c>
    </row>
    <row r="133" spans="1:12" x14ac:dyDescent="0.25">
      <c r="A133" s="109" t="s">
        <v>422</v>
      </c>
      <c r="B133" s="108">
        <v>8613</v>
      </c>
      <c r="C133" s="108">
        <v>15169</v>
      </c>
      <c r="D133" s="108">
        <v>5020</v>
      </c>
      <c r="E133" s="108">
        <v>719</v>
      </c>
      <c r="F133" s="108">
        <v>5104</v>
      </c>
      <c r="G133" s="108">
        <v>17478</v>
      </c>
      <c r="H133" s="108">
        <v>-10</v>
      </c>
      <c r="I133" s="108">
        <v>57</v>
      </c>
      <c r="J133" s="108">
        <v>1746</v>
      </c>
      <c r="K133" s="108">
        <v>53896</v>
      </c>
      <c r="L133" s="80">
        <v>3910</v>
      </c>
    </row>
    <row r="134" spans="1:12" x14ac:dyDescent="0.25">
      <c r="A134" s="109" t="s">
        <v>423</v>
      </c>
      <c r="B134" s="108">
        <v>9971</v>
      </c>
      <c r="C134" s="108">
        <v>16396</v>
      </c>
      <c r="D134" s="108">
        <v>6475</v>
      </c>
      <c r="E134" s="108">
        <v>1102</v>
      </c>
      <c r="F134" s="108">
        <v>7158</v>
      </c>
      <c r="G134" s="108">
        <v>14940</v>
      </c>
      <c r="H134" s="108">
        <v>137</v>
      </c>
      <c r="I134" s="108">
        <v>57</v>
      </c>
      <c r="J134" s="108">
        <v>1746</v>
      </c>
      <c r="K134" s="108">
        <v>57982</v>
      </c>
      <c r="L134" s="80">
        <v>7996</v>
      </c>
    </row>
    <row r="135" spans="1:12" x14ac:dyDescent="0.25">
      <c r="A135" s="109" t="s">
        <v>424</v>
      </c>
      <c r="B135" s="108">
        <v>6345</v>
      </c>
      <c r="C135" s="108">
        <v>10983</v>
      </c>
      <c r="D135" s="108">
        <v>4168</v>
      </c>
      <c r="E135" s="108">
        <v>527</v>
      </c>
      <c r="F135" s="108">
        <v>4472</v>
      </c>
      <c r="G135" s="108">
        <v>22355</v>
      </c>
      <c r="H135" s="108">
        <v>-57</v>
      </c>
      <c r="I135" s="108">
        <v>57</v>
      </c>
      <c r="J135" s="108">
        <v>1746</v>
      </c>
      <c r="K135" s="108">
        <v>50596</v>
      </c>
      <c r="L135" s="80">
        <v>610</v>
      </c>
    </row>
    <row r="136" spans="1:12" x14ac:dyDescent="0.25">
      <c r="A136" s="109" t="s">
        <v>425</v>
      </c>
      <c r="B136" s="108">
        <v>9307</v>
      </c>
      <c r="C136" s="108">
        <v>13873</v>
      </c>
      <c r="D136" s="108">
        <v>4767</v>
      </c>
      <c r="E136" s="108">
        <v>549</v>
      </c>
      <c r="F136" s="108">
        <v>4011</v>
      </c>
      <c r="G136" s="108">
        <v>14197</v>
      </c>
      <c r="H136" s="108">
        <v>-57</v>
      </c>
      <c r="I136" s="108">
        <v>57</v>
      </c>
      <c r="J136" s="108">
        <v>1746</v>
      </c>
      <c r="K136" s="108">
        <v>48450</v>
      </c>
      <c r="L136" s="80">
        <v>-1536</v>
      </c>
    </row>
    <row r="137" spans="1:12" x14ac:dyDescent="0.25">
      <c r="A137" s="109" t="s">
        <v>426</v>
      </c>
      <c r="B137" s="108">
        <v>10665</v>
      </c>
      <c r="C137" s="108">
        <v>14840</v>
      </c>
      <c r="D137" s="108">
        <v>5195</v>
      </c>
      <c r="E137" s="108">
        <v>586</v>
      </c>
      <c r="F137" s="108">
        <v>4201</v>
      </c>
      <c r="G137" s="108">
        <v>11773</v>
      </c>
      <c r="H137" s="108">
        <v>-57</v>
      </c>
      <c r="I137" s="108">
        <v>160</v>
      </c>
      <c r="J137" s="108">
        <v>1746</v>
      </c>
      <c r="K137" s="108">
        <v>49109</v>
      </c>
      <c r="L137" s="80">
        <v>-877</v>
      </c>
    </row>
    <row r="138" spans="1:12" x14ac:dyDescent="0.25">
      <c r="A138" s="109" t="s">
        <v>427</v>
      </c>
      <c r="B138" s="108">
        <v>12510</v>
      </c>
      <c r="C138" s="108">
        <v>18978</v>
      </c>
      <c r="D138" s="108">
        <v>5427</v>
      </c>
      <c r="E138" s="108">
        <v>398</v>
      </c>
      <c r="F138" s="108">
        <v>3165</v>
      </c>
      <c r="G138" s="108">
        <v>11182</v>
      </c>
      <c r="H138" s="108">
        <v>-57</v>
      </c>
      <c r="I138" s="108">
        <v>160</v>
      </c>
      <c r="J138" s="108">
        <v>1746</v>
      </c>
      <c r="K138" s="108">
        <v>53509</v>
      </c>
      <c r="L138" s="80">
        <v>3523</v>
      </c>
    </row>
    <row r="139" spans="1:12" x14ac:dyDescent="0.25">
      <c r="A139" s="109" t="s">
        <v>428</v>
      </c>
      <c r="B139" s="108">
        <v>11200</v>
      </c>
      <c r="C139" s="108">
        <v>16386</v>
      </c>
      <c r="D139" s="108">
        <v>5225</v>
      </c>
      <c r="E139" s="108">
        <v>683</v>
      </c>
      <c r="F139" s="108">
        <v>3802</v>
      </c>
      <c r="G139" s="108">
        <v>10952</v>
      </c>
      <c r="H139" s="108">
        <v>-57</v>
      </c>
      <c r="I139" s="108">
        <v>57</v>
      </c>
      <c r="J139" s="108">
        <v>1746</v>
      </c>
      <c r="K139" s="108">
        <v>49994</v>
      </c>
      <c r="L139" s="80">
        <v>8</v>
      </c>
    </row>
    <row r="140" spans="1:12" x14ac:dyDescent="0.25">
      <c r="A140" s="109" t="s">
        <v>429</v>
      </c>
      <c r="B140" s="108">
        <v>13334</v>
      </c>
      <c r="C140" s="108">
        <v>18993</v>
      </c>
      <c r="D140" s="108">
        <v>5430</v>
      </c>
      <c r="E140" s="108">
        <v>374</v>
      </c>
      <c r="F140" s="108">
        <v>3410</v>
      </c>
      <c r="G140" s="108">
        <v>10262</v>
      </c>
      <c r="H140" s="108">
        <v>-57</v>
      </c>
      <c r="I140" s="108">
        <v>160</v>
      </c>
      <c r="J140" s="108">
        <v>1746</v>
      </c>
      <c r="K140" s="108">
        <v>53652</v>
      </c>
      <c r="L140" s="80">
        <v>3666</v>
      </c>
    </row>
    <row r="141" spans="1:12" x14ac:dyDescent="0.25">
      <c r="A141" s="109" t="s">
        <v>430</v>
      </c>
      <c r="B141" s="108">
        <v>8649</v>
      </c>
      <c r="C141" s="108">
        <v>13855</v>
      </c>
      <c r="D141" s="108">
        <v>5528</v>
      </c>
      <c r="E141" s="108">
        <v>676</v>
      </c>
      <c r="F141" s="108">
        <v>4434</v>
      </c>
      <c r="G141" s="108">
        <v>16488</v>
      </c>
      <c r="H141" s="108">
        <v>-57</v>
      </c>
      <c r="I141" s="108">
        <v>57</v>
      </c>
      <c r="J141" s="108">
        <v>1746</v>
      </c>
      <c r="K141" s="108">
        <v>51376</v>
      </c>
      <c r="L141" s="80">
        <v>1390</v>
      </c>
    </row>
    <row r="142" spans="1:12" x14ac:dyDescent="0.25">
      <c r="A142" s="109" t="s">
        <v>431</v>
      </c>
      <c r="B142" s="108">
        <v>9776</v>
      </c>
      <c r="C142" s="108">
        <v>14363</v>
      </c>
      <c r="D142" s="108">
        <v>4970</v>
      </c>
      <c r="E142" s="108">
        <v>701</v>
      </c>
      <c r="F142" s="108">
        <v>5066</v>
      </c>
      <c r="G142" s="108">
        <v>13684</v>
      </c>
      <c r="H142" s="108">
        <v>-57</v>
      </c>
      <c r="I142" s="108">
        <v>160</v>
      </c>
      <c r="J142" s="108">
        <v>1746</v>
      </c>
      <c r="K142" s="108">
        <v>50409</v>
      </c>
      <c r="L142" s="80">
        <v>423</v>
      </c>
    </row>
    <row r="143" spans="1:12" x14ac:dyDescent="0.25">
      <c r="A143" s="109" t="s">
        <v>432</v>
      </c>
      <c r="B143" s="108">
        <v>10955</v>
      </c>
      <c r="C143" s="108">
        <v>16814</v>
      </c>
      <c r="D143" s="108">
        <v>5208</v>
      </c>
      <c r="E143" s="108">
        <v>236</v>
      </c>
      <c r="F143" s="108">
        <v>2882</v>
      </c>
      <c r="G143" s="108">
        <v>13645</v>
      </c>
      <c r="H143" s="108">
        <v>-102</v>
      </c>
      <c r="I143" s="108">
        <v>160</v>
      </c>
      <c r="J143" s="108">
        <v>1746</v>
      </c>
      <c r="K143" s="108">
        <v>51544</v>
      </c>
      <c r="L143" s="80">
        <v>1558</v>
      </c>
    </row>
    <row r="144" spans="1:12" x14ac:dyDescent="0.25">
      <c r="A144" s="109" t="s">
        <v>433</v>
      </c>
      <c r="B144" s="108">
        <v>8074</v>
      </c>
      <c r="C144" s="108">
        <v>12855</v>
      </c>
      <c r="D144" s="108">
        <v>4267</v>
      </c>
      <c r="E144" s="108">
        <v>392</v>
      </c>
      <c r="F144" s="108">
        <v>3457</v>
      </c>
      <c r="G144" s="108">
        <v>17472</v>
      </c>
      <c r="H144" s="108">
        <v>-57</v>
      </c>
      <c r="I144" s="108">
        <v>57</v>
      </c>
      <c r="J144" s="108">
        <v>1746</v>
      </c>
      <c r="K144" s="108">
        <v>48263</v>
      </c>
      <c r="L144" s="80">
        <v>-1723</v>
      </c>
    </row>
    <row r="145" spans="1:12" x14ac:dyDescent="0.25">
      <c r="A145" s="109" t="s">
        <v>434</v>
      </c>
      <c r="B145" s="108">
        <v>11435</v>
      </c>
      <c r="C145" s="108">
        <v>17402</v>
      </c>
      <c r="D145" s="108">
        <v>6212</v>
      </c>
      <c r="E145" s="108">
        <v>1068</v>
      </c>
      <c r="F145" s="108">
        <v>4998</v>
      </c>
      <c r="G145" s="108">
        <v>10259</v>
      </c>
      <c r="H145" s="108">
        <v>-57</v>
      </c>
      <c r="I145" s="108">
        <v>57</v>
      </c>
      <c r="J145" s="108">
        <v>1746</v>
      </c>
      <c r="K145" s="108">
        <v>53120</v>
      </c>
      <c r="L145" s="80">
        <v>3134</v>
      </c>
    </row>
    <row r="146" spans="1:12" x14ac:dyDescent="0.25">
      <c r="A146" s="109" t="s">
        <v>435</v>
      </c>
      <c r="B146" s="108">
        <v>9329</v>
      </c>
      <c r="C146" s="108">
        <v>14004</v>
      </c>
      <c r="D146" s="108">
        <v>5018</v>
      </c>
      <c r="E146" s="108">
        <v>487</v>
      </c>
      <c r="F146" s="108">
        <v>3827</v>
      </c>
      <c r="G146" s="108">
        <v>15575</v>
      </c>
      <c r="H146" s="108">
        <v>-57</v>
      </c>
      <c r="I146" s="108">
        <v>57</v>
      </c>
      <c r="J146" s="108">
        <v>1746</v>
      </c>
      <c r="K146" s="108">
        <v>49986</v>
      </c>
      <c r="L146" s="80">
        <v>0</v>
      </c>
    </row>
    <row r="147" spans="1:12" x14ac:dyDescent="0.25">
      <c r="A147" s="109" t="s">
        <v>436</v>
      </c>
      <c r="B147" s="108">
        <v>8880</v>
      </c>
      <c r="C147" s="108">
        <v>14480</v>
      </c>
      <c r="D147" s="108">
        <v>5538</v>
      </c>
      <c r="E147" s="108">
        <v>795</v>
      </c>
      <c r="F147" s="108">
        <v>4801</v>
      </c>
      <c r="G147" s="108">
        <v>15353</v>
      </c>
      <c r="H147" s="108">
        <v>-10</v>
      </c>
      <c r="I147" s="108">
        <v>57</v>
      </c>
      <c r="J147" s="108">
        <v>1746</v>
      </c>
      <c r="K147" s="108">
        <v>51640</v>
      </c>
      <c r="L147" s="80">
        <v>1654</v>
      </c>
    </row>
    <row r="148" spans="1:12" x14ac:dyDescent="0.25">
      <c r="A148" s="109" t="s">
        <v>437</v>
      </c>
      <c r="B148" s="108">
        <v>9899</v>
      </c>
      <c r="C148" s="108">
        <v>15924</v>
      </c>
      <c r="D148" s="108">
        <v>6018</v>
      </c>
      <c r="E148" s="108">
        <v>831</v>
      </c>
      <c r="F148" s="108">
        <v>6056</v>
      </c>
      <c r="G148" s="108">
        <v>14777</v>
      </c>
      <c r="H148" s="108">
        <v>-57</v>
      </c>
      <c r="I148" s="108">
        <v>57</v>
      </c>
      <c r="J148" s="108">
        <v>1746</v>
      </c>
      <c r="K148" s="108">
        <v>55251</v>
      </c>
      <c r="L148" s="80">
        <v>5265</v>
      </c>
    </row>
    <row r="149" spans="1:12" ht="14.25" customHeight="1" x14ac:dyDescent="0.25">
      <c r="A149" s="17" t="s">
        <v>438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80"/>
    </row>
    <row r="150" spans="1:12" x14ac:dyDescent="0.25">
      <c r="A150" s="109" t="s">
        <v>439</v>
      </c>
      <c r="B150" s="108">
        <v>9535</v>
      </c>
      <c r="C150" s="108">
        <v>14698</v>
      </c>
      <c r="D150" s="108">
        <v>4618</v>
      </c>
      <c r="E150" s="108">
        <v>570</v>
      </c>
      <c r="F150" s="108">
        <v>4191</v>
      </c>
      <c r="G150" s="108">
        <v>15499</v>
      </c>
      <c r="H150" s="108">
        <v>-148</v>
      </c>
      <c r="I150" s="108">
        <v>57</v>
      </c>
      <c r="J150" s="108">
        <v>1126</v>
      </c>
      <c r="K150" s="108">
        <v>50146</v>
      </c>
      <c r="L150" s="80">
        <v>160</v>
      </c>
    </row>
    <row r="151" spans="1:12" x14ac:dyDescent="0.25">
      <c r="A151" s="109" t="s">
        <v>440</v>
      </c>
      <c r="B151" s="108">
        <v>9554</v>
      </c>
      <c r="C151" s="108">
        <v>14224</v>
      </c>
      <c r="D151" s="108">
        <v>4773</v>
      </c>
      <c r="E151" s="108">
        <v>640</v>
      </c>
      <c r="F151" s="108">
        <v>5091</v>
      </c>
      <c r="G151" s="108">
        <v>13458</v>
      </c>
      <c r="H151" s="108">
        <v>-148</v>
      </c>
      <c r="I151" s="108">
        <v>141</v>
      </c>
      <c r="J151" s="108">
        <v>1126</v>
      </c>
      <c r="K151" s="108">
        <v>48859</v>
      </c>
      <c r="L151" s="80">
        <v>-1127</v>
      </c>
    </row>
    <row r="152" spans="1:12" x14ac:dyDescent="0.25">
      <c r="A152" s="109" t="s">
        <v>441</v>
      </c>
      <c r="B152" s="108">
        <v>9621</v>
      </c>
      <c r="C152" s="108">
        <v>16148</v>
      </c>
      <c r="D152" s="108">
        <v>6835</v>
      </c>
      <c r="E152" s="108">
        <v>903</v>
      </c>
      <c r="F152" s="108">
        <v>4794</v>
      </c>
      <c r="G152" s="108">
        <v>15525</v>
      </c>
      <c r="H152" s="108">
        <v>-102</v>
      </c>
      <c r="I152" s="108">
        <v>250</v>
      </c>
      <c r="J152" s="108">
        <v>1126</v>
      </c>
      <c r="K152" s="108">
        <v>55100</v>
      </c>
      <c r="L152" s="80">
        <v>5114</v>
      </c>
    </row>
    <row r="153" spans="1:12" x14ac:dyDescent="0.25">
      <c r="A153" s="109" t="s">
        <v>442</v>
      </c>
      <c r="B153" s="108">
        <v>10389</v>
      </c>
      <c r="C153" s="108">
        <v>16759</v>
      </c>
      <c r="D153" s="108">
        <v>5772</v>
      </c>
      <c r="E153" s="108">
        <v>327</v>
      </c>
      <c r="F153" s="108">
        <v>3454</v>
      </c>
      <c r="G153" s="108">
        <v>12299</v>
      </c>
      <c r="H153" s="108">
        <v>-148</v>
      </c>
      <c r="I153" s="108">
        <v>160</v>
      </c>
      <c r="J153" s="108">
        <v>1126</v>
      </c>
      <c r="K153" s="108">
        <v>50138</v>
      </c>
      <c r="L153" s="80">
        <v>152</v>
      </c>
    </row>
    <row r="154" spans="1:12" x14ac:dyDescent="0.25">
      <c r="A154" s="109" t="s">
        <v>443</v>
      </c>
      <c r="B154" s="108">
        <v>9467</v>
      </c>
      <c r="C154" s="108">
        <v>14146</v>
      </c>
      <c r="D154" s="108">
        <v>4892</v>
      </c>
      <c r="E154" s="108">
        <v>557</v>
      </c>
      <c r="F154" s="108">
        <v>4018</v>
      </c>
      <c r="G154" s="108">
        <v>15259</v>
      </c>
      <c r="H154" s="108">
        <v>-148</v>
      </c>
      <c r="I154" s="108">
        <v>57</v>
      </c>
      <c r="J154" s="108">
        <v>1126</v>
      </c>
      <c r="K154" s="108">
        <v>49374</v>
      </c>
      <c r="L154" s="80">
        <v>-612</v>
      </c>
    </row>
    <row r="155" spans="1:12" x14ac:dyDescent="0.25">
      <c r="A155" s="109" t="s">
        <v>444</v>
      </c>
      <c r="B155" s="108">
        <v>9553</v>
      </c>
      <c r="C155" s="108">
        <v>14202</v>
      </c>
      <c r="D155" s="108">
        <v>4702</v>
      </c>
      <c r="E155" s="108">
        <v>431</v>
      </c>
      <c r="F155" s="108">
        <v>3627</v>
      </c>
      <c r="G155" s="108">
        <v>14490</v>
      </c>
      <c r="H155" s="108">
        <v>-148</v>
      </c>
      <c r="I155" s="108">
        <v>57</v>
      </c>
      <c r="J155" s="108">
        <v>1126</v>
      </c>
      <c r="K155" s="108">
        <v>48040</v>
      </c>
      <c r="L155" s="80">
        <v>-1946</v>
      </c>
    </row>
    <row r="156" spans="1:12" ht="14.25" customHeight="1" x14ac:dyDescent="0.25">
      <c r="A156" s="17" t="s">
        <v>445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80"/>
    </row>
    <row r="157" spans="1:12" x14ac:dyDescent="0.25">
      <c r="A157" s="109" t="s">
        <v>446</v>
      </c>
      <c r="B157" s="108">
        <v>11560</v>
      </c>
      <c r="C157" s="108">
        <v>17402</v>
      </c>
      <c r="D157" s="108">
        <v>5660</v>
      </c>
      <c r="E157" s="108">
        <v>586</v>
      </c>
      <c r="F157" s="108">
        <v>3975</v>
      </c>
      <c r="G157" s="108">
        <v>10111</v>
      </c>
      <c r="H157" s="108">
        <v>23</v>
      </c>
      <c r="I157" s="108">
        <v>160</v>
      </c>
      <c r="J157" s="108">
        <v>1737</v>
      </c>
      <c r="K157" s="108">
        <v>51214</v>
      </c>
      <c r="L157" s="80">
        <v>1228</v>
      </c>
    </row>
    <row r="158" spans="1:12" x14ac:dyDescent="0.25">
      <c r="A158" s="109" t="s">
        <v>447</v>
      </c>
      <c r="B158" s="108">
        <v>10154</v>
      </c>
      <c r="C158" s="108">
        <v>15343</v>
      </c>
      <c r="D158" s="108">
        <v>4955</v>
      </c>
      <c r="E158" s="108">
        <v>478</v>
      </c>
      <c r="F158" s="108">
        <v>4057</v>
      </c>
      <c r="G158" s="108">
        <v>14041</v>
      </c>
      <c r="H158" s="108">
        <v>23</v>
      </c>
      <c r="I158" s="108">
        <v>160</v>
      </c>
      <c r="J158" s="108">
        <v>1737</v>
      </c>
      <c r="K158" s="108">
        <v>50948</v>
      </c>
      <c r="L158" s="80">
        <v>962</v>
      </c>
    </row>
    <row r="159" spans="1:12" x14ac:dyDescent="0.25">
      <c r="A159" s="109" t="s">
        <v>448</v>
      </c>
      <c r="B159" s="108">
        <v>6971</v>
      </c>
      <c r="C159" s="108">
        <v>13360</v>
      </c>
      <c r="D159" s="108">
        <v>4638</v>
      </c>
      <c r="E159" s="108">
        <v>724</v>
      </c>
      <c r="F159" s="108">
        <v>5310</v>
      </c>
      <c r="G159" s="108">
        <v>20949</v>
      </c>
      <c r="H159" s="108">
        <v>361</v>
      </c>
      <c r="I159" s="108">
        <v>250</v>
      </c>
      <c r="J159" s="108">
        <v>1737</v>
      </c>
      <c r="K159" s="108">
        <v>54300</v>
      </c>
      <c r="L159" s="80">
        <v>4314</v>
      </c>
    </row>
    <row r="160" spans="1:12" x14ac:dyDescent="0.25">
      <c r="A160" s="109" t="s">
        <v>449</v>
      </c>
      <c r="B160" s="108">
        <v>10418</v>
      </c>
      <c r="C160" s="108">
        <v>16182</v>
      </c>
      <c r="D160" s="108">
        <v>5648</v>
      </c>
      <c r="E160" s="108">
        <v>444</v>
      </c>
      <c r="F160" s="108">
        <v>3213</v>
      </c>
      <c r="G160" s="108">
        <v>11725</v>
      </c>
      <c r="H160" s="108">
        <v>-102</v>
      </c>
      <c r="I160" s="108">
        <v>160</v>
      </c>
      <c r="J160" s="108">
        <v>1737</v>
      </c>
      <c r="K160" s="108">
        <v>49425</v>
      </c>
      <c r="L160" s="80">
        <v>-561</v>
      </c>
    </row>
    <row r="161" spans="1:12" x14ac:dyDescent="0.25">
      <c r="A161" s="109" t="s">
        <v>450</v>
      </c>
      <c r="B161" s="108">
        <v>9547</v>
      </c>
      <c r="C161" s="108">
        <v>14739</v>
      </c>
      <c r="D161" s="108">
        <v>4910</v>
      </c>
      <c r="E161" s="108">
        <v>824</v>
      </c>
      <c r="F161" s="108">
        <v>5548</v>
      </c>
      <c r="G161" s="108">
        <v>12874</v>
      </c>
      <c r="H161" s="108">
        <v>-102</v>
      </c>
      <c r="I161" s="108">
        <v>141</v>
      </c>
      <c r="J161" s="108">
        <v>1737</v>
      </c>
      <c r="K161" s="108">
        <v>50218</v>
      </c>
      <c r="L161" s="80">
        <v>232</v>
      </c>
    </row>
    <row r="162" spans="1:12" x14ac:dyDescent="0.25">
      <c r="A162" s="109" t="s">
        <v>451</v>
      </c>
      <c r="B162" s="108">
        <v>7462</v>
      </c>
      <c r="C162" s="108">
        <v>13834</v>
      </c>
      <c r="D162" s="108">
        <v>5418</v>
      </c>
      <c r="E162" s="108">
        <v>650</v>
      </c>
      <c r="F162" s="108">
        <v>4726</v>
      </c>
      <c r="G162" s="108">
        <v>19326</v>
      </c>
      <c r="H162" s="108">
        <v>2513</v>
      </c>
      <c r="I162" s="108">
        <v>250</v>
      </c>
      <c r="J162" s="108">
        <v>1737</v>
      </c>
      <c r="K162" s="108">
        <v>55916</v>
      </c>
      <c r="L162" s="80">
        <v>5930</v>
      </c>
    </row>
    <row r="163" spans="1:12" x14ac:dyDescent="0.25">
      <c r="A163" s="109" t="s">
        <v>452</v>
      </c>
      <c r="B163" s="108">
        <v>9183</v>
      </c>
      <c r="C163" s="108">
        <v>15366</v>
      </c>
      <c r="D163" s="108">
        <v>4656</v>
      </c>
      <c r="E163" s="108">
        <v>575</v>
      </c>
      <c r="F163" s="108">
        <v>4390</v>
      </c>
      <c r="G163" s="108">
        <v>16491</v>
      </c>
      <c r="H163" s="108">
        <v>92</v>
      </c>
      <c r="I163" s="108">
        <v>57</v>
      </c>
      <c r="J163" s="108">
        <v>1737</v>
      </c>
      <c r="K163" s="108">
        <v>52547</v>
      </c>
      <c r="L163" s="80">
        <v>2561</v>
      </c>
    </row>
    <row r="164" spans="1:12" x14ac:dyDescent="0.25">
      <c r="A164" s="109" t="s">
        <v>453</v>
      </c>
      <c r="B164" s="108">
        <v>9766</v>
      </c>
      <c r="C164" s="108">
        <v>14923</v>
      </c>
      <c r="D164" s="108">
        <v>5593</v>
      </c>
      <c r="E164" s="108">
        <v>689</v>
      </c>
      <c r="F164" s="108">
        <v>5209</v>
      </c>
      <c r="G164" s="108">
        <v>15398</v>
      </c>
      <c r="H164" s="108">
        <v>-102</v>
      </c>
      <c r="I164" s="108">
        <v>57</v>
      </c>
      <c r="J164" s="108">
        <v>1737</v>
      </c>
      <c r="K164" s="108">
        <v>53270</v>
      </c>
      <c r="L164" s="80">
        <v>3284</v>
      </c>
    </row>
    <row r="165" spans="1:12" x14ac:dyDescent="0.25">
      <c r="A165" s="109" t="s">
        <v>454</v>
      </c>
      <c r="B165" s="108">
        <v>8059</v>
      </c>
      <c r="C165" s="108">
        <v>13940</v>
      </c>
      <c r="D165" s="108">
        <v>5847</v>
      </c>
      <c r="E165" s="108">
        <v>610</v>
      </c>
      <c r="F165" s="108">
        <v>4983</v>
      </c>
      <c r="G165" s="108">
        <v>17717</v>
      </c>
      <c r="H165" s="108">
        <v>92</v>
      </c>
      <c r="I165" s="108">
        <v>250</v>
      </c>
      <c r="J165" s="108">
        <v>1737</v>
      </c>
      <c r="K165" s="108">
        <v>53235</v>
      </c>
      <c r="L165" s="80">
        <v>3249</v>
      </c>
    </row>
    <row r="166" spans="1:12" x14ac:dyDescent="0.25">
      <c r="A166" s="109" t="s">
        <v>455</v>
      </c>
      <c r="B166" s="108">
        <v>8154</v>
      </c>
      <c r="C166" s="108">
        <v>13097</v>
      </c>
      <c r="D166" s="108">
        <v>5195</v>
      </c>
      <c r="E166" s="108">
        <v>474</v>
      </c>
      <c r="F166" s="108">
        <v>3410</v>
      </c>
      <c r="G166" s="108">
        <v>17287</v>
      </c>
      <c r="H166" s="108">
        <v>92</v>
      </c>
      <c r="I166" s="108">
        <v>57</v>
      </c>
      <c r="J166" s="108">
        <v>1737</v>
      </c>
      <c r="K166" s="108">
        <v>49503</v>
      </c>
      <c r="L166" s="80">
        <v>-483</v>
      </c>
    </row>
    <row r="167" spans="1:12" x14ac:dyDescent="0.25">
      <c r="A167" s="109" t="s">
        <v>456</v>
      </c>
      <c r="B167" s="108">
        <v>7973</v>
      </c>
      <c r="C167" s="108">
        <v>12091</v>
      </c>
      <c r="D167" s="108">
        <v>4899</v>
      </c>
      <c r="E167" s="108">
        <v>778</v>
      </c>
      <c r="F167" s="108">
        <v>5226</v>
      </c>
      <c r="G167" s="108">
        <v>20112</v>
      </c>
      <c r="H167" s="108">
        <v>92</v>
      </c>
      <c r="I167" s="108">
        <v>57</v>
      </c>
      <c r="J167" s="108">
        <v>1737</v>
      </c>
      <c r="K167" s="108">
        <v>52965</v>
      </c>
      <c r="L167" s="80">
        <v>2979</v>
      </c>
    </row>
    <row r="168" spans="1:12" x14ac:dyDescent="0.25">
      <c r="A168" s="109" t="s">
        <v>457</v>
      </c>
      <c r="B168" s="108">
        <v>9611</v>
      </c>
      <c r="C168" s="108">
        <v>12626</v>
      </c>
      <c r="D168" s="108">
        <v>4005</v>
      </c>
      <c r="E168" s="108">
        <v>1007</v>
      </c>
      <c r="F168" s="108">
        <v>7837</v>
      </c>
      <c r="G168" s="108">
        <v>10208</v>
      </c>
      <c r="H168" s="108">
        <v>-23</v>
      </c>
      <c r="I168" s="108">
        <v>306</v>
      </c>
      <c r="J168" s="108">
        <v>1737</v>
      </c>
      <c r="K168" s="108">
        <v>47314</v>
      </c>
      <c r="L168" s="80">
        <v>-2672</v>
      </c>
    </row>
    <row r="169" spans="1:12" x14ac:dyDescent="0.25">
      <c r="A169" s="109" t="s">
        <v>458</v>
      </c>
      <c r="B169" s="108">
        <v>8677</v>
      </c>
      <c r="C169" s="108">
        <v>14061</v>
      </c>
      <c r="D169" s="108">
        <v>5224</v>
      </c>
      <c r="E169" s="108">
        <v>509</v>
      </c>
      <c r="F169" s="108">
        <v>3802</v>
      </c>
      <c r="G169" s="108">
        <v>15032</v>
      </c>
      <c r="H169" s="108">
        <v>-102</v>
      </c>
      <c r="I169" s="108">
        <v>57</v>
      </c>
      <c r="J169" s="108">
        <v>1737</v>
      </c>
      <c r="K169" s="108">
        <v>48997</v>
      </c>
      <c r="L169" s="80">
        <v>-989</v>
      </c>
    </row>
    <row r="170" spans="1:12" x14ac:dyDescent="0.25">
      <c r="A170" s="109" t="s">
        <v>459</v>
      </c>
      <c r="B170" s="108">
        <v>8561</v>
      </c>
      <c r="C170" s="108">
        <v>14309</v>
      </c>
      <c r="D170" s="108">
        <v>5259</v>
      </c>
      <c r="E170" s="108">
        <v>632</v>
      </c>
      <c r="F170" s="108">
        <v>4263</v>
      </c>
      <c r="G170" s="108">
        <v>15194</v>
      </c>
      <c r="H170" s="108">
        <v>-102</v>
      </c>
      <c r="I170" s="108">
        <v>57</v>
      </c>
      <c r="J170" s="108">
        <v>1737</v>
      </c>
      <c r="K170" s="108">
        <v>49910</v>
      </c>
      <c r="L170" s="80">
        <v>-76</v>
      </c>
    </row>
    <row r="171" spans="1:12" x14ac:dyDescent="0.25">
      <c r="A171" s="109" t="s">
        <v>460</v>
      </c>
      <c r="B171" s="108">
        <v>9421</v>
      </c>
      <c r="C171" s="108">
        <v>13822</v>
      </c>
      <c r="D171" s="108">
        <v>4479</v>
      </c>
      <c r="E171" s="108">
        <v>367</v>
      </c>
      <c r="F171" s="108">
        <v>3679</v>
      </c>
      <c r="G171" s="108">
        <v>16957</v>
      </c>
      <c r="H171" s="108">
        <v>-102</v>
      </c>
      <c r="I171" s="108">
        <v>57</v>
      </c>
      <c r="J171" s="108">
        <v>1737</v>
      </c>
      <c r="K171" s="108">
        <v>50417</v>
      </c>
      <c r="L171" s="80">
        <v>431</v>
      </c>
    </row>
    <row r="172" spans="1:12" x14ac:dyDescent="0.25">
      <c r="A172" s="109" t="s">
        <v>461</v>
      </c>
      <c r="B172" s="108">
        <v>11288</v>
      </c>
      <c r="C172" s="108">
        <v>18593</v>
      </c>
      <c r="D172" s="108">
        <v>6017</v>
      </c>
      <c r="E172" s="108">
        <v>430</v>
      </c>
      <c r="F172" s="108">
        <v>3358</v>
      </c>
      <c r="G172" s="108">
        <v>9818</v>
      </c>
      <c r="H172" s="108">
        <v>-23</v>
      </c>
      <c r="I172" s="108">
        <v>160</v>
      </c>
      <c r="J172" s="108">
        <v>1737</v>
      </c>
      <c r="K172" s="108">
        <v>51378</v>
      </c>
      <c r="L172" s="80">
        <v>1392</v>
      </c>
    </row>
    <row r="173" spans="1:12" x14ac:dyDescent="0.25">
      <c r="A173" s="109" t="s">
        <v>462</v>
      </c>
      <c r="B173" s="108">
        <v>7750</v>
      </c>
      <c r="C173" s="108">
        <v>12547</v>
      </c>
      <c r="D173" s="108">
        <v>4829</v>
      </c>
      <c r="E173" s="108">
        <v>432</v>
      </c>
      <c r="F173" s="108">
        <v>3926</v>
      </c>
      <c r="G173" s="108">
        <v>18425</v>
      </c>
      <c r="H173" s="108">
        <v>92</v>
      </c>
      <c r="I173" s="108">
        <v>57</v>
      </c>
      <c r="J173" s="108">
        <v>1737</v>
      </c>
      <c r="K173" s="108">
        <v>49795</v>
      </c>
      <c r="L173" s="80">
        <v>-191</v>
      </c>
    </row>
    <row r="174" spans="1:12" x14ac:dyDescent="0.25">
      <c r="A174" s="109" t="s">
        <v>463</v>
      </c>
      <c r="B174" s="108">
        <v>11199</v>
      </c>
      <c r="C174" s="108">
        <v>14911</v>
      </c>
      <c r="D174" s="108">
        <v>4765</v>
      </c>
      <c r="E174" s="108">
        <v>440</v>
      </c>
      <c r="F174" s="108">
        <v>3821</v>
      </c>
      <c r="G174" s="108">
        <v>12950</v>
      </c>
      <c r="H174" s="108">
        <v>-23</v>
      </c>
      <c r="I174" s="108">
        <v>160</v>
      </c>
      <c r="J174" s="108">
        <v>1737</v>
      </c>
      <c r="K174" s="108">
        <v>49960</v>
      </c>
      <c r="L174" s="80">
        <v>-26</v>
      </c>
    </row>
    <row r="175" spans="1:12" x14ac:dyDescent="0.25">
      <c r="A175" s="109" t="s">
        <v>464</v>
      </c>
      <c r="B175" s="108">
        <v>12066</v>
      </c>
      <c r="C175" s="108">
        <v>18361</v>
      </c>
      <c r="D175" s="108">
        <v>5986</v>
      </c>
      <c r="E175" s="108">
        <v>345</v>
      </c>
      <c r="F175" s="108">
        <v>3241</v>
      </c>
      <c r="G175" s="108">
        <v>10866</v>
      </c>
      <c r="H175" s="108">
        <v>-23</v>
      </c>
      <c r="I175" s="108">
        <v>160</v>
      </c>
      <c r="J175" s="108">
        <v>1737</v>
      </c>
      <c r="K175" s="108">
        <v>52739</v>
      </c>
      <c r="L175" s="80">
        <v>2753</v>
      </c>
    </row>
    <row r="176" spans="1:12" x14ac:dyDescent="0.25">
      <c r="A176" s="109" t="s">
        <v>465</v>
      </c>
      <c r="B176" s="108">
        <v>8799</v>
      </c>
      <c r="C176" s="108">
        <v>13882</v>
      </c>
      <c r="D176" s="108">
        <v>5038</v>
      </c>
      <c r="E176" s="108">
        <v>501</v>
      </c>
      <c r="F176" s="108">
        <v>4308</v>
      </c>
      <c r="G176" s="108">
        <v>15102</v>
      </c>
      <c r="H176" s="108">
        <v>-102</v>
      </c>
      <c r="I176" s="108">
        <v>57</v>
      </c>
      <c r="J176" s="108">
        <v>1737</v>
      </c>
      <c r="K176" s="108">
        <v>49322</v>
      </c>
      <c r="L176" s="80">
        <v>-664</v>
      </c>
    </row>
    <row r="177" spans="1:12" x14ac:dyDescent="0.25">
      <c r="A177" s="109" t="s">
        <v>466</v>
      </c>
      <c r="B177" s="108">
        <v>10846</v>
      </c>
      <c r="C177" s="108">
        <v>15589</v>
      </c>
      <c r="D177" s="108">
        <v>4797</v>
      </c>
      <c r="E177" s="108">
        <v>672</v>
      </c>
      <c r="F177" s="108">
        <v>4697</v>
      </c>
      <c r="G177" s="108">
        <v>11844</v>
      </c>
      <c r="H177" s="108">
        <v>23</v>
      </c>
      <c r="I177" s="108">
        <v>160</v>
      </c>
      <c r="J177" s="108">
        <v>1737</v>
      </c>
      <c r="K177" s="108">
        <v>50365</v>
      </c>
      <c r="L177" s="80">
        <v>379</v>
      </c>
    </row>
    <row r="178" spans="1:12" x14ac:dyDescent="0.25">
      <c r="A178" s="109" t="s">
        <v>467</v>
      </c>
      <c r="B178" s="108">
        <v>6989</v>
      </c>
      <c r="C178" s="108">
        <v>12289</v>
      </c>
      <c r="D178" s="108">
        <v>4684</v>
      </c>
      <c r="E178" s="108">
        <v>579</v>
      </c>
      <c r="F178" s="108">
        <v>4825</v>
      </c>
      <c r="G178" s="108">
        <v>19981</v>
      </c>
      <c r="H178" s="108">
        <v>9</v>
      </c>
      <c r="I178" s="108">
        <v>57</v>
      </c>
      <c r="J178" s="108">
        <v>1737</v>
      </c>
      <c r="K178" s="108">
        <v>51150</v>
      </c>
      <c r="L178" s="80">
        <v>1164</v>
      </c>
    </row>
    <row r="179" spans="1:12" x14ac:dyDescent="0.25">
      <c r="A179" s="109" t="s">
        <v>468</v>
      </c>
      <c r="B179" s="108">
        <v>8518</v>
      </c>
      <c r="C179" s="108">
        <v>13096</v>
      </c>
      <c r="D179" s="108">
        <v>4549</v>
      </c>
      <c r="E179" s="108">
        <v>469</v>
      </c>
      <c r="F179" s="108">
        <v>4142</v>
      </c>
      <c r="G179" s="108">
        <v>17152</v>
      </c>
      <c r="H179" s="108">
        <v>-102</v>
      </c>
      <c r="I179" s="108">
        <v>57</v>
      </c>
      <c r="J179" s="108">
        <v>1737</v>
      </c>
      <c r="K179" s="108">
        <v>49618</v>
      </c>
      <c r="L179" s="80">
        <v>-368</v>
      </c>
    </row>
    <row r="180" spans="1:12" x14ac:dyDescent="0.25">
      <c r="A180" s="109" t="s">
        <v>469</v>
      </c>
      <c r="B180" s="108">
        <v>9348</v>
      </c>
      <c r="C180" s="108">
        <v>14883</v>
      </c>
      <c r="D180" s="108">
        <v>5432</v>
      </c>
      <c r="E180" s="108">
        <v>599</v>
      </c>
      <c r="F180" s="108">
        <v>4306</v>
      </c>
      <c r="G180" s="108">
        <v>14742</v>
      </c>
      <c r="H180" s="108">
        <v>-102</v>
      </c>
      <c r="I180" s="108">
        <v>57</v>
      </c>
      <c r="J180" s="108">
        <v>1737</v>
      </c>
      <c r="K180" s="108">
        <v>51002</v>
      </c>
      <c r="L180" s="80">
        <v>1016</v>
      </c>
    </row>
    <row r="181" spans="1:12" x14ac:dyDescent="0.25">
      <c r="A181" s="109" t="s">
        <v>470</v>
      </c>
      <c r="B181" s="108">
        <v>8361</v>
      </c>
      <c r="C181" s="108">
        <v>14287</v>
      </c>
      <c r="D181" s="108">
        <v>4697</v>
      </c>
      <c r="E181" s="108">
        <v>810</v>
      </c>
      <c r="F181" s="108">
        <v>5588</v>
      </c>
      <c r="G181" s="108">
        <v>18752</v>
      </c>
      <c r="H181" s="108">
        <v>-102</v>
      </c>
      <c r="I181" s="108">
        <v>57</v>
      </c>
      <c r="J181" s="108">
        <v>1737</v>
      </c>
      <c r="K181" s="108">
        <v>54187</v>
      </c>
      <c r="L181" s="80">
        <v>4201</v>
      </c>
    </row>
    <row r="182" spans="1:12" x14ac:dyDescent="0.25">
      <c r="A182" s="109" t="s">
        <v>471</v>
      </c>
      <c r="B182" s="108">
        <v>8772</v>
      </c>
      <c r="C182" s="108">
        <v>14925</v>
      </c>
      <c r="D182" s="108">
        <v>5567</v>
      </c>
      <c r="E182" s="108">
        <v>595</v>
      </c>
      <c r="F182" s="108">
        <v>4733</v>
      </c>
      <c r="G182" s="108">
        <v>16764</v>
      </c>
      <c r="H182" s="108">
        <v>-102</v>
      </c>
      <c r="I182" s="108">
        <v>57</v>
      </c>
      <c r="J182" s="108">
        <v>1737</v>
      </c>
      <c r="K182" s="108">
        <v>53048</v>
      </c>
      <c r="L182" s="80">
        <v>3062</v>
      </c>
    </row>
    <row r="183" spans="1:12" x14ac:dyDescent="0.25">
      <c r="A183" s="109" t="s">
        <v>472</v>
      </c>
      <c r="B183" s="108">
        <v>10691</v>
      </c>
      <c r="C183" s="108">
        <v>14925</v>
      </c>
      <c r="D183" s="108">
        <v>4751</v>
      </c>
      <c r="E183" s="108">
        <v>554</v>
      </c>
      <c r="F183" s="108">
        <v>4125</v>
      </c>
      <c r="G183" s="108">
        <v>10192</v>
      </c>
      <c r="H183" s="108">
        <v>-23</v>
      </c>
      <c r="I183" s="108">
        <v>160</v>
      </c>
      <c r="J183" s="108">
        <v>1737</v>
      </c>
      <c r="K183" s="108">
        <v>47112</v>
      </c>
      <c r="L183" s="80">
        <v>-2874</v>
      </c>
    </row>
    <row r="184" spans="1:12" x14ac:dyDescent="0.25">
      <c r="A184" s="109" t="s">
        <v>473</v>
      </c>
      <c r="B184" s="108">
        <v>7496</v>
      </c>
      <c r="C184" s="108">
        <v>12671</v>
      </c>
      <c r="D184" s="108">
        <v>4493</v>
      </c>
      <c r="E184" s="108">
        <v>445</v>
      </c>
      <c r="F184" s="108">
        <v>3612</v>
      </c>
      <c r="G184" s="108">
        <v>18669</v>
      </c>
      <c r="H184" s="108">
        <v>-148</v>
      </c>
      <c r="I184" s="108">
        <v>57</v>
      </c>
      <c r="J184" s="108">
        <v>1737</v>
      </c>
      <c r="K184" s="108">
        <v>49032</v>
      </c>
      <c r="L184" s="80">
        <v>-954</v>
      </c>
    </row>
    <row r="185" spans="1:12" x14ac:dyDescent="0.25">
      <c r="A185" s="109" t="s">
        <v>474</v>
      </c>
      <c r="B185" s="108">
        <v>12193</v>
      </c>
      <c r="C185" s="108">
        <v>16823</v>
      </c>
      <c r="D185" s="108">
        <v>4740</v>
      </c>
      <c r="E185" s="108">
        <v>647</v>
      </c>
      <c r="F185" s="108">
        <v>4044</v>
      </c>
      <c r="G185" s="108">
        <v>10509</v>
      </c>
      <c r="H185" s="108">
        <v>-23</v>
      </c>
      <c r="I185" s="108">
        <v>160</v>
      </c>
      <c r="J185" s="108">
        <v>1737</v>
      </c>
      <c r="K185" s="108">
        <v>50830</v>
      </c>
      <c r="L185" s="80">
        <v>844</v>
      </c>
    </row>
    <row r="186" spans="1:12" x14ac:dyDescent="0.25">
      <c r="A186" s="109" t="s">
        <v>475</v>
      </c>
      <c r="B186" s="108">
        <v>8962</v>
      </c>
      <c r="C186" s="108">
        <v>13940</v>
      </c>
      <c r="D186" s="108">
        <v>5198</v>
      </c>
      <c r="E186" s="108">
        <v>725</v>
      </c>
      <c r="F186" s="108">
        <v>5004</v>
      </c>
      <c r="G186" s="108">
        <v>14927</v>
      </c>
      <c r="H186" s="108">
        <v>-102</v>
      </c>
      <c r="I186" s="108">
        <v>57</v>
      </c>
      <c r="J186" s="108">
        <v>1737</v>
      </c>
      <c r="K186" s="108">
        <v>50448</v>
      </c>
      <c r="L186" s="80">
        <v>462</v>
      </c>
    </row>
    <row r="187" spans="1:12" x14ac:dyDescent="0.25">
      <c r="A187" s="109" t="s">
        <v>476</v>
      </c>
      <c r="B187" s="108">
        <v>9625</v>
      </c>
      <c r="C187" s="108">
        <v>13805</v>
      </c>
      <c r="D187" s="108">
        <v>4427</v>
      </c>
      <c r="E187" s="108">
        <v>546</v>
      </c>
      <c r="F187" s="108">
        <v>4371</v>
      </c>
      <c r="G187" s="108">
        <v>12800</v>
      </c>
      <c r="H187" s="108">
        <v>-102</v>
      </c>
      <c r="I187" s="108">
        <v>57</v>
      </c>
      <c r="J187" s="108">
        <v>1737</v>
      </c>
      <c r="K187" s="108">
        <v>47266</v>
      </c>
      <c r="L187" s="80">
        <v>-2720</v>
      </c>
    </row>
    <row r="188" spans="1:12" x14ac:dyDescent="0.25">
      <c r="A188" s="109" t="s">
        <v>477</v>
      </c>
      <c r="B188" s="108">
        <v>5738</v>
      </c>
      <c r="C188" s="108">
        <v>9863</v>
      </c>
      <c r="D188" s="108">
        <v>3634</v>
      </c>
      <c r="E188" s="108">
        <v>578</v>
      </c>
      <c r="F188" s="108">
        <v>3147</v>
      </c>
      <c r="G188" s="108">
        <v>20961</v>
      </c>
      <c r="H188" s="108">
        <v>-148</v>
      </c>
      <c r="I188" s="108">
        <v>57</v>
      </c>
      <c r="J188" s="108">
        <v>1737</v>
      </c>
      <c r="K188" s="108">
        <v>45567</v>
      </c>
      <c r="L188" s="80">
        <v>-4419</v>
      </c>
    </row>
    <row r="189" spans="1:12" x14ac:dyDescent="0.25">
      <c r="A189" s="109" t="s">
        <v>478</v>
      </c>
      <c r="B189" s="108">
        <v>10208</v>
      </c>
      <c r="C189" s="108">
        <v>15518</v>
      </c>
      <c r="D189" s="108">
        <v>5810</v>
      </c>
      <c r="E189" s="108">
        <v>462</v>
      </c>
      <c r="F189" s="108">
        <v>3682</v>
      </c>
      <c r="G189" s="108">
        <v>12862</v>
      </c>
      <c r="H189" s="108">
        <v>-23</v>
      </c>
      <c r="I189" s="108">
        <v>160</v>
      </c>
      <c r="J189" s="108">
        <v>1737</v>
      </c>
      <c r="K189" s="108">
        <v>50416</v>
      </c>
      <c r="L189" s="80">
        <v>430</v>
      </c>
    </row>
    <row r="190" spans="1:12" x14ac:dyDescent="0.25">
      <c r="A190" s="109" t="s">
        <v>479</v>
      </c>
      <c r="B190" s="108">
        <v>9430</v>
      </c>
      <c r="C190" s="108">
        <v>15494</v>
      </c>
      <c r="D190" s="108">
        <v>4482</v>
      </c>
      <c r="E190" s="108">
        <v>1107</v>
      </c>
      <c r="F190" s="108">
        <v>4266</v>
      </c>
      <c r="G190" s="108">
        <v>15168</v>
      </c>
      <c r="H190" s="108">
        <v>-148</v>
      </c>
      <c r="I190" s="108">
        <v>57</v>
      </c>
      <c r="J190" s="108">
        <v>1737</v>
      </c>
      <c r="K190" s="108">
        <v>51593</v>
      </c>
      <c r="L190" s="80">
        <v>1607</v>
      </c>
    </row>
    <row r="191" spans="1:12" x14ac:dyDescent="0.25">
      <c r="A191" s="109" t="s">
        <v>480</v>
      </c>
      <c r="B191" s="108">
        <v>9324</v>
      </c>
      <c r="C191" s="108">
        <v>15282</v>
      </c>
      <c r="D191" s="108">
        <v>5151</v>
      </c>
      <c r="E191" s="108">
        <v>724</v>
      </c>
      <c r="F191" s="108">
        <v>4561</v>
      </c>
      <c r="G191" s="108">
        <v>15339</v>
      </c>
      <c r="H191" s="108">
        <v>-102</v>
      </c>
      <c r="I191" s="108">
        <v>250</v>
      </c>
      <c r="J191" s="108">
        <v>1737</v>
      </c>
      <c r="K191" s="108">
        <v>52266</v>
      </c>
      <c r="L191" s="80">
        <v>2280</v>
      </c>
    </row>
    <row r="192" spans="1:12" x14ac:dyDescent="0.25">
      <c r="A192" s="109" t="s">
        <v>481</v>
      </c>
      <c r="B192" s="108">
        <v>7861</v>
      </c>
      <c r="C192" s="108">
        <v>13875</v>
      </c>
      <c r="D192" s="108">
        <v>4644</v>
      </c>
      <c r="E192" s="108">
        <v>547</v>
      </c>
      <c r="F192" s="108">
        <v>3600</v>
      </c>
      <c r="G192" s="108">
        <v>19193</v>
      </c>
      <c r="H192" s="108">
        <v>-148</v>
      </c>
      <c r="I192" s="108">
        <v>57</v>
      </c>
      <c r="J192" s="108">
        <v>1737</v>
      </c>
      <c r="K192" s="108">
        <v>51366</v>
      </c>
      <c r="L192" s="80">
        <v>1380</v>
      </c>
    </row>
    <row r="193" spans="1:12" x14ac:dyDescent="0.25">
      <c r="A193" s="109" t="s">
        <v>482</v>
      </c>
      <c r="B193" s="108">
        <v>9708</v>
      </c>
      <c r="C193" s="108">
        <v>13785</v>
      </c>
      <c r="D193" s="108">
        <v>5009</v>
      </c>
      <c r="E193" s="108">
        <v>660</v>
      </c>
      <c r="F193" s="108">
        <v>4428</v>
      </c>
      <c r="G193" s="108">
        <v>16400</v>
      </c>
      <c r="H193" s="108">
        <v>-102</v>
      </c>
      <c r="I193" s="108">
        <v>57</v>
      </c>
      <c r="J193" s="108">
        <v>1737</v>
      </c>
      <c r="K193" s="108">
        <v>51682</v>
      </c>
      <c r="L193" s="80">
        <v>1696</v>
      </c>
    </row>
    <row r="194" spans="1:12" x14ac:dyDescent="0.25">
      <c r="A194" s="109" t="s">
        <v>483</v>
      </c>
      <c r="B194" s="108">
        <v>9149</v>
      </c>
      <c r="C194" s="108">
        <v>14086</v>
      </c>
      <c r="D194" s="108">
        <v>4694</v>
      </c>
      <c r="E194" s="108">
        <v>484</v>
      </c>
      <c r="F194" s="108">
        <v>4346</v>
      </c>
      <c r="G194" s="108">
        <v>16540</v>
      </c>
      <c r="H194" s="108">
        <v>-102</v>
      </c>
      <c r="I194" s="108">
        <v>57</v>
      </c>
      <c r="J194" s="108">
        <v>1737</v>
      </c>
      <c r="K194" s="108">
        <v>50991</v>
      </c>
      <c r="L194" s="80">
        <v>1005</v>
      </c>
    </row>
    <row r="195" spans="1:12" x14ac:dyDescent="0.25">
      <c r="A195" s="109" t="s">
        <v>484</v>
      </c>
      <c r="B195" s="108">
        <v>8588</v>
      </c>
      <c r="C195" s="108">
        <v>13347</v>
      </c>
      <c r="D195" s="108">
        <v>5111</v>
      </c>
      <c r="E195" s="108">
        <v>425</v>
      </c>
      <c r="F195" s="108">
        <v>3154</v>
      </c>
      <c r="G195" s="108">
        <v>16227</v>
      </c>
      <c r="H195" s="108">
        <v>-23</v>
      </c>
      <c r="I195" s="108">
        <v>57</v>
      </c>
      <c r="J195" s="108">
        <v>1737</v>
      </c>
      <c r="K195" s="108">
        <v>48623</v>
      </c>
      <c r="L195" s="80">
        <v>-1363</v>
      </c>
    </row>
    <row r="196" spans="1:12" x14ac:dyDescent="0.25">
      <c r="A196" s="109" t="s">
        <v>485</v>
      </c>
      <c r="B196" s="108">
        <v>8932</v>
      </c>
      <c r="C196" s="108">
        <v>14979</v>
      </c>
      <c r="D196" s="108">
        <v>5315</v>
      </c>
      <c r="E196" s="108">
        <v>656</v>
      </c>
      <c r="F196" s="108">
        <v>3718</v>
      </c>
      <c r="G196" s="108">
        <v>15690</v>
      </c>
      <c r="H196" s="108">
        <v>-55</v>
      </c>
      <c r="I196" s="108">
        <v>57</v>
      </c>
      <c r="J196" s="108">
        <v>1737</v>
      </c>
      <c r="K196" s="108">
        <v>51029</v>
      </c>
      <c r="L196" s="80">
        <v>1043</v>
      </c>
    </row>
    <row r="197" spans="1:12" x14ac:dyDescent="0.25">
      <c r="A197" s="109" t="s">
        <v>486</v>
      </c>
      <c r="B197" s="108">
        <v>9639</v>
      </c>
      <c r="C197" s="108">
        <v>14458</v>
      </c>
      <c r="D197" s="108">
        <v>5083</v>
      </c>
      <c r="E197" s="108">
        <v>757</v>
      </c>
      <c r="F197" s="108">
        <v>5748</v>
      </c>
      <c r="G197" s="108">
        <v>12555</v>
      </c>
      <c r="H197" s="108">
        <v>-102</v>
      </c>
      <c r="I197" s="108">
        <v>57</v>
      </c>
      <c r="J197" s="108">
        <v>1737</v>
      </c>
      <c r="K197" s="108">
        <v>49932</v>
      </c>
      <c r="L197" s="80">
        <v>-54</v>
      </c>
    </row>
    <row r="198" spans="1:12" x14ac:dyDescent="0.25">
      <c r="A198" s="109" t="s">
        <v>487</v>
      </c>
      <c r="B198" s="108">
        <v>8049</v>
      </c>
      <c r="C198" s="108">
        <v>13216</v>
      </c>
      <c r="D198" s="108">
        <v>5614</v>
      </c>
      <c r="E198" s="108">
        <v>667</v>
      </c>
      <c r="F198" s="108">
        <v>5077</v>
      </c>
      <c r="G198" s="108">
        <v>16888</v>
      </c>
      <c r="H198" s="108">
        <v>-102</v>
      </c>
      <c r="I198" s="108">
        <v>57</v>
      </c>
      <c r="J198" s="108">
        <v>1737</v>
      </c>
      <c r="K198" s="108">
        <v>51203</v>
      </c>
      <c r="L198" s="80">
        <v>1217</v>
      </c>
    </row>
    <row r="199" spans="1:12" x14ac:dyDescent="0.25">
      <c r="A199" s="109" t="s">
        <v>488</v>
      </c>
      <c r="B199" s="108">
        <v>9910</v>
      </c>
      <c r="C199" s="108">
        <v>14802</v>
      </c>
      <c r="D199" s="108">
        <v>4919</v>
      </c>
      <c r="E199" s="108">
        <v>637</v>
      </c>
      <c r="F199" s="108">
        <v>5166</v>
      </c>
      <c r="G199" s="108">
        <v>14515</v>
      </c>
      <c r="H199" s="108">
        <v>-148</v>
      </c>
      <c r="I199" s="108">
        <v>57</v>
      </c>
      <c r="J199" s="108">
        <v>1737</v>
      </c>
      <c r="K199" s="108">
        <v>51595</v>
      </c>
      <c r="L199" s="80">
        <v>1609</v>
      </c>
    </row>
    <row r="200" spans="1:12" x14ac:dyDescent="0.25">
      <c r="A200" s="109" t="s">
        <v>489</v>
      </c>
      <c r="B200" s="108">
        <v>9598</v>
      </c>
      <c r="C200" s="108">
        <v>14355</v>
      </c>
      <c r="D200" s="108">
        <v>5097</v>
      </c>
      <c r="E200" s="108">
        <v>570</v>
      </c>
      <c r="F200" s="108">
        <v>3802</v>
      </c>
      <c r="G200" s="108">
        <v>15422</v>
      </c>
      <c r="H200" s="108">
        <v>-55</v>
      </c>
      <c r="I200" s="108">
        <v>57</v>
      </c>
      <c r="J200" s="108">
        <v>1737</v>
      </c>
      <c r="K200" s="108">
        <v>50583</v>
      </c>
      <c r="L200" s="80">
        <v>597</v>
      </c>
    </row>
    <row r="201" spans="1:12" x14ac:dyDescent="0.25">
      <c r="A201" s="109" t="s">
        <v>490</v>
      </c>
      <c r="B201" s="108">
        <v>8568</v>
      </c>
      <c r="C201" s="108">
        <v>14391</v>
      </c>
      <c r="D201" s="108">
        <v>5170</v>
      </c>
      <c r="E201" s="108">
        <v>738</v>
      </c>
      <c r="F201" s="108">
        <v>4782</v>
      </c>
      <c r="G201" s="108">
        <v>15445</v>
      </c>
      <c r="H201" s="108">
        <v>-102</v>
      </c>
      <c r="I201" s="108">
        <v>57</v>
      </c>
      <c r="J201" s="108">
        <v>1737</v>
      </c>
      <c r="K201" s="108">
        <v>50786</v>
      </c>
      <c r="L201" s="80">
        <v>800</v>
      </c>
    </row>
    <row r="202" spans="1:12" x14ac:dyDescent="0.25">
      <c r="A202" s="109" t="s">
        <v>491</v>
      </c>
      <c r="B202" s="108">
        <v>10406</v>
      </c>
      <c r="C202" s="108">
        <v>16488</v>
      </c>
      <c r="D202" s="108">
        <v>5772</v>
      </c>
      <c r="E202" s="108">
        <v>675</v>
      </c>
      <c r="F202" s="108">
        <v>3940</v>
      </c>
      <c r="G202" s="108">
        <v>12466</v>
      </c>
      <c r="H202" s="108">
        <v>-102</v>
      </c>
      <c r="I202" s="108">
        <v>57</v>
      </c>
      <c r="J202" s="108">
        <v>1737</v>
      </c>
      <c r="K202" s="108">
        <v>51439</v>
      </c>
      <c r="L202" s="80">
        <v>1453</v>
      </c>
    </row>
    <row r="203" spans="1:12" x14ac:dyDescent="0.25">
      <c r="A203" s="109" t="s">
        <v>492</v>
      </c>
      <c r="B203" s="108">
        <v>9860</v>
      </c>
      <c r="C203" s="108">
        <v>14256</v>
      </c>
      <c r="D203" s="108">
        <v>5152</v>
      </c>
      <c r="E203" s="108">
        <v>626</v>
      </c>
      <c r="F203" s="108">
        <v>5281</v>
      </c>
      <c r="G203" s="108">
        <v>15033</v>
      </c>
      <c r="H203" s="108">
        <v>-102</v>
      </c>
      <c r="I203" s="108">
        <v>57</v>
      </c>
      <c r="J203" s="108">
        <v>1737</v>
      </c>
      <c r="K203" s="108">
        <v>51900</v>
      </c>
      <c r="L203" s="80">
        <v>1914</v>
      </c>
    </row>
    <row r="204" spans="1:12" x14ac:dyDescent="0.25">
      <c r="A204" s="109" t="s">
        <v>493</v>
      </c>
      <c r="B204" s="108">
        <v>7863</v>
      </c>
      <c r="C204" s="108">
        <v>13658</v>
      </c>
      <c r="D204" s="108">
        <v>5180</v>
      </c>
      <c r="E204" s="108">
        <v>545</v>
      </c>
      <c r="F204" s="108">
        <v>5306</v>
      </c>
      <c r="G204" s="108">
        <v>19582</v>
      </c>
      <c r="H204" s="108">
        <v>-102</v>
      </c>
      <c r="I204" s="108">
        <v>57</v>
      </c>
      <c r="J204" s="108">
        <v>1737</v>
      </c>
      <c r="K204" s="108">
        <v>53826</v>
      </c>
      <c r="L204" s="80">
        <v>3840</v>
      </c>
    </row>
    <row r="205" spans="1:12" x14ac:dyDescent="0.25">
      <c r="A205" s="109" t="s">
        <v>494</v>
      </c>
      <c r="B205" s="108">
        <v>7696</v>
      </c>
      <c r="C205" s="108">
        <v>14197</v>
      </c>
      <c r="D205" s="108">
        <v>5623</v>
      </c>
      <c r="E205" s="108">
        <v>362</v>
      </c>
      <c r="F205" s="108">
        <v>2893</v>
      </c>
      <c r="G205" s="108">
        <v>15903</v>
      </c>
      <c r="H205" s="108">
        <v>-23</v>
      </c>
      <c r="I205" s="108">
        <v>160</v>
      </c>
      <c r="J205" s="108">
        <v>1737</v>
      </c>
      <c r="K205" s="108">
        <v>48548</v>
      </c>
      <c r="L205" s="80">
        <v>-1438</v>
      </c>
    </row>
    <row r="206" spans="1:12" ht="14.25" customHeight="1" x14ac:dyDescent="0.25">
      <c r="A206" s="17" t="s">
        <v>495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80"/>
    </row>
    <row r="207" spans="1:12" x14ac:dyDescent="0.25">
      <c r="A207" s="109" t="s">
        <v>496</v>
      </c>
      <c r="B207" s="108">
        <v>8467</v>
      </c>
      <c r="C207" s="108">
        <v>13794</v>
      </c>
      <c r="D207" s="108">
        <v>4747</v>
      </c>
      <c r="E207" s="108">
        <v>552</v>
      </c>
      <c r="F207" s="108">
        <v>4512</v>
      </c>
      <c r="G207" s="108">
        <v>18579</v>
      </c>
      <c r="H207" s="108">
        <v>-15</v>
      </c>
      <c r="I207" s="108">
        <v>169</v>
      </c>
      <c r="J207" s="108">
        <v>1108</v>
      </c>
      <c r="K207" s="108">
        <v>51913</v>
      </c>
      <c r="L207" s="80">
        <v>1927</v>
      </c>
    </row>
    <row r="208" spans="1:12" x14ac:dyDescent="0.25">
      <c r="A208" s="109" t="s">
        <v>497</v>
      </c>
      <c r="B208" s="108">
        <v>8882</v>
      </c>
      <c r="C208" s="108">
        <v>14476</v>
      </c>
      <c r="D208" s="108">
        <v>4453</v>
      </c>
      <c r="E208" s="108">
        <v>1065</v>
      </c>
      <c r="F208" s="108">
        <v>4466</v>
      </c>
      <c r="G208" s="108">
        <v>17385</v>
      </c>
      <c r="H208" s="108">
        <v>-15</v>
      </c>
      <c r="I208" s="108">
        <v>362</v>
      </c>
      <c r="J208" s="108">
        <v>1108</v>
      </c>
      <c r="K208" s="108">
        <v>52182</v>
      </c>
      <c r="L208" s="80">
        <v>2196</v>
      </c>
    </row>
    <row r="209" spans="1:12" x14ac:dyDescent="0.25">
      <c r="A209" s="109" t="s">
        <v>498</v>
      </c>
      <c r="B209" s="108">
        <v>8049</v>
      </c>
      <c r="C209" s="108">
        <v>13446</v>
      </c>
      <c r="D209" s="108">
        <v>5348</v>
      </c>
      <c r="E209" s="108">
        <v>913</v>
      </c>
      <c r="F209" s="108">
        <v>7228</v>
      </c>
      <c r="G209" s="108">
        <v>21354</v>
      </c>
      <c r="H209" s="108">
        <v>1812</v>
      </c>
      <c r="I209" s="108">
        <v>362</v>
      </c>
      <c r="J209" s="108">
        <v>1108</v>
      </c>
      <c r="K209" s="108">
        <v>59620</v>
      </c>
      <c r="L209" s="80">
        <v>9634</v>
      </c>
    </row>
    <row r="210" spans="1:12" x14ac:dyDescent="0.25">
      <c r="A210" s="109" t="s">
        <v>499</v>
      </c>
      <c r="B210" s="108">
        <v>10309</v>
      </c>
      <c r="C210" s="108">
        <v>15713</v>
      </c>
      <c r="D210" s="108">
        <v>5480</v>
      </c>
      <c r="E210" s="108">
        <v>421</v>
      </c>
      <c r="F210" s="108">
        <v>4107</v>
      </c>
      <c r="G210" s="108">
        <v>14114</v>
      </c>
      <c r="H210" s="108">
        <v>-15</v>
      </c>
      <c r="I210" s="108">
        <v>169</v>
      </c>
      <c r="J210" s="108">
        <v>1108</v>
      </c>
      <c r="K210" s="108">
        <v>51406</v>
      </c>
      <c r="L210" s="80">
        <v>1420</v>
      </c>
    </row>
    <row r="211" spans="1:12" x14ac:dyDescent="0.25">
      <c r="A211" s="109" t="s">
        <v>500</v>
      </c>
      <c r="B211" s="108">
        <v>8649</v>
      </c>
      <c r="C211" s="108">
        <v>13287</v>
      </c>
      <c r="D211" s="108">
        <v>4978</v>
      </c>
      <c r="E211" s="108">
        <v>698</v>
      </c>
      <c r="F211" s="108">
        <v>5182</v>
      </c>
      <c r="G211" s="108">
        <v>16765</v>
      </c>
      <c r="H211" s="108">
        <v>-62</v>
      </c>
      <c r="I211" s="108">
        <v>169</v>
      </c>
      <c r="J211" s="108">
        <v>1108</v>
      </c>
      <c r="K211" s="108">
        <v>50774</v>
      </c>
      <c r="L211" s="80">
        <v>788</v>
      </c>
    </row>
    <row r="212" spans="1:12" x14ac:dyDescent="0.25">
      <c r="A212" s="109" t="s">
        <v>501</v>
      </c>
      <c r="B212" s="108">
        <v>7007</v>
      </c>
      <c r="C212" s="108">
        <v>12164</v>
      </c>
      <c r="D212" s="108">
        <v>4686</v>
      </c>
      <c r="E212" s="108">
        <v>768</v>
      </c>
      <c r="F212" s="108">
        <v>4666</v>
      </c>
      <c r="G212" s="108">
        <v>21092</v>
      </c>
      <c r="H212" s="108">
        <v>1741</v>
      </c>
      <c r="I212" s="108">
        <v>362</v>
      </c>
      <c r="J212" s="108">
        <v>1108</v>
      </c>
      <c r="K212" s="108">
        <v>53594</v>
      </c>
      <c r="L212" s="80">
        <v>3608</v>
      </c>
    </row>
    <row r="213" spans="1:12" x14ac:dyDescent="0.25">
      <c r="A213" s="109" t="s">
        <v>502</v>
      </c>
      <c r="B213" s="108">
        <v>12582</v>
      </c>
      <c r="C213" s="108">
        <v>18426</v>
      </c>
      <c r="D213" s="108">
        <v>5065</v>
      </c>
      <c r="E213" s="108">
        <v>233</v>
      </c>
      <c r="F213" s="108">
        <v>2816</v>
      </c>
      <c r="G213" s="108">
        <v>11584</v>
      </c>
      <c r="H213" s="108">
        <v>-15</v>
      </c>
      <c r="I213" s="108">
        <v>169</v>
      </c>
      <c r="J213" s="108">
        <v>1108</v>
      </c>
      <c r="K213" s="108">
        <v>51968</v>
      </c>
      <c r="L213" s="80">
        <v>1982</v>
      </c>
    </row>
    <row r="214" spans="1:12" x14ac:dyDescent="0.25">
      <c r="A214" s="109" t="s">
        <v>503</v>
      </c>
      <c r="B214" s="108">
        <v>8625</v>
      </c>
      <c r="C214" s="108">
        <v>12720</v>
      </c>
      <c r="D214" s="108">
        <v>4353</v>
      </c>
      <c r="E214" s="108">
        <v>498</v>
      </c>
      <c r="F214" s="108">
        <v>5088</v>
      </c>
      <c r="G214" s="108">
        <v>13180</v>
      </c>
      <c r="H214" s="108">
        <v>-15</v>
      </c>
      <c r="I214" s="108">
        <v>250</v>
      </c>
      <c r="J214" s="108">
        <v>1108</v>
      </c>
      <c r="K214" s="108">
        <v>45807</v>
      </c>
      <c r="L214" s="80">
        <v>-4179</v>
      </c>
    </row>
    <row r="215" spans="1:12" x14ac:dyDescent="0.25">
      <c r="A215" s="109" t="s">
        <v>504</v>
      </c>
      <c r="B215" s="108">
        <v>10181</v>
      </c>
      <c r="C215" s="108">
        <v>15406</v>
      </c>
      <c r="D215" s="108">
        <v>5930</v>
      </c>
      <c r="E215" s="108">
        <v>412</v>
      </c>
      <c r="F215" s="108">
        <v>4179</v>
      </c>
      <c r="G215" s="108">
        <v>14837</v>
      </c>
      <c r="H215" s="108">
        <v>-15</v>
      </c>
      <c r="I215" s="108">
        <v>169</v>
      </c>
      <c r="J215" s="108">
        <v>1108</v>
      </c>
      <c r="K215" s="108">
        <v>52207</v>
      </c>
      <c r="L215" s="80">
        <v>2221</v>
      </c>
    </row>
    <row r="216" spans="1:12" x14ac:dyDescent="0.25">
      <c r="A216" s="109" t="s">
        <v>505</v>
      </c>
      <c r="B216" s="108">
        <v>7725</v>
      </c>
      <c r="C216" s="108">
        <v>12868</v>
      </c>
      <c r="D216" s="108">
        <v>4735</v>
      </c>
      <c r="E216" s="108">
        <v>634</v>
      </c>
      <c r="F216" s="108">
        <v>5473</v>
      </c>
      <c r="G216" s="108">
        <v>18228</v>
      </c>
      <c r="H216" s="108">
        <v>-15</v>
      </c>
      <c r="I216" s="108">
        <v>169</v>
      </c>
      <c r="J216" s="108">
        <v>1108</v>
      </c>
      <c r="K216" s="108">
        <v>50925</v>
      </c>
      <c r="L216" s="80">
        <v>939</v>
      </c>
    </row>
    <row r="217" spans="1:12" x14ac:dyDescent="0.25">
      <c r="A217" s="109" t="s">
        <v>506</v>
      </c>
      <c r="B217" s="108">
        <v>7148</v>
      </c>
      <c r="C217" s="108">
        <v>13637</v>
      </c>
      <c r="D217" s="108">
        <v>4967</v>
      </c>
      <c r="E217" s="108">
        <v>761</v>
      </c>
      <c r="F217" s="108">
        <v>4928</v>
      </c>
      <c r="G217" s="108">
        <v>21517</v>
      </c>
      <c r="H217" s="108">
        <v>178</v>
      </c>
      <c r="I217" s="108">
        <v>169</v>
      </c>
      <c r="J217" s="108">
        <v>1108</v>
      </c>
      <c r="K217" s="108">
        <v>54413</v>
      </c>
      <c r="L217" s="80">
        <v>4427</v>
      </c>
    </row>
    <row r="218" spans="1:12" x14ac:dyDescent="0.25">
      <c r="A218" s="109" t="s">
        <v>507</v>
      </c>
      <c r="B218" s="108">
        <v>6816</v>
      </c>
      <c r="C218" s="108">
        <v>12259</v>
      </c>
      <c r="D218" s="108">
        <v>5337</v>
      </c>
      <c r="E218" s="108">
        <v>580</v>
      </c>
      <c r="F218" s="108">
        <v>4597</v>
      </c>
      <c r="G218" s="108">
        <v>17947</v>
      </c>
      <c r="H218" s="108">
        <v>1376</v>
      </c>
      <c r="I218" s="108">
        <v>362</v>
      </c>
      <c r="J218" s="108">
        <v>1108</v>
      </c>
      <c r="K218" s="108">
        <v>50382</v>
      </c>
      <c r="L218" s="80">
        <v>396</v>
      </c>
    </row>
    <row r="219" spans="1:12" x14ac:dyDescent="0.25">
      <c r="A219" s="109" t="s">
        <v>508</v>
      </c>
      <c r="B219" s="108">
        <v>8543</v>
      </c>
      <c r="C219" s="108">
        <v>13372</v>
      </c>
      <c r="D219" s="108">
        <v>5253</v>
      </c>
      <c r="E219" s="108">
        <v>510</v>
      </c>
      <c r="F219" s="108">
        <v>4266</v>
      </c>
      <c r="G219" s="108">
        <v>17629</v>
      </c>
      <c r="H219" s="108">
        <v>-15</v>
      </c>
      <c r="I219" s="108">
        <v>362</v>
      </c>
      <c r="J219" s="108">
        <v>1108</v>
      </c>
      <c r="K219" s="108">
        <v>51028</v>
      </c>
      <c r="L219" s="80">
        <v>1042</v>
      </c>
    </row>
    <row r="220" spans="1:12" x14ac:dyDescent="0.25">
      <c r="A220" s="109" t="s">
        <v>509</v>
      </c>
      <c r="B220" s="108">
        <v>7991</v>
      </c>
      <c r="C220" s="108">
        <v>13062</v>
      </c>
      <c r="D220" s="108">
        <v>5427</v>
      </c>
      <c r="E220" s="108">
        <v>627</v>
      </c>
      <c r="F220" s="108">
        <v>5714</v>
      </c>
      <c r="G220" s="108">
        <v>19321</v>
      </c>
      <c r="H220" s="108">
        <v>-62</v>
      </c>
      <c r="I220" s="108">
        <v>362</v>
      </c>
      <c r="J220" s="108">
        <v>1108</v>
      </c>
      <c r="K220" s="108">
        <v>53550</v>
      </c>
      <c r="L220" s="80">
        <v>3564</v>
      </c>
    </row>
    <row r="221" spans="1:12" x14ac:dyDescent="0.25">
      <c r="A221" s="109" t="s">
        <v>510</v>
      </c>
      <c r="B221" s="108">
        <v>7702</v>
      </c>
      <c r="C221" s="108">
        <v>13212</v>
      </c>
      <c r="D221" s="108">
        <v>4581</v>
      </c>
      <c r="E221" s="108">
        <v>652</v>
      </c>
      <c r="F221" s="108">
        <v>4248</v>
      </c>
      <c r="G221" s="108">
        <v>22927</v>
      </c>
      <c r="H221" s="108">
        <v>1897</v>
      </c>
      <c r="I221" s="108">
        <v>362</v>
      </c>
      <c r="J221" s="108">
        <v>1108</v>
      </c>
      <c r="K221" s="108">
        <v>56689</v>
      </c>
      <c r="L221" s="80">
        <v>6703</v>
      </c>
    </row>
    <row r="222" spans="1:12" x14ac:dyDescent="0.25">
      <c r="A222" s="109" t="s">
        <v>511</v>
      </c>
      <c r="B222" s="108">
        <v>8107</v>
      </c>
      <c r="C222" s="108">
        <v>13769</v>
      </c>
      <c r="D222" s="108">
        <v>5284</v>
      </c>
      <c r="E222" s="108">
        <v>803</v>
      </c>
      <c r="F222" s="108">
        <v>4423</v>
      </c>
      <c r="G222" s="108">
        <v>17761</v>
      </c>
      <c r="H222" s="108">
        <v>1210</v>
      </c>
      <c r="I222" s="108">
        <v>556</v>
      </c>
      <c r="J222" s="108">
        <v>1108</v>
      </c>
      <c r="K222" s="108">
        <v>53021</v>
      </c>
      <c r="L222" s="80">
        <v>3035</v>
      </c>
    </row>
    <row r="223" spans="1:12" ht="14.25" customHeight="1" x14ac:dyDescent="0.25">
      <c r="A223" s="17" t="s">
        <v>512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80"/>
    </row>
    <row r="224" spans="1:12" x14ac:dyDescent="0.25">
      <c r="A224" s="109" t="s">
        <v>513</v>
      </c>
      <c r="B224" s="108">
        <v>7986</v>
      </c>
      <c r="C224" s="108">
        <v>12687</v>
      </c>
      <c r="D224" s="108">
        <v>5230</v>
      </c>
      <c r="E224" s="108">
        <v>532</v>
      </c>
      <c r="F224" s="108">
        <v>3698</v>
      </c>
      <c r="G224" s="108">
        <v>17335</v>
      </c>
      <c r="H224" s="108">
        <v>83</v>
      </c>
      <c r="I224" s="108">
        <v>57</v>
      </c>
      <c r="J224" s="108">
        <v>1039</v>
      </c>
      <c r="K224" s="108">
        <v>48647</v>
      </c>
      <c r="L224" s="80">
        <v>-1339</v>
      </c>
    </row>
    <row r="225" spans="1:12" x14ac:dyDescent="0.25">
      <c r="A225" s="109" t="s">
        <v>514</v>
      </c>
      <c r="B225" s="108">
        <v>8266</v>
      </c>
      <c r="C225" s="108">
        <v>12599</v>
      </c>
      <c r="D225" s="108">
        <v>4999</v>
      </c>
      <c r="E225" s="108">
        <v>684</v>
      </c>
      <c r="F225" s="108">
        <v>5524</v>
      </c>
      <c r="G225" s="108">
        <v>18148</v>
      </c>
      <c r="H225" s="108">
        <v>83</v>
      </c>
      <c r="I225" s="108">
        <v>57</v>
      </c>
      <c r="J225" s="108">
        <v>1039</v>
      </c>
      <c r="K225" s="108">
        <v>51399</v>
      </c>
      <c r="L225" s="80">
        <v>1413</v>
      </c>
    </row>
    <row r="226" spans="1:12" x14ac:dyDescent="0.25">
      <c r="A226" s="109" t="s">
        <v>515</v>
      </c>
      <c r="B226" s="108">
        <v>10249</v>
      </c>
      <c r="C226" s="108">
        <v>15380</v>
      </c>
      <c r="D226" s="108">
        <v>5680</v>
      </c>
      <c r="E226" s="108">
        <v>748</v>
      </c>
      <c r="F226" s="108">
        <v>4510</v>
      </c>
      <c r="G226" s="108">
        <v>13774</v>
      </c>
      <c r="H226" s="108">
        <v>-9</v>
      </c>
      <c r="I226" s="108">
        <v>57</v>
      </c>
      <c r="J226" s="108">
        <v>1039</v>
      </c>
      <c r="K226" s="108">
        <v>51428</v>
      </c>
      <c r="L226" s="80">
        <v>1442</v>
      </c>
    </row>
    <row r="227" spans="1:12" x14ac:dyDescent="0.25">
      <c r="A227" s="109" t="s">
        <v>516</v>
      </c>
      <c r="B227" s="108">
        <v>7749</v>
      </c>
      <c r="C227" s="108">
        <v>12912</v>
      </c>
      <c r="D227" s="108">
        <v>5158</v>
      </c>
      <c r="E227" s="108">
        <v>707</v>
      </c>
      <c r="F227" s="108">
        <v>6325</v>
      </c>
      <c r="G227" s="108">
        <v>21206</v>
      </c>
      <c r="H227" s="108">
        <v>3528</v>
      </c>
      <c r="I227" s="108">
        <v>444</v>
      </c>
      <c r="J227" s="108">
        <v>1039</v>
      </c>
      <c r="K227" s="108">
        <v>59068</v>
      </c>
      <c r="L227" s="80">
        <v>9082</v>
      </c>
    </row>
    <row r="228" spans="1:12" x14ac:dyDescent="0.25">
      <c r="A228" s="109" t="s">
        <v>517</v>
      </c>
      <c r="B228" s="108">
        <v>8487</v>
      </c>
      <c r="C228" s="108">
        <v>12998</v>
      </c>
      <c r="D228" s="108">
        <v>5063</v>
      </c>
      <c r="E228" s="108">
        <v>651</v>
      </c>
      <c r="F228" s="108">
        <v>5520</v>
      </c>
      <c r="G228" s="108">
        <v>16884</v>
      </c>
      <c r="H228" s="108">
        <v>83</v>
      </c>
      <c r="I228" s="108">
        <v>57</v>
      </c>
      <c r="J228" s="108">
        <v>1039</v>
      </c>
      <c r="K228" s="108">
        <v>50782</v>
      </c>
      <c r="L228" s="80">
        <v>796</v>
      </c>
    </row>
    <row r="229" spans="1:12" x14ac:dyDescent="0.25">
      <c r="A229" s="109" t="s">
        <v>518</v>
      </c>
      <c r="B229" s="108">
        <v>10930</v>
      </c>
      <c r="C229" s="108">
        <v>16514</v>
      </c>
      <c r="D229" s="108">
        <v>5142</v>
      </c>
      <c r="E229" s="108">
        <v>587</v>
      </c>
      <c r="F229" s="108">
        <v>4255</v>
      </c>
      <c r="G229" s="108">
        <v>12421</v>
      </c>
      <c r="H229" s="108">
        <v>-9</v>
      </c>
      <c r="I229" s="108">
        <v>57</v>
      </c>
      <c r="J229" s="108">
        <v>1039</v>
      </c>
      <c r="K229" s="108">
        <v>50936</v>
      </c>
      <c r="L229" s="80">
        <v>950</v>
      </c>
    </row>
    <row r="230" spans="1:12" x14ac:dyDescent="0.25">
      <c r="A230" s="109" t="s">
        <v>519</v>
      </c>
      <c r="B230" s="108">
        <v>7829</v>
      </c>
      <c r="C230" s="108">
        <v>14010</v>
      </c>
      <c r="D230" s="108">
        <v>4855</v>
      </c>
      <c r="E230" s="108">
        <v>729</v>
      </c>
      <c r="F230" s="108">
        <v>5126</v>
      </c>
      <c r="G230" s="108">
        <v>19450</v>
      </c>
      <c r="H230" s="108">
        <v>184</v>
      </c>
      <c r="I230" s="108">
        <v>250</v>
      </c>
      <c r="J230" s="108">
        <v>1039</v>
      </c>
      <c r="K230" s="108">
        <v>53472</v>
      </c>
      <c r="L230" s="80">
        <v>3486</v>
      </c>
    </row>
    <row r="231" spans="1:12" x14ac:dyDescent="0.25">
      <c r="A231" s="109" t="s">
        <v>520</v>
      </c>
      <c r="B231" s="108">
        <v>12176</v>
      </c>
      <c r="C231" s="108">
        <v>18372</v>
      </c>
      <c r="D231" s="108">
        <v>5109</v>
      </c>
      <c r="E231" s="108">
        <v>409</v>
      </c>
      <c r="F231" s="108">
        <v>3206</v>
      </c>
      <c r="G231" s="108">
        <v>12560</v>
      </c>
      <c r="H231" s="108">
        <v>184</v>
      </c>
      <c r="I231" s="108">
        <v>57</v>
      </c>
      <c r="J231" s="108">
        <v>1039</v>
      </c>
      <c r="K231" s="108">
        <v>53112</v>
      </c>
      <c r="L231" s="80">
        <v>3126</v>
      </c>
    </row>
    <row r="232" spans="1:12" x14ac:dyDescent="0.25">
      <c r="A232" s="109" t="s">
        <v>521</v>
      </c>
      <c r="B232" s="108">
        <v>8855</v>
      </c>
      <c r="C232" s="108">
        <v>14117</v>
      </c>
      <c r="D232" s="108">
        <v>5065</v>
      </c>
      <c r="E232" s="108">
        <v>689</v>
      </c>
      <c r="F232" s="108">
        <v>5424</v>
      </c>
      <c r="G232" s="108">
        <v>16358</v>
      </c>
      <c r="H232" s="108">
        <v>83</v>
      </c>
      <c r="I232" s="108">
        <v>57</v>
      </c>
      <c r="J232" s="108">
        <v>1039</v>
      </c>
      <c r="K232" s="108">
        <v>51687</v>
      </c>
      <c r="L232" s="80">
        <v>1701</v>
      </c>
    </row>
    <row r="233" spans="1:12" x14ac:dyDescent="0.25">
      <c r="A233" s="109" t="s">
        <v>522</v>
      </c>
      <c r="B233" s="108">
        <v>6479</v>
      </c>
      <c r="C233" s="108">
        <v>10784</v>
      </c>
      <c r="D233" s="108">
        <v>4746</v>
      </c>
      <c r="E233" s="108">
        <v>861</v>
      </c>
      <c r="F233" s="108">
        <v>6326</v>
      </c>
      <c r="G233" s="108">
        <v>23164</v>
      </c>
      <c r="H233" s="108">
        <v>4053</v>
      </c>
      <c r="I233" s="108">
        <v>250</v>
      </c>
      <c r="J233" s="108">
        <v>1039</v>
      </c>
      <c r="K233" s="108">
        <v>57702</v>
      </c>
      <c r="L233" s="80">
        <v>7716</v>
      </c>
    </row>
    <row r="234" spans="1:12" x14ac:dyDescent="0.25">
      <c r="A234" s="109" t="s">
        <v>523</v>
      </c>
      <c r="B234" s="108">
        <v>8770</v>
      </c>
      <c r="C234" s="108">
        <v>14078</v>
      </c>
      <c r="D234" s="108">
        <v>5319</v>
      </c>
      <c r="E234" s="108">
        <v>504</v>
      </c>
      <c r="F234" s="108">
        <v>4577</v>
      </c>
      <c r="G234" s="108">
        <v>17120</v>
      </c>
      <c r="H234" s="108">
        <v>83</v>
      </c>
      <c r="I234" s="108">
        <v>57</v>
      </c>
      <c r="J234" s="108">
        <v>1039</v>
      </c>
      <c r="K234" s="108">
        <v>51547</v>
      </c>
      <c r="L234" s="80">
        <v>1561</v>
      </c>
    </row>
    <row r="235" spans="1:12" x14ac:dyDescent="0.25">
      <c r="A235" s="109" t="s">
        <v>512</v>
      </c>
      <c r="B235" s="108">
        <v>9542</v>
      </c>
      <c r="C235" s="108">
        <v>14335</v>
      </c>
      <c r="D235" s="108">
        <v>4596</v>
      </c>
      <c r="E235" s="108">
        <v>651</v>
      </c>
      <c r="F235" s="108">
        <v>5909</v>
      </c>
      <c r="G235" s="108">
        <v>11440</v>
      </c>
      <c r="H235" s="108">
        <v>-9</v>
      </c>
      <c r="I235" s="108">
        <v>141</v>
      </c>
      <c r="J235" s="108">
        <v>1039</v>
      </c>
      <c r="K235" s="108">
        <v>47644</v>
      </c>
      <c r="L235" s="80">
        <v>-2342</v>
      </c>
    </row>
    <row r="236" spans="1:12" ht="14.25" customHeight="1" x14ac:dyDescent="0.25">
      <c r="A236" s="17" t="s">
        <v>524</v>
      </c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80"/>
    </row>
    <row r="237" spans="1:12" x14ac:dyDescent="0.25">
      <c r="A237" s="109" t="s">
        <v>525</v>
      </c>
      <c r="B237" s="108">
        <v>8611</v>
      </c>
      <c r="C237" s="108">
        <v>13147</v>
      </c>
      <c r="D237" s="108">
        <v>4704</v>
      </c>
      <c r="E237" s="108">
        <v>549</v>
      </c>
      <c r="F237" s="108">
        <v>4955</v>
      </c>
      <c r="G237" s="108">
        <v>17474</v>
      </c>
      <c r="H237" s="108">
        <v>-9</v>
      </c>
      <c r="I237" s="108">
        <v>57</v>
      </c>
      <c r="J237" s="108">
        <v>649</v>
      </c>
      <c r="K237" s="108">
        <v>50137</v>
      </c>
      <c r="L237" s="80">
        <v>151</v>
      </c>
    </row>
    <row r="238" spans="1:12" x14ac:dyDescent="0.25">
      <c r="A238" s="109" t="s">
        <v>526</v>
      </c>
      <c r="B238" s="108">
        <v>9618</v>
      </c>
      <c r="C238" s="108">
        <v>15789</v>
      </c>
      <c r="D238" s="108">
        <v>5358</v>
      </c>
      <c r="E238" s="108">
        <v>997</v>
      </c>
      <c r="F238" s="108">
        <v>6440</v>
      </c>
      <c r="G238" s="108">
        <v>16729</v>
      </c>
      <c r="H238" s="108">
        <v>37</v>
      </c>
      <c r="I238" s="108">
        <v>57</v>
      </c>
      <c r="J238" s="108">
        <v>438</v>
      </c>
      <c r="K238" s="108">
        <v>55463</v>
      </c>
      <c r="L238" s="80">
        <v>5477</v>
      </c>
    </row>
    <row r="239" spans="1:12" x14ac:dyDescent="0.25">
      <c r="A239" s="109" t="s">
        <v>527</v>
      </c>
      <c r="B239" s="108">
        <v>9997</v>
      </c>
      <c r="C239" s="108">
        <v>15046</v>
      </c>
      <c r="D239" s="108">
        <v>4766</v>
      </c>
      <c r="E239" s="108">
        <v>686</v>
      </c>
      <c r="F239" s="108">
        <v>5140</v>
      </c>
      <c r="G239" s="108">
        <v>15425</v>
      </c>
      <c r="H239" s="108">
        <v>-9</v>
      </c>
      <c r="I239" s="108">
        <v>57</v>
      </c>
      <c r="J239" s="108">
        <v>536</v>
      </c>
      <c r="K239" s="108">
        <v>51644</v>
      </c>
      <c r="L239" s="80">
        <v>1658</v>
      </c>
    </row>
    <row r="240" spans="1:12" x14ac:dyDescent="0.25">
      <c r="A240" s="109" t="s">
        <v>528</v>
      </c>
      <c r="B240" s="108">
        <v>9879</v>
      </c>
      <c r="C240" s="108">
        <v>14797</v>
      </c>
      <c r="D240" s="108">
        <v>5722</v>
      </c>
      <c r="E240" s="108">
        <v>690</v>
      </c>
      <c r="F240" s="108">
        <v>5597</v>
      </c>
      <c r="G240" s="108">
        <v>14464</v>
      </c>
      <c r="H240" s="108">
        <v>-9</v>
      </c>
      <c r="I240" s="108">
        <v>57</v>
      </c>
      <c r="J240" s="108">
        <v>530</v>
      </c>
      <c r="K240" s="108">
        <v>51727</v>
      </c>
      <c r="L240" s="80">
        <v>1741</v>
      </c>
    </row>
    <row r="241" spans="1:12" x14ac:dyDescent="0.25">
      <c r="A241" s="109" t="s">
        <v>529</v>
      </c>
      <c r="B241" s="108">
        <v>9035</v>
      </c>
      <c r="C241" s="108">
        <v>14230</v>
      </c>
      <c r="D241" s="108">
        <v>5055</v>
      </c>
      <c r="E241" s="108">
        <v>739</v>
      </c>
      <c r="F241" s="108">
        <v>5859</v>
      </c>
      <c r="G241" s="108">
        <v>16342</v>
      </c>
      <c r="H241" s="108">
        <v>-9</v>
      </c>
      <c r="I241" s="108">
        <v>57</v>
      </c>
      <c r="J241" s="108">
        <v>633</v>
      </c>
      <c r="K241" s="108">
        <v>51941</v>
      </c>
      <c r="L241" s="80">
        <v>1955</v>
      </c>
    </row>
    <row r="242" spans="1:12" x14ac:dyDescent="0.25">
      <c r="A242" s="109" t="s">
        <v>530</v>
      </c>
      <c r="B242" s="108">
        <v>8202</v>
      </c>
      <c r="C242" s="108">
        <v>13383</v>
      </c>
      <c r="D242" s="108">
        <v>5277</v>
      </c>
      <c r="E242" s="108">
        <v>606</v>
      </c>
      <c r="F242" s="108">
        <v>5461</v>
      </c>
      <c r="G242" s="108">
        <v>17370</v>
      </c>
      <c r="H242" s="108">
        <v>231</v>
      </c>
      <c r="I242" s="108">
        <v>57</v>
      </c>
      <c r="J242" s="108">
        <v>631</v>
      </c>
      <c r="K242" s="108">
        <v>51218</v>
      </c>
      <c r="L242" s="80">
        <v>1232</v>
      </c>
    </row>
    <row r="243" spans="1:12" x14ac:dyDescent="0.25">
      <c r="A243" s="109" t="s">
        <v>531</v>
      </c>
      <c r="B243" s="108">
        <v>8675</v>
      </c>
      <c r="C243" s="108">
        <v>15197</v>
      </c>
      <c r="D243" s="108">
        <v>4982</v>
      </c>
      <c r="E243" s="108">
        <v>627</v>
      </c>
      <c r="F243" s="108">
        <v>4771</v>
      </c>
      <c r="G243" s="108">
        <v>16025</v>
      </c>
      <c r="H243" s="108">
        <v>37</v>
      </c>
      <c r="I243" s="108">
        <v>57</v>
      </c>
      <c r="J243" s="108">
        <v>727</v>
      </c>
      <c r="K243" s="108">
        <v>51098</v>
      </c>
      <c r="L243" s="80">
        <v>1112</v>
      </c>
    </row>
    <row r="244" spans="1:12" x14ac:dyDescent="0.25">
      <c r="A244" s="109" t="s">
        <v>532</v>
      </c>
      <c r="B244" s="108">
        <v>6893</v>
      </c>
      <c r="C244" s="108">
        <v>13354</v>
      </c>
      <c r="D244" s="108">
        <v>4952</v>
      </c>
      <c r="E244" s="108">
        <v>703</v>
      </c>
      <c r="F244" s="108">
        <v>5123</v>
      </c>
      <c r="G244" s="108">
        <v>18942</v>
      </c>
      <c r="H244" s="108">
        <v>2441</v>
      </c>
      <c r="I244" s="108">
        <v>250</v>
      </c>
      <c r="J244" s="108">
        <v>900</v>
      </c>
      <c r="K244" s="108">
        <v>53558</v>
      </c>
      <c r="L244" s="80">
        <v>3572</v>
      </c>
    </row>
    <row r="245" spans="1:12" x14ac:dyDescent="0.25">
      <c r="A245" s="109" t="s">
        <v>533</v>
      </c>
      <c r="B245" s="108">
        <v>8873</v>
      </c>
      <c r="C245" s="108">
        <v>15353</v>
      </c>
      <c r="D245" s="108">
        <v>5494</v>
      </c>
      <c r="E245" s="108">
        <v>578</v>
      </c>
      <c r="F245" s="108">
        <v>4236</v>
      </c>
      <c r="G245" s="108">
        <v>15452</v>
      </c>
      <c r="H245" s="108">
        <v>-9</v>
      </c>
      <c r="I245" s="108">
        <v>57</v>
      </c>
      <c r="J245" s="108">
        <v>650</v>
      </c>
      <c r="K245" s="108">
        <v>50684</v>
      </c>
      <c r="L245" s="80">
        <v>698</v>
      </c>
    </row>
    <row r="246" spans="1:12" x14ac:dyDescent="0.25">
      <c r="A246" s="109" t="s">
        <v>534</v>
      </c>
      <c r="B246" s="108">
        <v>10012</v>
      </c>
      <c r="C246" s="108">
        <v>14156</v>
      </c>
      <c r="D246" s="108">
        <v>4761</v>
      </c>
      <c r="E246" s="108">
        <v>795</v>
      </c>
      <c r="F246" s="108">
        <v>5960</v>
      </c>
      <c r="G246" s="108">
        <v>12491</v>
      </c>
      <c r="H246" s="108">
        <v>-9</v>
      </c>
      <c r="I246" s="108">
        <v>141</v>
      </c>
      <c r="J246" s="108">
        <v>1352</v>
      </c>
      <c r="K246" s="108">
        <v>49659</v>
      </c>
      <c r="L246" s="80">
        <v>-327</v>
      </c>
    </row>
    <row r="247" spans="1:12" ht="14.25" customHeight="1" x14ac:dyDescent="0.25">
      <c r="A247" s="17" t="s">
        <v>535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80"/>
    </row>
    <row r="248" spans="1:12" x14ac:dyDescent="0.25">
      <c r="A248" s="109" t="s">
        <v>536</v>
      </c>
      <c r="B248" s="108">
        <v>9335</v>
      </c>
      <c r="C248" s="108">
        <v>13472</v>
      </c>
      <c r="D248" s="108">
        <v>4942</v>
      </c>
      <c r="E248" s="108">
        <v>704</v>
      </c>
      <c r="F248" s="108">
        <v>5560</v>
      </c>
      <c r="G248" s="108">
        <v>17397</v>
      </c>
      <c r="H248" s="108">
        <v>-15</v>
      </c>
      <c r="I248" s="108">
        <v>169</v>
      </c>
      <c r="J248" s="108">
        <v>1079</v>
      </c>
      <c r="K248" s="108">
        <v>52643</v>
      </c>
      <c r="L248" s="80">
        <v>2657</v>
      </c>
    </row>
    <row r="249" spans="1:12" x14ac:dyDescent="0.25">
      <c r="A249" s="109" t="s">
        <v>537</v>
      </c>
      <c r="B249" s="108">
        <v>9587</v>
      </c>
      <c r="C249" s="108">
        <v>14705</v>
      </c>
      <c r="D249" s="108">
        <v>5389</v>
      </c>
      <c r="E249" s="108">
        <v>814</v>
      </c>
      <c r="F249" s="108">
        <v>6727</v>
      </c>
      <c r="G249" s="108">
        <v>13575</v>
      </c>
      <c r="H249" s="108">
        <v>30</v>
      </c>
      <c r="I249" s="108">
        <v>169</v>
      </c>
      <c r="J249" s="108">
        <v>1079</v>
      </c>
      <c r="K249" s="108">
        <v>52075</v>
      </c>
      <c r="L249" s="80">
        <v>2089</v>
      </c>
    </row>
    <row r="250" spans="1:12" x14ac:dyDescent="0.25">
      <c r="A250" s="109" t="s">
        <v>538</v>
      </c>
      <c r="B250" s="108">
        <v>9689</v>
      </c>
      <c r="C250" s="108">
        <v>14584</v>
      </c>
      <c r="D250" s="108">
        <v>5000</v>
      </c>
      <c r="E250" s="108">
        <v>415</v>
      </c>
      <c r="F250" s="108">
        <v>4356</v>
      </c>
      <c r="G250" s="108">
        <v>14143</v>
      </c>
      <c r="H250" s="108">
        <v>30</v>
      </c>
      <c r="I250" s="108">
        <v>250</v>
      </c>
      <c r="J250" s="108">
        <v>1079</v>
      </c>
      <c r="K250" s="108">
        <v>49546</v>
      </c>
      <c r="L250" s="80">
        <v>-440</v>
      </c>
    </row>
    <row r="251" spans="1:12" x14ac:dyDescent="0.25">
      <c r="A251" s="109" t="s">
        <v>539</v>
      </c>
      <c r="B251" s="108">
        <v>10126</v>
      </c>
      <c r="C251" s="108">
        <v>15856</v>
      </c>
      <c r="D251" s="108">
        <v>5454</v>
      </c>
      <c r="E251" s="108">
        <v>371</v>
      </c>
      <c r="F251" s="108">
        <v>3085</v>
      </c>
      <c r="G251" s="108">
        <v>14915</v>
      </c>
      <c r="H251" s="108">
        <v>30</v>
      </c>
      <c r="I251" s="108">
        <v>169</v>
      </c>
      <c r="J251" s="108">
        <v>1079</v>
      </c>
      <c r="K251" s="108">
        <v>51085</v>
      </c>
      <c r="L251" s="80">
        <v>1099</v>
      </c>
    </row>
    <row r="252" spans="1:12" x14ac:dyDescent="0.25">
      <c r="A252" s="109" t="s">
        <v>540</v>
      </c>
      <c r="B252" s="108">
        <v>8333</v>
      </c>
      <c r="C252" s="108">
        <v>13656</v>
      </c>
      <c r="D252" s="108">
        <v>5157</v>
      </c>
      <c r="E252" s="108">
        <v>635</v>
      </c>
      <c r="F252" s="108">
        <v>5372</v>
      </c>
      <c r="G252" s="108">
        <v>17320</v>
      </c>
      <c r="H252" s="108">
        <v>-15</v>
      </c>
      <c r="I252" s="108">
        <v>169</v>
      </c>
      <c r="J252" s="108">
        <v>1079</v>
      </c>
      <c r="K252" s="108">
        <v>51706</v>
      </c>
      <c r="L252" s="80">
        <v>1720</v>
      </c>
    </row>
    <row r="253" spans="1:12" x14ac:dyDescent="0.25">
      <c r="A253" s="109" t="s">
        <v>541</v>
      </c>
      <c r="B253" s="108">
        <v>7969</v>
      </c>
      <c r="C253" s="108">
        <v>13431</v>
      </c>
      <c r="D253" s="108">
        <v>4308</v>
      </c>
      <c r="E253" s="108">
        <v>404</v>
      </c>
      <c r="F253" s="108">
        <v>3211</v>
      </c>
      <c r="G253" s="108">
        <v>18320</v>
      </c>
      <c r="H253" s="108">
        <v>30</v>
      </c>
      <c r="I253" s="108">
        <v>362</v>
      </c>
      <c r="J253" s="108">
        <v>1079</v>
      </c>
      <c r="K253" s="108">
        <v>49114</v>
      </c>
      <c r="L253" s="80">
        <v>-872</v>
      </c>
    </row>
    <row r="254" spans="1:12" x14ac:dyDescent="0.25">
      <c r="A254" s="109" t="s">
        <v>542</v>
      </c>
      <c r="B254" s="108">
        <v>9455</v>
      </c>
      <c r="C254" s="108">
        <v>14546</v>
      </c>
      <c r="D254" s="108">
        <v>4898</v>
      </c>
      <c r="E254" s="108">
        <v>889</v>
      </c>
      <c r="F254" s="108">
        <v>5816</v>
      </c>
      <c r="G254" s="108">
        <v>17154</v>
      </c>
      <c r="H254" s="108">
        <v>30</v>
      </c>
      <c r="I254" s="108">
        <v>169</v>
      </c>
      <c r="J254" s="108">
        <v>1079</v>
      </c>
      <c r="K254" s="108">
        <v>54036</v>
      </c>
      <c r="L254" s="80">
        <v>4050</v>
      </c>
    </row>
    <row r="255" spans="1:12" x14ac:dyDescent="0.25">
      <c r="A255" s="109" t="s">
        <v>543</v>
      </c>
      <c r="B255" s="108">
        <v>6973</v>
      </c>
      <c r="C255" s="108">
        <v>12615</v>
      </c>
      <c r="D255" s="108">
        <v>4770</v>
      </c>
      <c r="E255" s="108">
        <v>682</v>
      </c>
      <c r="F255" s="108">
        <v>3718</v>
      </c>
      <c r="G255" s="108">
        <v>18148</v>
      </c>
      <c r="H255" s="108">
        <v>1348</v>
      </c>
      <c r="I255" s="108">
        <v>556</v>
      </c>
      <c r="J255" s="108">
        <v>1079</v>
      </c>
      <c r="K255" s="108">
        <v>49889</v>
      </c>
      <c r="L255" s="80">
        <v>-97</v>
      </c>
    </row>
    <row r="256" spans="1:12" x14ac:dyDescent="0.25">
      <c r="A256" s="109" t="s">
        <v>544</v>
      </c>
      <c r="B256" s="108">
        <v>7857</v>
      </c>
      <c r="C256" s="108">
        <v>12941</v>
      </c>
      <c r="D256" s="108">
        <v>5211</v>
      </c>
      <c r="E256" s="108">
        <v>532</v>
      </c>
      <c r="F256" s="108">
        <v>4234</v>
      </c>
      <c r="G256" s="108">
        <v>17564</v>
      </c>
      <c r="H256" s="108">
        <v>1255</v>
      </c>
      <c r="I256" s="108">
        <v>362</v>
      </c>
      <c r="J256" s="108">
        <v>1079</v>
      </c>
      <c r="K256" s="108">
        <v>51035</v>
      </c>
      <c r="L256" s="80">
        <v>1049</v>
      </c>
    </row>
    <row r="257" spans="1:12" x14ac:dyDescent="0.25">
      <c r="A257" s="109" t="s">
        <v>545</v>
      </c>
      <c r="B257" s="108">
        <v>7599</v>
      </c>
      <c r="C257" s="108">
        <v>11713</v>
      </c>
      <c r="D257" s="108">
        <v>5254</v>
      </c>
      <c r="E257" s="108">
        <v>754</v>
      </c>
      <c r="F257" s="108">
        <v>4926</v>
      </c>
      <c r="G257" s="108">
        <v>18836</v>
      </c>
      <c r="H257" s="108">
        <v>2480</v>
      </c>
      <c r="I257" s="108">
        <v>362</v>
      </c>
      <c r="J257" s="108">
        <v>1079</v>
      </c>
      <c r="K257" s="108">
        <v>53003</v>
      </c>
      <c r="L257" s="80">
        <v>3017</v>
      </c>
    </row>
    <row r="258" spans="1:12" x14ac:dyDescent="0.25">
      <c r="A258" s="109" t="s">
        <v>546</v>
      </c>
      <c r="B258" s="108">
        <v>6874</v>
      </c>
      <c r="C258" s="108">
        <v>10895</v>
      </c>
      <c r="D258" s="108">
        <v>4764</v>
      </c>
      <c r="E258" s="108">
        <v>476</v>
      </c>
      <c r="F258" s="108">
        <v>4165</v>
      </c>
      <c r="G258" s="108">
        <v>21946</v>
      </c>
      <c r="H258" s="108">
        <v>1255</v>
      </c>
      <c r="I258" s="108">
        <v>362</v>
      </c>
      <c r="J258" s="108">
        <v>1079</v>
      </c>
      <c r="K258" s="108">
        <v>51816</v>
      </c>
      <c r="L258" s="80">
        <v>1830</v>
      </c>
    </row>
    <row r="259" spans="1:12" x14ac:dyDescent="0.25">
      <c r="A259" s="109" t="s">
        <v>547</v>
      </c>
      <c r="B259" s="108">
        <v>8188</v>
      </c>
      <c r="C259" s="108">
        <v>13371</v>
      </c>
      <c r="D259" s="108">
        <v>4748</v>
      </c>
      <c r="E259" s="108">
        <v>465</v>
      </c>
      <c r="F259" s="108">
        <v>4217</v>
      </c>
      <c r="G259" s="108">
        <v>16859</v>
      </c>
      <c r="H259" s="108">
        <v>30</v>
      </c>
      <c r="I259" s="108">
        <v>362</v>
      </c>
      <c r="J259" s="108">
        <v>1079</v>
      </c>
      <c r="K259" s="108">
        <v>49319</v>
      </c>
      <c r="L259" s="80">
        <v>-667</v>
      </c>
    </row>
    <row r="260" spans="1:12" x14ac:dyDescent="0.25">
      <c r="A260" s="109" t="s">
        <v>548</v>
      </c>
      <c r="B260" s="108">
        <v>9347</v>
      </c>
      <c r="C260" s="108">
        <v>14201</v>
      </c>
      <c r="D260" s="108">
        <v>4825</v>
      </c>
      <c r="E260" s="108">
        <v>478</v>
      </c>
      <c r="F260" s="108">
        <v>3948</v>
      </c>
      <c r="G260" s="108">
        <v>16479</v>
      </c>
      <c r="H260" s="108">
        <v>-15</v>
      </c>
      <c r="I260" s="108">
        <v>169</v>
      </c>
      <c r="J260" s="108">
        <v>1079</v>
      </c>
      <c r="K260" s="108">
        <v>50511</v>
      </c>
      <c r="L260" s="80">
        <v>525</v>
      </c>
    </row>
    <row r="261" spans="1:12" x14ac:dyDescent="0.25">
      <c r="A261" s="109" t="s">
        <v>549</v>
      </c>
      <c r="B261" s="108">
        <v>7266</v>
      </c>
      <c r="C261" s="108">
        <v>13614</v>
      </c>
      <c r="D261" s="108">
        <v>5796</v>
      </c>
      <c r="E261" s="108">
        <v>696</v>
      </c>
      <c r="F261" s="108">
        <v>4362</v>
      </c>
      <c r="G261" s="108">
        <v>19434</v>
      </c>
      <c r="H261" s="108">
        <v>2480</v>
      </c>
      <c r="I261" s="108">
        <v>556</v>
      </c>
      <c r="J261" s="108">
        <v>1079</v>
      </c>
      <c r="K261" s="108">
        <v>55283</v>
      </c>
      <c r="L261" s="80">
        <v>5297</v>
      </c>
    </row>
    <row r="262" spans="1:12" x14ac:dyDescent="0.25">
      <c r="A262" s="109" t="s">
        <v>550</v>
      </c>
      <c r="B262" s="108">
        <v>6702</v>
      </c>
      <c r="C262" s="108">
        <v>13800</v>
      </c>
      <c r="D262" s="108">
        <v>6000</v>
      </c>
      <c r="E262" s="108">
        <v>618</v>
      </c>
      <c r="F262" s="108">
        <v>3883</v>
      </c>
      <c r="G262" s="108">
        <v>21272</v>
      </c>
      <c r="H262" s="108">
        <v>2644</v>
      </c>
      <c r="I262" s="108">
        <v>556</v>
      </c>
      <c r="J262" s="108">
        <v>1079</v>
      </c>
      <c r="K262" s="108">
        <v>56554</v>
      </c>
      <c r="L262" s="80">
        <v>6568</v>
      </c>
    </row>
    <row r="263" spans="1:12" ht="14.25" customHeight="1" x14ac:dyDescent="0.25">
      <c r="A263" s="17" t="s">
        <v>551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80"/>
    </row>
    <row r="264" spans="1:12" x14ac:dyDescent="0.25">
      <c r="A264" s="109" t="s">
        <v>552</v>
      </c>
      <c r="B264" s="108">
        <v>8777</v>
      </c>
      <c r="C264" s="108">
        <v>13874</v>
      </c>
      <c r="D264" s="108">
        <v>5053</v>
      </c>
      <c r="E264" s="108">
        <v>599</v>
      </c>
      <c r="F264" s="108">
        <v>5189</v>
      </c>
      <c r="G264" s="108">
        <v>17954</v>
      </c>
      <c r="H264" s="108">
        <v>108</v>
      </c>
      <c r="I264" s="108">
        <v>169</v>
      </c>
      <c r="J264" s="108">
        <v>891</v>
      </c>
      <c r="K264" s="108">
        <v>52614</v>
      </c>
      <c r="L264" s="80">
        <v>2628</v>
      </c>
    </row>
    <row r="265" spans="1:12" x14ac:dyDescent="0.25">
      <c r="A265" s="109" t="s">
        <v>553</v>
      </c>
      <c r="B265" s="108">
        <v>9302</v>
      </c>
      <c r="C265" s="108">
        <v>13740</v>
      </c>
      <c r="D265" s="108">
        <v>4728</v>
      </c>
      <c r="E265" s="108">
        <v>678</v>
      </c>
      <c r="F265" s="108">
        <v>5996</v>
      </c>
      <c r="G265" s="108">
        <v>13431</v>
      </c>
      <c r="H265" s="108">
        <v>63</v>
      </c>
      <c r="I265" s="108">
        <v>250</v>
      </c>
      <c r="J265" s="108">
        <v>891</v>
      </c>
      <c r="K265" s="108">
        <v>49079</v>
      </c>
      <c r="L265" s="80">
        <v>-907</v>
      </c>
    </row>
    <row r="266" spans="1:12" x14ac:dyDescent="0.25">
      <c r="A266" s="109" t="s">
        <v>554</v>
      </c>
      <c r="B266" s="108">
        <v>8035</v>
      </c>
      <c r="C266" s="108">
        <v>12776</v>
      </c>
      <c r="D266" s="108">
        <v>5274</v>
      </c>
      <c r="E266" s="108">
        <v>596</v>
      </c>
      <c r="F266" s="108">
        <v>4796</v>
      </c>
      <c r="G266" s="108">
        <v>17468</v>
      </c>
      <c r="H266" s="108">
        <v>108</v>
      </c>
      <c r="I266" s="108">
        <v>169</v>
      </c>
      <c r="J266" s="108">
        <v>891</v>
      </c>
      <c r="K266" s="108">
        <v>50113</v>
      </c>
      <c r="L266" s="80">
        <v>127</v>
      </c>
    </row>
    <row r="267" spans="1:12" x14ac:dyDescent="0.25">
      <c r="A267" s="109" t="s">
        <v>555</v>
      </c>
      <c r="B267" s="108">
        <v>7899</v>
      </c>
      <c r="C267" s="108">
        <v>13472</v>
      </c>
      <c r="D267" s="108">
        <v>5327</v>
      </c>
      <c r="E267" s="108">
        <v>496</v>
      </c>
      <c r="F267" s="108">
        <v>4461</v>
      </c>
      <c r="G267" s="108">
        <v>16940</v>
      </c>
      <c r="H267" s="108">
        <v>108</v>
      </c>
      <c r="I267" s="108">
        <v>169</v>
      </c>
      <c r="J267" s="108">
        <v>891</v>
      </c>
      <c r="K267" s="108">
        <v>49763</v>
      </c>
      <c r="L267" s="80">
        <v>-223</v>
      </c>
    </row>
    <row r="268" spans="1:12" x14ac:dyDescent="0.25">
      <c r="A268" s="109" t="s">
        <v>556</v>
      </c>
      <c r="B268" s="108">
        <v>7645</v>
      </c>
      <c r="C268" s="108">
        <v>13165</v>
      </c>
      <c r="D268" s="108">
        <v>5703</v>
      </c>
      <c r="E268" s="108">
        <v>516</v>
      </c>
      <c r="F268" s="108">
        <v>4708</v>
      </c>
      <c r="G268" s="108">
        <v>19063</v>
      </c>
      <c r="H268" s="108">
        <v>1395</v>
      </c>
      <c r="I268" s="108">
        <v>362</v>
      </c>
      <c r="J268" s="108">
        <v>891</v>
      </c>
      <c r="K268" s="108">
        <v>53448</v>
      </c>
      <c r="L268" s="80">
        <v>3462</v>
      </c>
    </row>
    <row r="269" spans="1:12" x14ac:dyDescent="0.25">
      <c r="A269" s="109" t="s">
        <v>557</v>
      </c>
      <c r="B269" s="108">
        <v>8417</v>
      </c>
      <c r="C269" s="108">
        <v>15570</v>
      </c>
      <c r="D269" s="108">
        <v>5318</v>
      </c>
      <c r="E269" s="108">
        <v>575</v>
      </c>
      <c r="F269" s="108">
        <v>4721</v>
      </c>
      <c r="G269" s="108">
        <v>18082</v>
      </c>
      <c r="H269" s="108">
        <v>1333</v>
      </c>
      <c r="I269" s="108">
        <v>362</v>
      </c>
      <c r="J269" s="108">
        <v>891</v>
      </c>
      <c r="K269" s="108">
        <v>55269</v>
      </c>
      <c r="L269" s="80">
        <v>5283</v>
      </c>
    </row>
    <row r="270" spans="1:12" x14ac:dyDescent="0.25">
      <c r="A270" s="109" t="s">
        <v>558</v>
      </c>
      <c r="B270" s="108">
        <v>7140</v>
      </c>
      <c r="C270" s="108">
        <v>13269</v>
      </c>
      <c r="D270" s="108">
        <v>4873</v>
      </c>
      <c r="E270" s="108">
        <v>705</v>
      </c>
      <c r="F270" s="108">
        <v>5393</v>
      </c>
      <c r="G270" s="108">
        <v>18409</v>
      </c>
      <c r="H270" s="108">
        <v>2513</v>
      </c>
      <c r="I270" s="108">
        <v>362</v>
      </c>
      <c r="J270" s="108">
        <v>891</v>
      </c>
      <c r="K270" s="108">
        <v>53555</v>
      </c>
      <c r="L270" s="80">
        <v>3569</v>
      </c>
    </row>
    <row r="271" spans="1:12" x14ac:dyDescent="0.25">
      <c r="A271" s="109" t="s">
        <v>559</v>
      </c>
      <c r="B271" s="108">
        <v>9198</v>
      </c>
      <c r="C271" s="108">
        <v>13541</v>
      </c>
      <c r="D271" s="108">
        <v>5063</v>
      </c>
      <c r="E271" s="108">
        <v>526</v>
      </c>
      <c r="F271" s="108">
        <v>4484</v>
      </c>
      <c r="G271" s="108">
        <v>18635</v>
      </c>
      <c r="H271" s="108">
        <v>1380</v>
      </c>
      <c r="I271" s="108">
        <v>362</v>
      </c>
      <c r="J271" s="108">
        <v>891</v>
      </c>
      <c r="K271" s="108">
        <v>54080</v>
      </c>
      <c r="L271" s="80">
        <v>4094</v>
      </c>
    </row>
    <row r="272" spans="1:12" x14ac:dyDescent="0.25">
      <c r="A272" s="109" t="s">
        <v>560</v>
      </c>
      <c r="B272" s="108">
        <v>8682</v>
      </c>
      <c r="C272" s="108">
        <v>13742</v>
      </c>
      <c r="D272" s="108">
        <v>5488</v>
      </c>
      <c r="E272" s="108">
        <v>789</v>
      </c>
      <c r="F272" s="108">
        <v>6183</v>
      </c>
      <c r="G272" s="108">
        <v>16056</v>
      </c>
      <c r="H272" s="108">
        <v>63</v>
      </c>
      <c r="I272" s="108">
        <v>169</v>
      </c>
      <c r="J272" s="108">
        <v>891</v>
      </c>
      <c r="K272" s="108">
        <v>52063</v>
      </c>
      <c r="L272" s="80">
        <v>2077</v>
      </c>
    </row>
    <row r="273" spans="1:12" x14ac:dyDescent="0.25">
      <c r="A273" s="109" t="s">
        <v>561</v>
      </c>
      <c r="B273" s="108">
        <v>8247</v>
      </c>
      <c r="C273" s="108">
        <v>13423</v>
      </c>
      <c r="D273" s="108">
        <v>4726</v>
      </c>
      <c r="E273" s="108">
        <v>617</v>
      </c>
      <c r="F273" s="108">
        <v>6144</v>
      </c>
      <c r="G273" s="108">
        <v>18839</v>
      </c>
      <c r="H273" s="108">
        <v>167</v>
      </c>
      <c r="I273" s="108">
        <v>169</v>
      </c>
      <c r="J273" s="108">
        <v>891</v>
      </c>
      <c r="K273" s="108">
        <v>53223</v>
      </c>
      <c r="L273" s="80">
        <v>3237</v>
      </c>
    </row>
    <row r="274" spans="1:12" ht="14.25" customHeight="1" x14ac:dyDescent="0.25">
      <c r="A274" s="17" t="s">
        <v>562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80"/>
    </row>
    <row r="275" spans="1:12" x14ac:dyDescent="0.25">
      <c r="A275" s="109" t="s">
        <v>563</v>
      </c>
      <c r="B275" s="108">
        <v>8717</v>
      </c>
      <c r="C275" s="108">
        <v>13777</v>
      </c>
      <c r="D275" s="108">
        <v>4973</v>
      </c>
      <c r="E275" s="108">
        <v>666</v>
      </c>
      <c r="F275" s="108">
        <v>5240</v>
      </c>
      <c r="G275" s="108">
        <v>17295</v>
      </c>
      <c r="H275" s="108">
        <v>152</v>
      </c>
      <c r="I275" s="108">
        <v>169</v>
      </c>
      <c r="J275" s="108">
        <v>605</v>
      </c>
      <c r="K275" s="108">
        <v>51594</v>
      </c>
      <c r="L275" s="80">
        <v>1608</v>
      </c>
    </row>
    <row r="276" spans="1:12" x14ac:dyDescent="0.25">
      <c r="A276" s="109" t="s">
        <v>564</v>
      </c>
      <c r="B276" s="108">
        <v>7275</v>
      </c>
      <c r="C276" s="108">
        <v>12627</v>
      </c>
      <c r="D276" s="108">
        <v>5155</v>
      </c>
      <c r="E276" s="108">
        <v>683</v>
      </c>
      <c r="F276" s="108">
        <v>5496</v>
      </c>
      <c r="G276" s="108">
        <v>19988</v>
      </c>
      <c r="H276" s="108">
        <v>640</v>
      </c>
      <c r="I276" s="108">
        <v>362</v>
      </c>
      <c r="J276" s="108">
        <v>574</v>
      </c>
      <c r="K276" s="108">
        <v>52800</v>
      </c>
      <c r="L276" s="80">
        <v>2814</v>
      </c>
    </row>
    <row r="277" spans="1:12" x14ac:dyDescent="0.25">
      <c r="A277" s="109" t="s">
        <v>565</v>
      </c>
      <c r="B277" s="108">
        <v>8112</v>
      </c>
      <c r="C277" s="108">
        <v>13950</v>
      </c>
      <c r="D277" s="108">
        <v>4996</v>
      </c>
      <c r="E277" s="108">
        <v>624</v>
      </c>
      <c r="F277" s="108">
        <v>5086</v>
      </c>
      <c r="G277" s="108">
        <v>21055</v>
      </c>
      <c r="H277" s="108">
        <v>2145</v>
      </c>
      <c r="I277" s="108">
        <v>362</v>
      </c>
      <c r="J277" s="108">
        <v>722</v>
      </c>
      <c r="K277" s="108">
        <v>57052</v>
      </c>
      <c r="L277" s="80">
        <v>7066</v>
      </c>
    </row>
    <row r="278" spans="1:12" x14ac:dyDescent="0.25">
      <c r="A278" s="109" t="s">
        <v>566</v>
      </c>
      <c r="B278" s="108">
        <v>8719</v>
      </c>
      <c r="C278" s="108">
        <v>13616</v>
      </c>
      <c r="D278" s="108">
        <v>4956</v>
      </c>
      <c r="E278" s="108">
        <v>525</v>
      </c>
      <c r="F278" s="108">
        <v>5180</v>
      </c>
      <c r="G278" s="108">
        <v>14599</v>
      </c>
      <c r="H278" s="108">
        <v>152</v>
      </c>
      <c r="I278" s="108">
        <v>250</v>
      </c>
      <c r="J278" s="108">
        <v>889</v>
      </c>
      <c r="K278" s="108">
        <v>48886</v>
      </c>
      <c r="L278" s="80">
        <v>-1100</v>
      </c>
    </row>
    <row r="279" spans="1:12" x14ac:dyDescent="0.25">
      <c r="A279" s="109" t="s">
        <v>567</v>
      </c>
      <c r="B279" s="108">
        <v>8502</v>
      </c>
      <c r="C279" s="108">
        <v>13653</v>
      </c>
      <c r="D279" s="108">
        <v>5247</v>
      </c>
      <c r="E279" s="108">
        <v>575</v>
      </c>
      <c r="F279" s="108">
        <v>4623</v>
      </c>
      <c r="G279" s="108">
        <v>15013</v>
      </c>
      <c r="H279" s="108">
        <v>330</v>
      </c>
      <c r="I279" s="108">
        <v>169</v>
      </c>
      <c r="J279" s="108">
        <v>539</v>
      </c>
      <c r="K279" s="108">
        <v>48651</v>
      </c>
      <c r="L279" s="80">
        <v>-1335</v>
      </c>
    </row>
    <row r="280" spans="1:12" x14ac:dyDescent="0.25">
      <c r="A280" s="109" t="s">
        <v>568</v>
      </c>
      <c r="B280" s="108">
        <v>7781</v>
      </c>
      <c r="C280" s="108">
        <v>12436</v>
      </c>
      <c r="D280" s="108">
        <v>5933</v>
      </c>
      <c r="E280" s="108">
        <v>560</v>
      </c>
      <c r="F280" s="108">
        <v>4235</v>
      </c>
      <c r="G280" s="108">
        <v>20303</v>
      </c>
      <c r="H280" s="108">
        <v>1944</v>
      </c>
      <c r="I280" s="108">
        <v>556</v>
      </c>
      <c r="J280" s="108">
        <v>710</v>
      </c>
      <c r="K280" s="108">
        <v>54458</v>
      </c>
      <c r="L280" s="80">
        <v>4472</v>
      </c>
    </row>
    <row r="281" spans="1:12" x14ac:dyDescent="0.25">
      <c r="A281" s="109" t="s">
        <v>569</v>
      </c>
      <c r="B281" s="108">
        <v>9056</v>
      </c>
      <c r="C281" s="108">
        <v>14663</v>
      </c>
      <c r="D281" s="108">
        <v>5094</v>
      </c>
      <c r="E281" s="108">
        <v>407</v>
      </c>
      <c r="F281" s="108">
        <v>4402</v>
      </c>
      <c r="G281" s="108">
        <v>15866</v>
      </c>
      <c r="H281" s="108">
        <v>152</v>
      </c>
      <c r="I281" s="108">
        <v>444</v>
      </c>
      <c r="J281" s="108">
        <v>781</v>
      </c>
      <c r="K281" s="108">
        <v>50865</v>
      </c>
      <c r="L281" s="80">
        <v>879</v>
      </c>
    </row>
    <row r="282" spans="1:12" ht="14.25" customHeight="1" x14ac:dyDescent="0.25">
      <c r="A282" s="17" t="s">
        <v>570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80"/>
    </row>
    <row r="283" spans="1:12" x14ac:dyDescent="0.25">
      <c r="A283" s="109" t="s">
        <v>571</v>
      </c>
      <c r="B283" s="108">
        <v>9502</v>
      </c>
      <c r="C283" s="108">
        <v>14177</v>
      </c>
      <c r="D283" s="108">
        <v>5942</v>
      </c>
      <c r="E283" s="108">
        <v>503</v>
      </c>
      <c r="F283" s="108">
        <v>3927</v>
      </c>
      <c r="G283" s="108">
        <v>21492</v>
      </c>
      <c r="H283" s="108">
        <v>2649</v>
      </c>
      <c r="I283" s="108">
        <v>603</v>
      </c>
      <c r="J283" s="108">
        <v>966</v>
      </c>
      <c r="K283" s="108">
        <v>59761</v>
      </c>
      <c r="L283" s="80">
        <v>9775</v>
      </c>
    </row>
    <row r="284" spans="1:12" x14ac:dyDescent="0.25">
      <c r="A284" s="109" t="s">
        <v>572</v>
      </c>
      <c r="B284" s="108">
        <v>7666</v>
      </c>
      <c r="C284" s="108">
        <v>14483</v>
      </c>
      <c r="D284" s="108">
        <v>5322</v>
      </c>
      <c r="E284" s="108">
        <v>592</v>
      </c>
      <c r="F284" s="108">
        <v>5331</v>
      </c>
      <c r="G284" s="108">
        <v>21357</v>
      </c>
      <c r="H284" s="108">
        <v>3652</v>
      </c>
      <c r="I284" s="108">
        <v>603</v>
      </c>
      <c r="J284" s="108">
        <v>966</v>
      </c>
      <c r="K284" s="108">
        <v>59972</v>
      </c>
      <c r="L284" s="80">
        <v>9986</v>
      </c>
    </row>
    <row r="285" spans="1:12" x14ac:dyDescent="0.25">
      <c r="A285" s="109" t="s">
        <v>573</v>
      </c>
      <c r="B285" s="108">
        <v>6669</v>
      </c>
      <c r="C285" s="108">
        <v>13002</v>
      </c>
      <c r="D285" s="108">
        <v>4628</v>
      </c>
      <c r="E285" s="108">
        <v>581</v>
      </c>
      <c r="F285" s="108">
        <v>3487</v>
      </c>
      <c r="G285" s="108">
        <v>20894</v>
      </c>
      <c r="H285" s="108">
        <v>1469</v>
      </c>
      <c r="I285" s="108">
        <v>1201</v>
      </c>
      <c r="J285" s="108">
        <v>966</v>
      </c>
      <c r="K285" s="108">
        <v>52897</v>
      </c>
      <c r="L285" s="80">
        <v>2911</v>
      </c>
    </row>
    <row r="286" spans="1:12" x14ac:dyDescent="0.25">
      <c r="A286" s="109" t="s">
        <v>574</v>
      </c>
      <c r="B286" s="108">
        <v>10779</v>
      </c>
      <c r="C286" s="108">
        <v>18398</v>
      </c>
      <c r="D286" s="108">
        <v>6788</v>
      </c>
      <c r="E286" s="108">
        <v>338</v>
      </c>
      <c r="F286" s="108">
        <v>3221</v>
      </c>
      <c r="G286" s="108">
        <v>13261</v>
      </c>
      <c r="H286" s="108">
        <v>1469</v>
      </c>
      <c r="I286" s="108">
        <v>410</v>
      </c>
      <c r="J286" s="108">
        <v>966</v>
      </c>
      <c r="K286" s="108">
        <v>55630</v>
      </c>
      <c r="L286" s="80">
        <v>5644</v>
      </c>
    </row>
    <row r="287" spans="1:12" x14ac:dyDescent="0.25">
      <c r="A287" s="109" t="s">
        <v>575</v>
      </c>
      <c r="B287" s="108">
        <v>7892</v>
      </c>
      <c r="C287" s="108">
        <v>14875</v>
      </c>
      <c r="D287" s="108">
        <v>5385</v>
      </c>
      <c r="E287" s="108">
        <v>664</v>
      </c>
      <c r="F287" s="108">
        <v>5158</v>
      </c>
      <c r="G287" s="108">
        <v>22349</v>
      </c>
      <c r="H287" s="108">
        <v>3433</v>
      </c>
      <c r="I287" s="108">
        <v>1119</v>
      </c>
      <c r="J287" s="108">
        <v>966</v>
      </c>
      <c r="K287" s="108">
        <v>61841</v>
      </c>
      <c r="L287" s="80">
        <v>11855</v>
      </c>
    </row>
    <row r="288" spans="1:12" x14ac:dyDescent="0.25">
      <c r="A288" s="109" t="s">
        <v>576</v>
      </c>
      <c r="B288" s="108">
        <v>7799</v>
      </c>
      <c r="C288" s="108">
        <v>14393</v>
      </c>
      <c r="D288" s="108">
        <v>4667</v>
      </c>
      <c r="E288" s="108">
        <v>555</v>
      </c>
      <c r="F288" s="108">
        <v>5033</v>
      </c>
      <c r="G288" s="108">
        <v>23490</v>
      </c>
      <c r="H288" s="108">
        <v>2523</v>
      </c>
      <c r="I288" s="108">
        <v>603</v>
      </c>
      <c r="J288" s="108">
        <v>966</v>
      </c>
      <c r="K288" s="108">
        <v>60029</v>
      </c>
      <c r="L288" s="80">
        <v>10043</v>
      </c>
    </row>
    <row r="289" spans="1:12" x14ac:dyDescent="0.25">
      <c r="A289" s="109" t="s">
        <v>577</v>
      </c>
      <c r="B289" s="108">
        <v>9867</v>
      </c>
      <c r="C289" s="108">
        <v>15765</v>
      </c>
      <c r="D289" s="108">
        <v>5140</v>
      </c>
      <c r="E289" s="108">
        <v>551</v>
      </c>
      <c r="F289" s="108">
        <v>2929</v>
      </c>
      <c r="G289" s="108">
        <v>11413</v>
      </c>
      <c r="H289" s="108">
        <v>1515</v>
      </c>
      <c r="I289" s="108">
        <v>603</v>
      </c>
      <c r="J289" s="108">
        <v>966</v>
      </c>
      <c r="K289" s="108">
        <v>48749</v>
      </c>
      <c r="L289" s="80">
        <v>-1237</v>
      </c>
    </row>
    <row r="290" spans="1:12" x14ac:dyDescent="0.25">
      <c r="A290" s="109" t="s">
        <v>578</v>
      </c>
      <c r="B290" s="108">
        <v>8950</v>
      </c>
      <c r="C290" s="108">
        <v>13927</v>
      </c>
      <c r="D290" s="108">
        <v>4811</v>
      </c>
      <c r="E290" s="108">
        <v>460</v>
      </c>
      <c r="F290" s="108">
        <v>4466</v>
      </c>
      <c r="G290" s="108">
        <v>14208</v>
      </c>
      <c r="H290" s="108">
        <v>199</v>
      </c>
      <c r="I290" s="108">
        <v>298</v>
      </c>
      <c r="J290" s="108">
        <v>966</v>
      </c>
      <c r="K290" s="108">
        <v>48285</v>
      </c>
      <c r="L290" s="80">
        <v>-1701</v>
      </c>
    </row>
    <row r="291" spans="1:12" ht="14.25" customHeight="1" x14ac:dyDescent="0.25">
      <c r="A291" s="17" t="s">
        <v>579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80"/>
    </row>
    <row r="292" spans="1:12" x14ac:dyDescent="0.25">
      <c r="A292" s="109" t="s">
        <v>580</v>
      </c>
      <c r="B292" s="108">
        <v>9782</v>
      </c>
      <c r="C292" s="108">
        <v>14928</v>
      </c>
      <c r="D292" s="108">
        <v>5406</v>
      </c>
      <c r="E292" s="108">
        <v>619</v>
      </c>
      <c r="F292" s="108">
        <v>3753</v>
      </c>
      <c r="G292" s="108">
        <v>22543</v>
      </c>
      <c r="H292" s="108">
        <v>3024</v>
      </c>
      <c r="I292" s="108">
        <v>603</v>
      </c>
      <c r="J292" s="108">
        <v>763</v>
      </c>
      <c r="K292" s="108">
        <v>61421</v>
      </c>
      <c r="L292" s="80">
        <v>11435</v>
      </c>
    </row>
    <row r="293" spans="1:12" x14ac:dyDescent="0.25">
      <c r="A293" s="109" t="s">
        <v>581</v>
      </c>
      <c r="B293" s="108">
        <v>7284</v>
      </c>
      <c r="C293" s="108">
        <v>14364</v>
      </c>
      <c r="D293" s="108">
        <v>4595</v>
      </c>
      <c r="E293" s="108">
        <v>502</v>
      </c>
      <c r="F293" s="108">
        <v>4196</v>
      </c>
      <c r="G293" s="108">
        <v>27581</v>
      </c>
      <c r="H293" s="108">
        <v>5379</v>
      </c>
      <c r="I293" s="108">
        <v>1119</v>
      </c>
      <c r="J293" s="108">
        <v>826</v>
      </c>
      <c r="K293" s="108">
        <v>65846</v>
      </c>
      <c r="L293" s="80">
        <v>15860</v>
      </c>
    </row>
    <row r="294" spans="1:12" x14ac:dyDescent="0.25">
      <c r="A294" s="109" t="s">
        <v>582</v>
      </c>
      <c r="B294" s="108">
        <v>9437</v>
      </c>
      <c r="C294" s="108">
        <v>15420</v>
      </c>
      <c r="D294" s="108">
        <v>5690</v>
      </c>
      <c r="E294" s="108">
        <v>584</v>
      </c>
      <c r="F294" s="108">
        <v>4402</v>
      </c>
      <c r="G294" s="108">
        <v>17305</v>
      </c>
      <c r="H294" s="108">
        <v>1522</v>
      </c>
      <c r="I294" s="108">
        <v>603</v>
      </c>
      <c r="J294" s="108">
        <v>497</v>
      </c>
      <c r="K294" s="108">
        <v>55460</v>
      </c>
      <c r="L294" s="80">
        <v>5474</v>
      </c>
    </row>
    <row r="295" spans="1:12" x14ac:dyDescent="0.25">
      <c r="A295" s="109" t="s">
        <v>583</v>
      </c>
      <c r="B295" s="108">
        <v>8626</v>
      </c>
      <c r="C295" s="108">
        <v>15600</v>
      </c>
      <c r="D295" s="108">
        <v>6032</v>
      </c>
      <c r="E295" s="108">
        <v>684</v>
      </c>
      <c r="F295" s="108">
        <v>3898</v>
      </c>
      <c r="G295" s="108">
        <v>19774</v>
      </c>
      <c r="H295" s="108">
        <v>3439</v>
      </c>
      <c r="I295" s="108">
        <v>1119</v>
      </c>
      <c r="J295" s="108">
        <v>646</v>
      </c>
      <c r="K295" s="108">
        <v>59818</v>
      </c>
      <c r="L295" s="80">
        <v>9832</v>
      </c>
    </row>
    <row r="296" spans="1:12" x14ac:dyDescent="0.25">
      <c r="A296" s="109" t="s">
        <v>584</v>
      </c>
      <c r="B296" s="108">
        <v>8867</v>
      </c>
      <c r="C296" s="108">
        <v>13351</v>
      </c>
      <c r="D296" s="108">
        <v>5607</v>
      </c>
      <c r="E296" s="108">
        <v>513</v>
      </c>
      <c r="F296" s="108">
        <v>3800</v>
      </c>
      <c r="G296" s="108">
        <v>18050</v>
      </c>
      <c r="H296" s="108">
        <v>2655</v>
      </c>
      <c r="I296" s="108">
        <v>603</v>
      </c>
      <c r="J296" s="108">
        <v>550</v>
      </c>
      <c r="K296" s="108">
        <v>53996</v>
      </c>
      <c r="L296" s="80">
        <v>4010</v>
      </c>
    </row>
    <row r="297" spans="1:12" x14ac:dyDescent="0.25">
      <c r="A297" s="109" t="s">
        <v>585</v>
      </c>
      <c r="B297" s="108">
        <v>8587</v>
      </c>
      <c r="C297" s="108">
        <v>15688</v>
      </c>
      <c r="D297" s="108">
        <v>5811</v>
      </c>
      <c r="E297" s="108">
        <v>580</v>
      </c>
      <c r="F297" s="108">
        <v>4030</v>
      </c>
      <c r="G297" s="108">
        <v>19811</v>
      </c>
      <c r="H297" s="108">
        <v>3595</v>
      </c>
      <c r="I297" s="108">
        <v>1119</v>
      </c>
      <c r="J297" s="108">
        <v>550</v>
      </c>
      <c r="K297" s="108">
        <v>59771</v>
      </c>
      <c r="L297" s="80">
        <v>9785</v>
      </c>
    </row>
    <row r="298" spans="1:12" x14ac:dyDescent="0.25">
      <c r="A298" s="109" t="s">
        <v>586</v>
      </c>
      <c r="B298" s="108">
        <v>8791</v>
      </c>
      <c r="C298" s="108">
        <v>15052</v>
      </c>
      <c r="D298" s="108">
        <v>5765</v>
      </c>
      <c r="E298" s="108">
        <v>502</v>
      </c>
      <c r="F298" s="108">
        <v>3498</v>
      </c>
      <c r="G298" s="108">
        <v>17402</v>
      </c>
      <c r="H298" s="108">
        <v>2702</v>
      </c>
      <c r="I298" s="108">
        <v>603</v>
      </c>
      <c r="J298" s="108">
        <v>566</v>
      </c>
      <c r="K298" s="108">
        <v>54881</v>
      </c>
      <c r="L298" s="80">
        <v>4895</v>
      </c>
    </row>
    <row r="299" spans="1:12" x14ac:dyDescent="0.25">
      <c r="A299" s="109" t="s">
        <v>587</v>
      </c>
      <c r="B299" s="108">
        <v>8984</v>
      </c>
      <c r="C299" s="108">
        <v>13646</v>
      </c>
      <c r="D299" s="108">
        <v>4635</v>
      </c>
      <c r="E299" s="108">
        <v>790</v>
      </c>
      <c r="F299" s="108">
        <v>4189</v>
      </c>
      <c r="G299" s="108">
        <v>14487</v>
      </c>
      <c r="H299" s="108">
        <v>1316</v>
      </c>
      <c r="I299" s="108">
        <v>491</v>
      </c>
      <c r="J299" s="108">
        <v>692</v>
      </c>
      <c r="K299" s="108">
        <v>49230</v>
      </c>
      <c r="L299" s="80">
        <v>-756</v>
      </c>
    </row>
    <row r="300" spans="1:12" x14ac:dyDescent="0.25">
      <c r="A300" s="109" t="s">
        <v>588</v>
      </c>
      <c r="B300" s="108">
        <v>9193</v>
      </c>
      <c r="C300" s="108">
        <v>15394</v>
      </c>
      <c r="D300" s="108">
        <v>4103</v>
      </c>
      <c r="E300" s="108">
        <v>657</v>
      </c>
      <c r="F300" s="108">
        <v>3976</v>
      </c>
      <c r="G300" s="108">
        <v>23861</v>
      </c>
      <c r="H300" s="108">
        <v>4041</v>
      </c>
      <c r="I300" s="108">
        <v>1119</v>
      </c>
      <c r="J300" s="108">
        <v>1074</v>
      </c>
      <c r="K300" s="108">
        <v>63418</v>
      </c>
      <c r="L300" s="80">
        <v>13432</v>
      </c>
    </row>
    <row r="301" spans="1:12" x14ac:dyDescent="0.25">
      <c r="A301" s="109" t="s">
        <v>589</v>
      </c>
      <c r="B301" s="108">
        <v>7581</v>
      </c>
      <c r="C301" s="108">
        <v>14942</v>
      </c>
      <c r="D301" s="108">
        <v>4686</v>
      </c>
      <c r="E301" s="108">
        <v>562</v>
      </c>
      <c r="F301" s="108">
        <v>3521</v>
      </c>
      <c r="G301" s="108">
        <v>22720</v>
      </c>
      <c r="H301" s="108">
        <v>3604</v>
      </c>
      <c r="I301" s="108">
        <v>1119</v>
      </c>
      <c r="J301" s="108">
        <v>930</v>
      </c>
      <c r="K301" s="108">
        <v>59665</v>
      </c>
      <c r="L301" s="80">
        <v>9679</v>
      </c>
    </row>
    <row r="302" spans="1:12" x14ac:dyDescent="0.25">
      <c r="A302" s="109" t="s">
        <v>590</v>
      </c>
      <c r="B302" s="108">
        <v>9413</v>
      </c>
      <c r="C302" s="108">
        <v>13266</v>
      </c>
      <c r="D302" s="108">
        <v>4136</v>
      </c>
      <c r="E302" s="108">
        <v>512</v>
      </c>
      <c r="F302" s="108">
        <v>4752</v>
      </c>
      <c r="G302" s="108">
        <v>10227</v>
      </c>
      <c r="H302" s="108">
        <v>205</v>
      </c>
      <c r="I302" s="108">
        <v>298</v>
      </c>
      <c r="J302" s="108">
        <v>798</v>
      </c>
      <c r="K302" s="108">
        <v>43607</v>
      </c>
      <c r="L302" s="80">
        <v>-6379</v>
      </c>
    </row>
    <row r="303" spans="1:12" x14ac:dyDescent="0.25">
      <c r="A303" s="109" t="s">
        <v>591</v>
      </c>
      <c r="B303" s="108">
        <v>7772</v>
      </c>
      <c r="C303" s="108">
        <v>14547</v>
      </c>
      <c r="D303" s="108">
        <v>6150</v>
      </c>
      <c r="E303" s="108">
        <v>521</v>
      </c>
      <c r="F303" s="108">
        <v>4250</v>
      </c>
      <c r="G303" s="108">
        <v>21073</v>
      </c>
      <c r="H303" s="108">
        <v>4205</v>
      </c>
      <c r="I303" s="108">
        <v>1119</v>
      </c>
      <c r="J303" s="108">
        <v>824</v>
      </c>
      <c r="K303" s="108">
        <v>60461</v>
      </c>
      <c r="L303" s="80">
        <v>10475</v>
      </c>
    </row>
    <row r="304" spans="1:12" x14ac:dyDescent="0.25">
      <c r="A304" s="109" t="s">
        <v>592</v>
      </c>
      <c r="B304" s="108">
        <v>9734</v>
      </c>
      <c r="C304" s="108">
        <v>16254</v>
      </c>
      <c r="D304" s="108">
        <v>5304</v>
      </c>
      <c r="E304" s="108">
        <v>498</v>
      </c>
      <c r="F304" s="108">
        <v>3537</v>
      </c>
      <c r="G304" s="108">
        <v>19485</v>
      </c>
      <c r="H304" s="108">
        <v>2747</v>
      </c>
      <c r="I304" s="108">
        <v>603</v>
      </c>
      <c r="J304" s="108">
        <v>627</v>
      </c>
      <c r="K304" s="108">
        <v>58789</v>
      </c>
      <c r="L304" s="80">
        <v>8803</v>
      </c>
    </row>
    <row r="305" spans="1:12" x14ac:dyDescent="0.25">
      <c r="A305" s="109" t="s">
        <v>593</v>
      </c>
      <c r="B305" s="108">
        <v>11069</v>
      </c>
      <c r="C305" s="108">
        <v>16431</v>
      </c>
      <c r="D305" s="108">
        <v>5706</v>
      </c>
      <c r="E305" s="108">
        <v>484</v>
      </c>
      <c r="F305" s="108">
        <v>3523</v>
      </c>
      <c r="G305" s="108">
        <v>13144</v>
      </c>
      <c r="H305" s="108">
        <v>251</v>
      </c>
      <c r="I305" s="108">
        <v>217</v>
      </c>
      <c r="J305" s="108">
        <v>469</v>
      </c>
      <c r="K305" s="108">
        <v>51294</v>
      </c>
      <c r="L305" s="80">
        <v>1308</v>
      </c>
    </row>
    <row r="306" spans="1:12" x14ac:dyDescent="0.25">
      <c r="A306" s="109" t="s">
        <v>594</v>
      </c>
      <c r="B306" s="108">
        <v>7831</v>
      </c>
      <c r="C306" s="108">
        <v>12827</v>
      </c>
      <c r="D306" s="108">
        <v>5554</v>
      </c>
      <c r="E306" s="108">
        <v>620</v>
      </c>
      <c r="F306" s="108">
        <v>4162</v>
      </c>
      <c r="G306" s="108">
        <v>24071</v>
      </c>
      <c r="H306" s="108">
        <v>3439</v>
      </c>
      <c r="I306" s="108">
        <v>1201</v>
      </c>
      <c r="J306" s="108">
        <v>846</v>
      </c>
      <c r="K306" s="108">
        <v>60551</v>
      </c>
      <c r="L306" s="80">
        <v>10565</v>
      </c>
    </row>
    <row r="307" spans="1:12" ht="14.25" customHeight="1" x14ac:dyDescent="0.25">
      <c r="A307" s="17" t="s">
        <v>595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80"/>
    </row>
    <row r="308" spans="1:12" x14ac:dyDescent="0.25">
      <c r="A308" s="109" t="s">
        <v>596</v>
      </c>
      <c r="B308" s="108">
        <v>7112</v>
      </c>
      <c r="C308" s="108">
        <v>13123</v>
      </c>
      <c r="D308" s="108">
        <v>4755</v>
      </c>
      <c r="E308" s="108">
        <v>598</v>
      </c>
      <c r="F308" s="108">
        <v>2932</v>
      </c>
      <c r="G308" s="108">
        <v>26210</v>
      </c>
      <c r="H308" s="108">
        <v>4928</v>
      </c>
      <c r="I308" s="108">
        <v>1119</v>
      </c>
      <c r="J308" s="108">
        <v>1503</v>
      </c>
      <c r="K308" s="108">
        <v>62280</v>
      </c>
      <c r="L308" s="80">
        <v>12294</v>
      </c>
    </row>
    <row r="309" spans="1:12" x14ac:dyDescent="0.25">
      <c r="A309" s="109" t="s">
        <v>597</v>
      </c>
      <c r="B309" s="108">
        <v>7817</v>
      </c>
      <c r="C309" s="108">
        <v>12573</v>
      </c>
      <c r="D309" s="108">
        <v>4942</v>
      </c>
      <c r="E309" s="108">
        <v>614</v>
      </c>
      <c r="F309" s="108">
        <v>3720</v>
      </c>
      <c r="G309" s="108">
        <v>20949</v>
      </c>
      <c r="H309" s="108">
        <v>3499</v>
      </c>
      <c r="I309" s="108">
        <v>1119</v>
      </c>
      <c r="J309" s="108">
        <v>848</v>
      </c>
      <c r="K309" s="108">
        <v>56081</v>
      </c>
      <c r="L309" s="80">
        <v>6095</v>
      </c>
    </row>
    <row r="310" spans="1:12" x14ac:dyDescent="0.25">
      <c r="A310" s="109" t="s">
        <v>598</v>
      </c>
      <c r="B310" s="108">
        <v>8362</v>
      </c>
      <c r="C310" s="108">
        <v>12462</v>
      </c>
      <c r="D310" s="108">
        <v>4635</v>
      </c>
      <c r="E310" s="108">
        <v>572</v>
      </c>
      <c r="F310" s="108">
        <v>3997</v>
      </c>
      <c r="G310" s="108">
        <v>16469</v>
      </c>
      <c r="H310" s="108">
        <v>297</v>
      </c>
      <c r="I310" s="108">
        <v>410</v>
      </c>
      <c r="J310" s="108">
        <v>1136</v>
      </c>
      <c r="K310" s="108">
        <v>48340</v>
      </c>
      <c r="L310" s="80">
        <v>-1646</v>
      </c>
    </row>
    <row r="311" spans="1:12" x14ac:dyDescent="0.25">
      <c r="A311" s="109" t="s">
        <v>599</v>
      </c>
      <c r="B311" s="108">
        <v>8409</v>
      </c>
      <c r="C311" s="108">
        <v>12688</v>
      </c>
      <c r="D311" s="108">
        <v>4423</v>
      </c>
      <c r="E311" s="108">
        <v>600</v>
      </c>
      <c r="F311" s="108">
        <v>3676</v>
      </c>
      <c r="G311" s="108">
        <v>18436</v>
      </c>
      <c r="H311" s="108">
        <v>2406</v>
      </c>
      <c r="I311" s="108">
        <v>603</v>
      </c>
      <c r="J311" s="108">
        <v>695</v>
      </c>
      <c r="K311" s="108">
        <v>51936</v>
      </c>
      <c r="L311" s="80">
        <v>1950</v>
      </c>
    </row>
    <row r="312" spans="1:12" x14ac:dyDescent="0.25">
      <c r="A312" s="109" t="s">
        <v>600</v>
      </c>
      <c r="B312" s="108">
        <v>7137</v>
      </c>
      <c r="C312" s="108">
        <v>14022</v>
      </c>
      <c r="D312" s="108">
        <v>5665</v>
      </c>
      <c r="E312" s="108">
        <v>748</v>
      </c>
      <c r="F312" s="108">
        <v>5520</v>
      </c>
      <c r="G312" s="108">
        <v>20272</v>
      </c>
      <c r="H312" s="108">
        <v>1331</v>
      </c>
      <c r="I312" s="108">
        <v>603</v>
      </c>
      <c r="J312" s="108">
        <v>475</v>
      </c>
      <c r="K312" s="108">
        <v>55773</v>
      </c>
      <c r="L312" s="80">
        <v>5787</v>
      </c>
    </row>
    <row r="313" spans="1:12" x14ac:dyDescent="0.25">
      <c r="A313" s="109" t="s">
        <v>601</v>
      </c>
      <c r="B313" s="108">
        <v>7425</v>
      </c>
      <c r="C313" s="108">
        <v>12688</v>
      </c>
      <c r="D313" s="108">
        <v>3898</v>
      </c>
      <c r="E313" s="108">
        <v>577</v>
      </c>
      <c r="F313" s="108">
        <v>3679</v>
      </c>
      <c r="G313" s="108">
        <v>21158</v>
      </c>
      <c r="H313" s="108">
        <v>3819</v>
      </c>
      <c r="I313" s="108">
        <v>1119</v>
      </c>
      <c r="J313" s="108">
        <v>1296</v>
      </c>
      <c r="K313" s="108">
        <v>55659</v>
      </c>
      <c r="L313" s="80">
        <v>5673</v>
      </c>
    </row>
    <row r="314" spans="1:12" x14ac:dyDescent="0.25">
      <c r="A314" s="109" t="s">
        <v>602</v>
      </c>
      <c r="B314" s="108">
        <v>7547</v>
      </c>
      <c r="C314" s="108">
        <v>12042</v>
      </c>
      <c r="D314" s="108">
        <v>5110</v>
      </c>
      <c r="E314" s="108">
        <v>548</v>
      </c>
      <c r="F314" s="108">
        <v>4028</v>
      </c>
      <c r="G314" s="108">
        <v>19847</v>
      </c>
      <c r="H314" s="108">
        <v>2147</v>
      </c>
      <c r="I314" s="108">
        <v>603</v>
      </c>
      <c r="J314" s="108">
        <v>554</v>
      </c>
      <c r="K314" s="108">
        <v>52426</v>
      </c>
      <c r="L314" s="80">
        <v>2440</v>
      </c>
    </row>
    <row r="315" spans="1:12" x14ac:dyDescent="0.25">
      <c r="A315" s="109" t="s">
        <v>603</v>
      </c>
      <c r="B315" s="108">
        <v>8867</v>
      </c>
      <c r="C315" s="108">
        <v>13268</v>
      </c>
      <c r="D315" s="108">
        <v>4626</v>
      </c>
      <c r="E315" s="108">
        <v>801</v>
      </c>
      <c r="F315" s="108">
        <v>3760</v>
      </c>
      <c r="G315" s="108">
        <v>14926</v>
      </c>
      <c r="H315" s="108">
        <v>1964</v>
      </c>
      <c r="I315" s="108">
        <v>410</v>
      </c>
      <c r="J315" s="108">
        <v>817</v>
      </c>
      <c r="K315" s="108">
        <v>49439</v>
      </c>
      <c r="L315" s="80">
        <v>-547</v>
      </c>
    </row>
    <row r="316" spans="1:12" x14ac:dyDescent="0.25">
      <c r="A316" s="109" t="s">
        <v>604</v>
      </c>
      <c r="B316" s="108">
        <v>8454</v>
      </c>
      <c r="C316" s="108">
        <v>12558</v>
      </c>
      <c r="D316" s="108">
        <v>4525</v>
      </c>
      <c r="E316" s="108">
        <v>531</v>
      </c>
      <c r="F316" s="108">
        <v>4491</v>
      </c>
      <c r="G316" s="108">
        <v>13250</v>
      </c>
      <c r="H316" s="108">
        <v>297</v>
      </c>
      <c r="I316" s="108">
        <v>298</v>
      </c>
      <c r="J316" s="108">
        <v>986</v>
      </c>
      <c r="K316" s="108">
        <v>45390</v>
      </c>
      <c r="L316" s="80">
        <v>-4596</v>
      </c>
    </row>
    <row r="317" spans="1:12" x14ac:dyDescent="0.25">
      <c r="A317" s="109" t="s">
        <v>605</v>
      </c>
      <c r="B317" s="108">
        <v>7566</v>
      </c>
      <c r="C317" s="108">
        <v>14002</v>
      </c>
      <c r="D317" s="108">
        <v>4749</v>
      </c>
      <c r="E317" s="108">
        <v>510</v>
      </c>
      <c r="F317" s="108">
        <v>2928</v>
      </c>
      <c r="G317" s="108">
        <v>28281</v>
      </c>
      <c r="H317" s="108">
        <v>3797</v>
      </c>
      <c r="I317" s="108">
        <v>1119</v>
      </c>
      <c r="J317" s="108">
        <v>954</v>
      </c>
      <c r="K317" s="108">
        <v>63906</v>
      </c>
      <c r="L317" s="80">
        <v>13920</v>
      </c>
    </row>
    <row r="318" spans="1:12" x14ac:dyDescent="0.25">
      <c r="A318" s="109" t="s">
        <v>606</v>
      </c>
      <c r="B318" s="108">
        <v>8582</v>
      </c>
      <c r="C318" s="108">
        <v>13325</v>
      </c>
      <c r="D318" s="108">
        <v>4821</v>
      </c>
      <c r="E318" s="108">
        <v>394</v>
      </c>
      <c r="F318" s="108">
        <v>3711</v>
      </c>
      <c r="G318" s="108">
        <v>14532</v>
      </c>
      <c r="H318" s="108">
        <v>251</v>
      </c>
      <c r="I318" s="108">
        <v>217</v>
      </c>
      <c r="J318" s="108">
        <v>654</v>
      </c>
      <c r="K318" s="108">
        <v>46487</v>
      </c>
      <c r="L318" s="80">
        <v>-3499</v>
      </c>
    </row>
    <row r="319" spans="1:12" x14ac:dyDescent="0.25">
      <c r="A319" s="109" t="s">
        <v>607</v>
      </c>
      <c r="B319" s="108">
        <v>8353</v>
      </c>
      <c r="C319" s="108">
        <v>13363</v>
      </c>
      <c r="D319" s="108">
        <v>4694</v>
      </c>
      <c r="E319" s="108">
        <v>594</v>
      </c>
      <c r="F319" s="108">
        <v>4018</v>
      </c>
      <c r="G319" s="108">
        <v>18281</v>
      </c>
      <c r="H319" s="108">
        <v>2065</v>
      </c>
      <c r="I319" s="108">
        <v>603</v>
      </c>
      <c r="J319" s="108">
        <v>567</v>
      </c>
      <c r="K319" s="108">
        <v>52538</v>
      </c>
      <c r="L319" s="80">
        <v>2552</v>
      </c>
    </row>
    <row r="320" spans="1:12" x14ac:dyDescent="0.25">
      <c r="A320" s="109" t="s">
        <v>608</v>
      </c>
      <c r="B320" s="108">
        <v>6419</v>
      </c>
      <c r="C320" s="108">
        <v>11020</v>
      </c>
      <c r="D320" s="108">
        <v>4358</v>
      </c>
      <c r="E320" s="108">
        <v>759</v>
      </c>
      <c r="F320" s="108">
        <v>4702</v>
      </c>
      <c r="G320" s="108">
        <v>27380</v>
      </c>
      <c r="H320" s="108">
        <v>3988</v>
      </c>
      <c r="I320" s="108">
        <v>1119</v>
      </c>
      <c r="J320" s="108">
        <v>886</v>
      </c>
      <c r="K320" s="108">
        <v>60631</v>
      </c>
      <c r="L320" s="80">
        <v>10645</v>
      </c>
    </row>
    <row r="321" spans="1:12" x14ac:dyDescent="0.25">
      <c r="A321" s="109" t="s">
        <v>609</v>
      </c>
      <c r="B321" s="108">
        <v>6424</v>
      </c>
      <c r="C321" s="108">
        <v>11502</v>
      </c>
      <c r="D321" s="108">
        <v>4975</v>
      </c>
      <c r="E321" s="108">
        <v>400</v>
      </c>
      <c r="F321" s="108">
        <v>3757</v>
      </c>
      <c r="G321" s="108">
        <v>26286</v>
      </c>
      <c r="H321" s="108">
        <v>5031</v>
      </c>
      <c r="I321" s="108">
        <v>1119</v>
      </c>
      <c r="J321" s="108">
        <v>879</v>
      </c>
      <c r="K321" s="108">
        <v>60373</v>
      </c>
      <c r="L321" s="80">
        <v>10387</v>
      </c>
    </row>
    <row r="322" spans="1:12" ht="5.25" customHeight="1" thickBo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5">
      <c r="A323" t="s">
        <v>268</v>
      </c>
    </row>
    <row r="324" spans="1:12" x14ac:dyDescent="0.25">
      <c r="A324" t="s">
        <v>273</v>
      </c>
    </row>
  </sheetData>
  <conditionalFormatting sqref="B12:L321">
    <cfRule type="cellIs" dxfId="7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6.6640625" style="97" customWidth="1"/>
    <col min="2" max="2" width="10.6640625" style="155" bestFit="1" customWidth="1"/>
    <col min="3" max="3" width="12.6640625" style="155" customWidth="1"/>
    <col min="4" max="4" width="11.5546875" style="168" customWidth="1"/>
    <col min="5" max="5" width="13.6640625" style="155" customWidth="1"/>
    <col min="6" max="6" width="3.109375" style="155" customWidth="1"/>
    <col min="7" max="8" width="10.5546875" style="154" customWidth="1"/>
    <col min="9" max="9" width="9.44140625" style="154" customWidth="1"/>
    <col min="10" max="10" width="9.5546875" style="155" customWidth="1"/>
    <col min="11" max="11" width="10.109375" style="155" customWidth="1"/>
    <col min="12" max="12" width="10.6640625" style="155" customWidth="1"/>
    <col min="13" max="13" width="10.33203125" style="155" customWidth="1"/>
    <col min="14" max="14" width="4.6640625" customWidth="1"/>
    <col min="15" max="15" width="7.5546875" customWidth="1"/>
    <col min="16" max="16" width="7.109375" customWidth="1"/>
    <col min="17" max="17" width="2.109375" customWidth="1"/>
    <col min="18" max="18" width="8.88671875" customWidth="1"/>
    <col min="19" max="19" width="9.33203125" style="168" customWidth="1"/>
    <col min="20" max="20" width="2" style="168" customWidth="1"/>
    <col min="21" max="21" width="10.6640625" style="168" customWidth="1"/>
    <col min="22" max="22" width="9.5546875" style="168" customWidth="1"/>
    <col min="23" max="23" width="9.33203125" style="168" customWidth="1"/>
    <col min="24" max="24" width="2" style="168" customWidth="1"/>
    <col min="25" max="26" width="10.6640625" style="168" customWidth="1"/>
    <col min="27" max="27" width="11.6640625" style="154" customWidth="1"/>
    <col min="28" max="28" width="4.44140625" style="98" customWidth="1"/>
    <col min="29" max="265" width="9.109375" style="98" hidden="1"/>
    <col min="266" max="266" width="16.6640625" style="98" hidden="1"/>
    <col min="267" max="272" width="15.33203125" style="98" hidden="1"/>
    <col min="273" max="273" width="3.33203125" style="98" hidden="1"/>
    <col min="274" max="274" width="8.6640625" style="98" hidden="1"/>
    <col min="275" max="275" width="17" style="98" hidden="1"/>
    <col min="276" max="521" width="9.109375" style="98" hidden="1"/>
    <col min="522" max="522" width="16.6640625" style="98" hidden="1"/>
    <col min="523" max="528" width="15.33203125" style="98" hidden="1"/>
    <col min="529" max="529" width="3.33203125" style="98" hidden="1"/>
    <col min="530" max="530" width="8.6640625" style="98" hidden="1"/>
    <col min="531" max="531" width="17" style="98" hidden="1"/>
    <col min="532" max="777" width="9.109375" style="98" hidden="1"/>
    <col min="778" max="778" width="16.6640625" style="98" hidden="1"/>
    <col min="779" max="784" width="15.33203125" style="98" hidden="1"/>
    <col min="785" max="785" width="3.33203125" style="98" hidden="1"/>
    <col min="786" max="786" width="8.6640625" style="98" hidden="1"/>
    <col min="787" max="787" width="17" style="98" hidden="1"/>
    <col min="788" max="1033" width="9.109375" style="98" hidden="1"/>
    <col min="1034" max="1034" width="16.6640625" style="98" hidden="1"/>
    <col min="1035" max="1040" width="15.33203125" style="98" hidden="1"/>
    <col min="1041" max="1041" width="3.33203125" style="98" hidden="1"/>
    <col min="1042" max="1042" width="8.6640625" style="98" hidden="1"/>
    <col min="1043" max="1043" width="17" style="98" hidden="1"/>
    <col min="1044" max="1289" width="9.109375" style="98" hidden="1"/>
    <col min="1290" max="1290" width="16.6640625" style="98" hidden="1"/>
    <col min="1291" max="1296" width="15.33203125" style="98" hidden="1"/>
    <col min="1297" max="1297" width="3.33203125" style="98" hidden="1"/>
    <col min="1298" max="1298" width="8.6640625" style="98" hidden="1"/>
    <col min="1299" max="1299" width="17" style="98" hidden="1"/>
    <col min="1300" max="1545" width="9.109375" style="98" hidden="1"/>
    <col min="1546" max="1546" width="16.6640625" style="98" hidden="1"/>
    <col min="1547" max="1552" width="15.33203125" style="98" hidden="1"/>
    <col min="1553" max="1553" width="3.33203125" style="98" hidden="1"/>
    <col min="1554" max="1554" width="8.6640625" style="98" hidden="1"/>
    <col min="1555" max="1555" width="17" style="98" hidden="1"/>
    <col min="1556" max="1801" width="9.109375" style="98" hidden="1"/>
    <col min="1802" max="1802" width="16.6640625" style="98" hidden="1"/>
    <col min="1803" max="1808" width="15.33203125" style="98" hidden="1"/>
    <col min="1809" max="1809" width="3.33203125" style="98" hidden="1"/>
    <col min="1810" max="1810" width="8.6640625" style="98" hidden="1"/>
    <col min="1811" max="1811" width="17" style="98" hidden="1"/>
    <col min="1812" max="2057" width="9.109375" style="98" hidden="1"/>
    <col min="2058" max="2058" width="16.6640625" style="98" hidden="1"/>
    <col min="2059" max="2064" width="15.33203125" style="98" hidden="1"/>
    <col min="2065" max="2065" width="3.33203125" style="98" hidden="1"/>
    <col min="2066" max="2066" width="8.6640625" style="98" hidden="1"/>
    <col min="2067" max="2067" width="17" style="98" hidden="1"/>
    <col min="2068" max="2313" width="9.109375" style="98" hidden="1"/>
    <col min="2314" max="2314" width="16.6640625" style="98" hidden="1"/>
    <col min="2315" max="2320" width="15.33203125" style="98" hidden="1"/>
    <col min="2321" max="2321" width="3.33203125" style="98" hidden="1"/>
    <col min="2322" max="2322" width="8.6640625" style="98" hidden="1"/>
    <col min="2323" max="2323" width="17" style="98" hidden="1"/>
    <col min="2324" max="2569" width="9.109375" style="98" hidden="1"/>
    <col min="2570" max="2570" width="16.6640625" style="98" hidden="1"/>
    <col min="2571" max="2576" width="15.33203125" style="98" hidden="1"/>
    <col min="2577" max="2577" width="3.33203125" style="98" hidden="1"/>
    <col min="2578" max="2578" width="8.6640625" style="98" hidden="1"/>
    <col min="2579" max="2579" width="17" style="98" hidden="1"/>
    <col min="2580" max="2825" width="9.109375" style="98" hidden="1"/>
    <col min="2826" max="2826" width="16.6640625" style="98" hidden="1"/>
    <col min="2827" max="2832" width="15.33203125" style="98" hidden="1"/>
    <col min="2833" max="2833" width="3.33203125" style="98" hidden="1"/>
    <col min="2834" max="2834" width="8.6640625" style="98" hidden="1"/>
    <col min="2835" max="2835" width="17" style="98" hidden="1"/>
    <col min="2836" max="3081" width="9.109375" style="98" hidden="1"/>
    <col min="3082" max="3082" width="16.6640625" style="98" hidden="1"/>
    <col min="3083" max="3088" width="15.33203125" style="98" hidden="1"/>
    <col min="3089" max="3089" width="3.33203125" style="98" hidden="1"/>
    <col min="3090" max="3090" width="8.6640625" style="98" hidden="1"/>
    <col min="3091" max="3091" width="17" style="98" hidden="1"/>
    <col min="3092" max="3337" width="9.109375" style="98" hidden="1"/>
    <col min="3338" max="3338" width="16.6640625" style="98" hidden="1"/>
    <col min="3339" max="3344" width="15.33203125" style="98" hidden="1"/>
    <col min="3345" max="3345" width="3.33203125" style="98" hidden="1"/>
    <col min="3346" max="3346" width="8.6640625" style="98" hidden="1"/>
    <col min="3347" max="3347" width="17" style="98" hidden="1"/>
    <col min="3348" max="3593" width="9.109375" style="98" hidden="1"/>
    <col min="3594" max="3594" width="16.6640625" style="98" hidden="1"/>
    <col min="3595" max="3600" width="15.33203125" style="98" hidden="1"/>
    <col min="3601" max="3601" width="3.33203125" style="98" hidden="1"/>
    <col min="3602" max="3602" width="8.6640625" style="98" hidden="1"/>
    <col min="3603" max="3603" width="17" style="98" hidden="1"/>
    <col min="3604" max="3849" width="9.109375" style="98" hidden="1"/>
    <col min="3850" max="3850" width="16.6640625" style="98" hidden="1"/>
    <col min="3851" max="3856" width="15.33203125" style="98" hidden="1"/>
    <col min="3857" max="3857" width="3.33203125" style="98" hidden="1"/>
    <col min="3858" max="3858" width="8.6640625" style="98" hidden="1"/>
    <col min="3859" max="3859" width="17" style="98" hidden="1"/>
    <col min="3860" max="4105" width="9.109375" style="98" hidden="1"/>
    <col min="4106" max="4106" width="16.6640625" style="98" hidden="1"/>
    <col min="4107" max="4112" width="15.33203125" style="98" hidden="1"/>
    <col min="4113" max="4113" width="3.33203125" style="98" hidden="1"/>
    <col min="4114" max="4114" width="8.6640625" style="98" hidden="1"/>
    <col min="4115" max="4115" width="17" style="98" hidden="1"/>
    <col min="4116" max="4361" width="9.109375" style="98" hidden="1"/>
    <col min="4362" max="4362" width="16.6640625" style="98" hidden="1"/>
    <col min="4363" max="4368" width="15.33203125" style="98" hidden="1"/>
    <col min="4369" max="4369" width="3.33203125" style="98" hidden="1"/>
    <col min="4370" max="4370" width="8.6640625" style="98" hidden="1"/>
    <col min="4371" max="4371" width="17" style="98" hidden="1"/>
    <col min="4372" max="4617" width="9.109375" style="98" hidden="1"/>
    <col min="4618" max="4618" width="16.6640625" style="98" hidden="1"/>
    <col min="4619" max="4624" width="15.33203125" style="98" hidden="1"/>
    <col min="4625" max="4625" width="3.33203125" style="98" hidden="1"/>
    <col min="4626" max="4626" width="8.6640625" style="98" hidden="1"/>
    <col min="4627" max="4627" width="17" style="98" hidden="1"/>
    <col min="4628" max="4873" width="9.109375" style="98" hidden="1"/>
    <col min="4874" max="4874" width="16.6640625" style="98" hidden="1"/>
    <col min="4875" max="4880" width="15.33203125" style="98" hidden="1"/>
    <col min="4881" max="4881" width="3.33203125" style="98" hidden="1"/>
    <col min="4882" max="4882" width="8.6640625" style="98" hidden="1"/>
    <col min="4883" max="4883" width="17" style="98" hidden="1"/>
    <col min="4884" max="5129" width="9.109375" style="98" hidden="1"/>
    <col min="5130" max="5130" width="16.6640625" style="98" hidden="1"/>
    <col min="5131" max="5136" width="15.33203125" style="98" hidden="1"/>
    <col min="5137" max="5137" width="3.33203125" style="98" hidden="1"/>
    <col min="5138" max="5138" width="8.6640625" style="98" hidden="1"/>
    <col min="5139" max="5139" width="17" style="98" hidden="1"/>
    <col min="5140" max="5385" width="9.109375" style="98" hidden="1"/>
    <col min="5386" max="5386" width="16.6640625" style="98" hidden="1"/>
    <col min="5387" max="5392" width="15.33203125" style="98" hidden="1"/>
    <col min="5393" max="5393" width="3.33203125" style="98" hidden="1"/>
    <col min="5394" max="5394" width="8.6640625" style="98" hidden="1"/>
    <col min="5395" max="5395" width="17" style="98" hidden="1"/>
    <col min="5396" max="5641" width="9.109375" style="98" hidden="1"/>
    <col min="5642" max="5642" width="16.6640625" style="98" hidden="1"/>
    <col min="5643" max="5648" width="15.33203125" style="98" hidden="1"/>
    <col min="5649" max="5649" width="3.33203125" style="98" hidden="1"/>
    <col min="5650" max="5650" width="8.6640625" style="98" hidden="1"/>
    <col min="5651" max="5651" width="17" style="98" hidden="1"/>
    <col min="5652" max="5897" width="9.109375" style="98" hidden="1"/>
    <col min="5898" max="5898" width="16.6640625" style="98" hidden="1"/>
    <col min="5899" max="5904" width="15.33203125" style="98" hidden="1"/>
    <col min="5905" max="5905" width="3.33203125" style="98" hidden="1"/>
    <col min="5906" max="5906" width="8.6640625" style="98" hidden="1"/>
    <col min="5907" max="5907" width="17" style="98" hidden="1"/>
    <col min="5908" max="6153" width="9.109375" style="98" hidden="1"/>
    <col min="6154" max="6154" width="16.6640625" style="98" hidden="1"/>
    <col min="6155" max="6160" width="15.33203125" style="98" hidden="1"/>
    <col min="6161" max="6161" width="3.33203125" style="98" hidden="1"/>
    <col min="6162" max="6162" width="8.6640625" style="98" hidden="1"/>
    <col min="6163" max="6163" width="17" style="98" hidden="1"/>
    <col min="6164" max="6409" width="9.109375" style="98" hidden="1"/>
    <col min="6410" max="6410" width="16.6640625" style="98" hidden="1"/>
    <col min="6411" max="6416" width="15.33203125" style="98" hidden="1"/>
    <col min="6417" max="6417" width="3.33203125" style="98" hidden="1"/>
    <col min="6418" max="6418" width="8.6640625" style="98" hidden="1"/>
    <col min="6419" max="6419" width="17" style="98" hidden="1"/>
    <col min="6420" max="6665" width="9.109375" style="98" hidden="1"/>
    <col min="6666" max="6666" width="16.6640625" style="98" hidden="1"/>
    <col min="6667" max="6672" width="15.33203125" style="98" hidden="1"/>
    <col min="6673" max="6673" width="3.33203125" style="98" hidden="1"/>
    <col min="6674" max="6674" width="8.6640625" style="98" hidden="1"/>
    <col min="6675" max="6675" width="17" style="98" hidden="1"/>
    <col min="6676" max="6921" width="9.109375" style="98" hidden="1"/>
    <col min="6922" max="6922" width="16.6640625" style="98" hidden="1"/>
    <col min="6923" max="6928" width="15.33203125" style="98" hidden="1"/>
    <col min="6929" max="6929" width="3.33203125" style="98" hidden="1"/>
    <col min="6930" max="6930" width="8.6640625" style="98" hidden="1"/>
    <col min="6931" max="6931" width="17" style="98" hidden="1"/>
    <col min="6932" max="7177" width="9.109375" style="98" hidden="1"/>
    <col min="7178" max="7178" width="16.6640625" style="98" hidden="1"/>
    <col min="7179" max="7184" width="15.33203125" style="98" hidden="1"/>
    <col min="7185" max="7185" width="3.33203125" style="98" hidden="1"/>
    <col min="7186" max="7186" width="8.6640625" style="98" hidden="1"/>
    <col min="7187" max="7187" width="17" style="98" hidden="1"/>
    <col min="7188" max="7433" width="9.109375" style="98" hidden="1"/>
    <col min="7434" max="7434" width="16.6640625" style="98" hidden="1"/>
    <col min="7435" max="7440" width="15.33203125" style="98" hidden="1"/>
    <col min="7441" max="7441" width="3.33203125" style="98" hidden="1"/>
    <col min="7442" max="7442" width="8.6640625" style="98" hidden="1"/>
    <col min="7443" max="7443" width="17" style="98" hidden="1"/>
    <col min="7444" max="7689" width="9.109375" style="98" hidden="1"/>
    <col min="7690" max="7690" width="16.6640625" style="98" hidden="1"/>
    <col min="7691" max="7696" width="15.33203125" style="98" hidden="1"/>
    <col min="7697" max="7697" width="3.33203125" style="98" hidden="1"/>
    <col min="7698" max="7698" width="8.6640625" style="98" hidden="1"/>
    <col min="7699" max="7699" width="17" style="98" hidden="1"/>
    <col min="7700" max="7945" width="9.109375" style="98" hidden="1"/>
    <col min="7946" max="7946" width="16.6640625" style="98" hidden="1"/>
    <col min="7947" max="7952" width="15.33203125" style="98" hidden="1"/>
    <col min="7953" max="7953" width="3.33203125" style="98" hidden="1"/>
    <col min="7954" max="7954" width="8.6640625" style="98" hidden="1"/>
    <col min="7955" max="7955" width="17" style="98" hidden="1"/>
    <col min="7956" max="8201" width="9.109375" style="98" hidden="1"/>
    <col min="8202" max="8202" width="16.6640625" style="98" hidden="1"/>
    <col min="8203" max="8208" width="15.33203125" style="98" hidden="1"/>
    <col min="8209" max="8209" width="3.33203125" style="98" hidden="1"/>
    <col min="8210" max="8210" width="8.6640625" style="98" hidden="1"/>
    <col min="8211" max="8211" width="17" style="98" hidden="1"/>
    <col min="8212" max="8457" width="9.109375" style="98" hidden="1"/>
    <col min="8458" max="8458" width="16.6640625" style="98" hidden="1"/>
    <col min="8459" max="8464" width="15.33203125" style="98" hidden="1"/>
    <col min="8465" max="8465" width="3.33203125" style="98" hidden="1"/>
    <col min="8466" max="8466" width="8.6640625" style="98" hidden="1"/>
    <col min="8467" max="8467" width="17" style="98" hidden="1"/>
    <col min="8468" max="8713" width="9.109375" style="98" hidden="1"/>
    <col min="8714" max="8714" width="16.6640625" style="98" hidden="1"/>
    <col min="8715" max="8720" width="15.33203125" style="98" hidden="1"/>
    <col min="8721" max="8721" width="3.33203125" style="98" hidden="1"/>
    <col min="8722" max="8722" width="8.6640625" style="98" hidden="1"/>
    <col min="8723" max="8723" width="17" style="98" hidden="1"/>
    <col min="8724" max="8969" width="9.109375" style="98" hidden="1"/>
    <col min="8970" max="8970" width="16.6640625" style="98" hidden="1"/>
    <col min="8971" max="8976" width="15.33203125" style="98" hidden="1"/>
    <col min="8977" max="8977" width="3.33203125" style="98" hidden="1"/>
    <col min="8978" max="8978" width="8.6640625" style="98" hidden="1"/>
    <col min="8979" max="8979" width="17" style="98" hidden="1"/>
    <col min="8980" max="9225" width="9.109375" style="98" hidden="1"/>
    <col min="9226" max="9226" width="16.6640625" style="98" hidden="1"/>
    <col min="9227" max="9232" width="15.33203125" style="98" hidden="1"/>
    <col min="9233" max="9233" width="3.33203125" style="98" hidden="1"/>
    <col min="9234" max="9234" width="8.6640625" style="98" hidden="1"/>
    <col min="9235" max="9235" width="17" style="98" hidden="1"/>
    <col min="9236" max="9481" width="9.109375" style="98" hidden="1"/>
    <col min="9482" max="9482" width="16.6640625" style="98" hidden="1"/>
    <col min="9483" max="9488" width="15.33203125" style="98" hidden="1"/>
    <col min="9489" max="9489" width="3.33203125" style="98" hidden="1"/>
    <col min="9490" max="9490" width="8.6640625" style="98" hidden="1"/>
    <col min="9491" max="9491" width="17" style="98" hidden="1"/>
    <col min="9492" max="9737" width="9.109375" style="98" hidden="1"/>
    <col min="9738" max="9738" width="16.6640625" style="98" hidden="1"/>
    <col min="9739" max="9744" width="15.33203125" style="98" hidden="1"/>
    <col min="9745" max="9745" width="3.33203125" style="98" hidden="1"/>
    <col min="9746" max="9746" width="8.6640625" style="98" hidden="1"/>
    <col min="9747" max="9747" width="17" style="98" hidden="1"/>
    <col min="9748" max="9993" width="9.109375" style="98" hidden="1"/>
    <col min="9994" max="9994" width="16.6640625" style="98" hidden="1"/>
    <col min="9995" max="10000" width="15.33203125" style="98" hidden="1"/>
    <col min="10001" max="10001" width="3.33203125" style="98" hidden="1"/>
    <col min="10002" max="10002" width="8.6640625" style="98" hidden="1"/>
    <col min="10003" max="10003" width="17" style="98" hidden="1"/>
    <col min="10004" max="10249" width="9.109375" style="98" hidden="1"/>
    <col min="10250" max="10250" width="16.6640625" style="98" hidden="1"/>
    <col min="10251" max="10256" width="15.33203125" style="98" hidden="1"/>
    <col min="10257" max="10257" width="3.33203125" style="98" hidden="1"/>
    <col min="10258" max="10258" width="8.6640625" style="98" hidden="1"/>
    <col min="10259" max="10259" width="17" style="98" hidden="1"/>
    <col min="10260" max="10505" width="9.109375" style="98" hidden="1"/>
    <col min="10506" max="10506" width="16.6640625" style="98" hidden="1"/>
    <col min="10507" max="10512" width="15.33203125" style="98" hidden="1"/>
    <col min="10513" max="10513" width="3.33203125" style="98" hidden="1"/>
    <col min="10514" max="10514" width="8.6640625" style="98" hidden="1"/>
    <col min="10515" max="10515" width="17" style="98" hidden="1"/>
    <col min="10516" max="10761" width="9.109375" style="98" hidden="1"/>
    <col min="10762" max="10762" width="16.6640625" style="98" hidden="1"/>
    <col min="10763" max="10768" width="15.33203125" style="98" hidden="1"/>
    <col min="10769" max="10769" width="3.33203125" style="98" hidden="1"/>
    <col min="10770" max="10770" width="8.6640625" style="98" hidden="1"/>
    <col min="10771" max="10771" width="17" style="98" hidden="1"/>
    <col min="10772" max="11017" width="9.109375" style="98" hidden="1"/>
    <col min="11018" max="11018" width="16.6640625" style="98" hidden="1"/>
    <col min="11019" max="11024" width="15.33203125" style="98" hidden="1"/>
    <col min="11025" max="11025" width="3.33203125" style="98" hidden="1"/>
    <col min="11026" max="11026" width="8.6640625" style="98" hidden="1"/>
    <col min="11027" max="11027" width="17" style="98" hidden="1"/>
    <col min="11028" max="11273" width="9.109375" style="98" hidden="1"/>
    <col min="11274" max="11274" width="16.6640625" style="98" hidden="1"/>
    <col min="11275" max="11280" width="15.33203125" style="98" hidden="1"/>
    <col min="11281" max="11281" width="3.33203125" style="98" hidden="1"/>
    <col min="11282" max="11282" width="8.6640625" style="98" hidden="1"/>
    <col min="11283" max="11283" width="17" style="98" hidden="1"/>
    <col min="11284" max="11529" width="9.109375" style="98" hidden="1"/>
    <col min="11530" max="11530" width="16.6640625" style="98" hidden="1"/>
    <col min="11531" max="11536" width="15.33203125" style="98" hidden="1"/>
    <col min="11537" max="11537" width="3.33203125" style="98" hidden="1"/>
    <col min="11538" max="11538" width="8.6640625" style="98" hidden="1"/>
    <col min="11539" max="11539" width="17" style="98" hidden="1"/>
    <col min="11540" max="11785" width="9.109375" style="98" hidden="1"/>
    <col min="11786" max="11786" width="16.6640625" style="98" hidden="1"/>
    <col min="11787" max="11792" width="15.33203125" style="98" hidden="1"/>
    <col min="11793" max="11793" width="3.33203125" style="98" hidden="1"/>
    <col min="11794" max="11794" width="8.6640625" style="98" hidden="1"/>
    <col min="11795" max="11795" width="17" style="98" hidden="1"/>
    <col min="11796" max="12041" width="9.109375" style="98" hidden="1"/>
    <col min="12042" max="12042" width="16.6640625" style="98" hidden="1"/>
    <col min="12043" max="12048" width="15.33203125" style="98" hidden="1"/>
    <col min="12049" max="12049" width="3.33203125" style="98" hidden="1"/>
    <col min="12050" max="12050" width="8.6640625" style="98" hidden="1"/>
    <col min="12051" max="12051" width="17" style="98" hidden="1"/>
    <col min="12052" max="12297" width="9.109375" style="98" hidden="1"/>
    <col min="12298" max="12298" width="16.6640625" style="98" hidden="1"/>
    <col min="12299" max="12304" width="15.33203125" style="98" hidden="1"/>
    <col min="12305" max="12305" width="3.33203125" style="98" hidden="1"/>
    <col min="12306" max="12306" width="8.6640625" style="98" hidden="1"/>
    <col min="12307" max="12307" width="17" style="98" hidden="1"/>
    <col min="12308" max="12553" width="9.109375" style="98" hidden="1"/>
    <col min="12554" max="12554" width="16.6640625" style="98" hidden="1"/>
    <col min="12555" max="12560" width="15.33203125" style="98" hidden="1"/>
    <col min="12561" max="12561" width="3.33203125" style="98" hidden="1"/>
    <col min="12562" max="12562" width="8.6640625" style="98" hidden="1"/>
    <col min="12563" max="12563" width="17" style="98" hidden="1"/>
    <col min="12564" max="12809" width="9.109375" style="98" hidden="1"/>
    <col min="12810" max="12810" width="16.6640625" style="98" hidden="1"/>
    <col min="12811" max="12816" width="15.33203125" style="98" hidden="1"/>
    <col min="12817" max="12817" width="3.33203125" style="98" hidden="1"/>
    <col min="12818" max="12818" width="8.6640625" style="98" hidden="1"/>
    <col min="12819" max="12819" width="17" style="98" hidden="1"/>
    <col min="12820" max="13065" width="9.109375" style="98" hidden="1"/>
    <col min="13066" max="13066" width="16.6640625" style="98" hidden="1"/>
    <col min="13067" max="13072" width="15.33203125" style="98" hidden="1"/>
    <col min="13073" max="13073" width="3.33203125" style="98" hidden="1"/>
    <col min="13074" max="13074" width="8.6640625" style="98" hidden="1"/>
    <col min="13075" max="13075" width="17" style="98" hidden="1"/>
    <col min="13076" max="13321" width="9.109375" style="98" hidden="1"/>
    <col min="13322" max="13322" width="16.6640625" style="98" hidden="1"/>
    <col min="13323" max="13328" width="15.33203125" style="98" hidden="1"/>
    <col min="13329" max="13329" width="3.33203125" style="98" hidden="1"/>
    <col min="13330" max="13330" width="8.6640625" style="98" hidden="1"/>
    <col min="13331" max="13331" width="17" style="98" hidden="1"/>
    <col min="13332" max="13577" width="9.109375" style="98" hidden="1"/>
    <col min="13578" max="13578" width="16.6640625" style="98" hidden="1"/>
    <col min="13579" max="13584" width="15.33203125" style="98" hidden="1"/>
    <col min="13585" max="13585" width="3.33203125" style="98" hidden="1"/>
    <col min="13586" max="13586" width="8.6640625" style="98" hidden="1"/>
    <col min="13587" max="13587" width="17" style="98" hidden="1"/>
    <col min="13588" max="13833" width="9.109375" style="98" hidden="1"/>
    <col min="13834" max="13834" width="16.6640625" style="98" hidden="1"/>
    <col min="13835" max="13840" width="15.33203125" style="98" hidden="1"/>
    <col min="13841" max="13841" width="3.33203125" style="98" hidden="1"/>
    <col min="13842" max="13842" width="8.6640625" style="98" hidden="1"/>
    <col min="13843" max="13843" width="17" style="98" hidden="1"/>
    <col min="13844" max="14089" width="9.109375" style="98" hidden="1"/>
    <col min="14090" max="14090" width="16.6640625" style="98" hidden="1"/>
    <col min="14091" max="14096" width="15.33203125" style="98" hidden="1"/>
    <col min="14097" max="14097" width="3.33203125" style="98" hidden="1"/>
    <col min="14098" max="14098" width="8.6640625" style="98" hidden="1"/>
    <col min="14099" max="14099" width="17" style="98" hidden="1"/>
    <col min="14100" max="14345" width="9.109375" style="98" hidden="1"/>
    <col min="14346" max="14346" width="16.6640625" style="98" hidden="1"/>
    <col min="14347" max="14352" width="15.33203125" style="98" hidden="1"/>
    <col min="14353" max="14353" width="3.33203125" style="98" hidden="1"/>
    <col min="14354" max="14354" width="8.6640625" style="98" hidden="1"/>
    <col min="14355" max="14355" width="17" style="98" hidden="1"/>
    <col min="14356" max="14601" width="9.109375" style="98" hidden="1"/>
    <col min="14602" max="14602" width="16.6640625" style="98" hidden="1"/>
    <col min="14603" max="14608" width="15.33203125" style="98" hidden="1"/>
    <col min="14609" max="14609" width="3.33203125" style="98" hidden="1"/>
    <col min="14610" max="14610" width="8.6640625" style="98" hidden="1"/>
    <col min="14611" max="14611" width="17" style="98" hidden="1"/>
    <col min="14612" max="14857" width="9.109375" style="98" hidden="1"/>
    <col min="14858" max="14858" width="16.6640625" style="98" hidden="1"/>
    <col min="14859" max="14864" width="15.33203125" style="98" hidden="1"/>
    <col min="14865" max="14865" width="3.33203125" style="98" hidden="1"/>
    <col min="14866" max="14866" width="8.6640625" style="98" hidden="1"/>
    <col min="14867" max="14867" width="17" style="98" hidden="1"/>
    <col min="14868" max="15113" width="9.109375" style="98" hidden="1"/>
    <col min="15114" max="15114" width="16.6640625" style="98" hidden="1"/>
    <col min="15115" max="15120" width="15.33203125" style="98" hidden="1"/>
    <col min="15121" max="15121" width="3.33203125" style="98" hidden="1"/>
    <col min="15122" max="15122" width="8.6640625" style="98" hidden="1"/>
    <col min="15123" max="15123" width="17" style="98" hidden="1"/>
    <col min="15124" max="15369" width="9.109375" style="98" hidden="1"/>
    <col min="15370" max="15370" width="16.6640625" style="98" hidden="1"/>
    <col min="15371" max="15376" width="15.33203125" style="98" hidden="1"/>
    <col min="15377" max="15377" width="3.33203125" style="98" hidden="1"/>
    <col min="15378" max="15378" width="8.6640625" style="98" hidden="1"/>
    <col min="15379" max="15379" width="17" style="98" hidden="1"/>
    <col min="15380" max="15625" width="9.109375" style="98" hidden="1"/>
    <col min="15626" max="15626" width="16.6640625" style="98" hidden="1"/>
    <col min="15627" max="15632" width="15.33203125" style="98" hidden="1"/>
    <col min="15633" max="15633" width="3.33203125" style="98" hidden="1"/>
    <col min="15634" max="15634" width="8.6640625" style="98" hidden="1"/>
    <col min="15635" max="15635" width="17" style="98" hidden="1"/>
    <col min="15636" max="15881" width="9.109375" style="98" hidden="1"/>
    <col min="15882" max="15882" width="16.6640625" style="98" hidden="1"/>
    <col min="15883" max="15888" width="15.33203125" style="98" hidden="1"/>
    <col min="15889" max="15889" width="3.33203125" style="98" hidden="1"/>
    <col min="15890" max="15890" width="8.6640625" style="98" hidden="1"/>
    <col min="15891" max="15891" width="17" style="98" hidden="1"/>
    <col min="15892" max="16137" width="9.109375" style="98" hidden="1"/>
    <col min="16138" max="16138" width="16.6640625" style="98" hidden="1"/>
    <col min="16139" max="16144" width="15.33203125" style="98" hidden="1"/>
    <col min="16145" max="16145" width="3.33203125" style="98" hidden="1"/>
    <col min="16146" max="16146" width="8.6640625" style="98" hidden="1"/>
    <col min="16147" max="16147" width="17" style="98" hidden="1"/>
    <col min="16148" max="16148" width="8.6640625" style="98" hidden="1"/>
    <col min="16149" max="16149" width="17" style="98" hidden="1"/>
    <col min="16150" max="16150" width="8.6640625" style="98" hidden="1"/>
    <col min="16151" max="16151" width="17" style="98" hidden="1"/>
    <col min="16152" max="16152" width="8.6640625" style="98" hidden="1"/>
    <col min="16153" max="16157" width="17" style="98" hidden="1"/>
    <col min="16158" max="16384" width="9.109375" style="98" hidden="1"/>
  </cols>
  <sheetData>
    <row r="1" spans="1:27" x14ac:dyDescent="0.25">
      <c r="B1" s="97"/>
      <c r="C1" s="97"/>
      <c r="D1" s="97"/>
      <c r="E1" s="97"/>
      <c r="F1" s="97"/>
      <c r="G1" s="98"/>
      <c r="H1" s="98"/>
      <c r="I1" s="98"/>
      <c r="J1" s="97"/>
      <c r="K1" s="97"/>
      <c r="L1" s="97"/>
      <c r="M1" s="97"/>
      <c r="S1" s="97"/>
      <c r="T1" s="97"/>
      <c r="U1" s="97"/>
      <c r="V1" s="97"/>
      <c r="W1" s="97"/>
      <c r="X1" s="97"/>
      <c r="Y1" s="97"/>
      <c r="Z1" s="97"/>
      <c r="AA1" s="98"/>
    </row>
    <row r="2" spans="1:27" ht="16.2" thickBot="1" x14ac:dyDescent="0.35">
      <c r="A2" s="63" t="str">
        <f>"Tabell 4  Förskola, fritidshem och annan pedagogisk verksamhet, utjämningsåret "&amp;Innehåll!C33</f>
        <v>Tabell 4  Förskola, fritidshem och annan pedagogisk verksamhet, utjämningsåret 2025</v>
      </c>
      <c r="B2" s="63"/>
      <c r="C2" s="99"/>
      <c r="D2" s="99"/>
      <c r="E2" s="99"/>
      <c r="F2" s="240"/>
      <c r="G2" s="240"/>
      <c r="H2" s="240"/>
      <c r="I2" s="240"/>
      <c r="J2" s="243"/>
      <c r="K2" s="243"/>
      <c r="L2" s="243"/>
      <c r="M2" s="243"/>
      <c r="O2" s="69" t="s">
        <v>67</v>
      </c>
      <c r="P2" s="69"/>
      <c r="Q2" s="69"/>
      <c r="R2" s="69"/>
      <c r="S2" s="69"/>
      <c r="T2" s="97"/>
      <c r="U2" s="97"/>
      <c r="V2" s="97"/>
      <c r="W2" s="97"/>
      <c r="X2" s="97"/>
      <c r="Y2" s="97"/>
      <c r="Z2" s="97"/>
      <c r="AA2" s="256"/>
    </row>
    <row r="3" spans="1:27" x14ac:dyDescent="0.25">
      <c r="A3" s="12" t="s">
        <v>19</v>
      </c>
      <c r="B3" s="156" t="s">
        <v>36</v>
      </c>
      <c r="C3" s="4" t="s">
        <v>142</v>
      </c>
      <c r="D3" s="394" t="s">
        <v>68</v>
      </c>
      <c r="E3" s="394"/>
      <c r="F3" s="239"/>
      <c r="G3" s="395" t="s">
        <v>69</v>
      </c>
      <c r="H3" s="395"/>
      <c r="I3" s="395"/>
      <c r="J3" s="395"/>
      <c r="K3" s="395"/>
      <c r="L3" s="395"/>
      <c r="M3" s="395"/>
      <c r="O3" s="246" t="s">
        <v>175</v>
      </c>
      <c r="P3" s="246"/>
      <c r="R3" s="394" t="s">
        <v>178</v>
      </c>
      <c r="S3" s="394"/>
      <c r="T3" s="252"/>
      <c r="U3" s="394" t="s">
        <v>179</v>
      </c>
      <c r="V3" s="394"/>
      <c r="W3" s="394"/>
      <c r="X3" s="236"/>
      <c r="Y3" s="394" t="s">
        <v>144</v>
      </c>
      <c r="Z3" s="394"/>
      <c r="AA3" s="241" t="s">
        <v>172</v>
      </c>
    </row>
    <row r="4" spans="1:27" x14ac:dyDescent="0.25">
      <c r="A4" s="26"/>
      <c r="B4" s="157" t="s">
        <v>143</v>
      </c>
      <c r="C4" s="5" t="s">
        <v>127</v>
      </c>
      <c r="D4" s="14" t="s">
        <v>152</v>
      </c>
      <c r="E4" s="14" t="s">
        <v>156</v>
      </c>
      <c r="F4" s="14"/>
      <c r="G4" s="14" t="s">
        <v>165</v>
      </c>
      <c r="H4" s="14" t="s">
        <v>165</v>
      </c>
      <c r="I4" s="14" t="s">
        <v>168</v>
      </c>
      <c r="J4" s="311" t="s">
        <v>170</v>
      </c>
      <c r="K4" s="311" t="s">
        <v>171</v>
      </c>
      <c r="L4" s="310" t="s">
        <v>172</v>
      </c>
      <c r="M4" s="310" t="s">
        <v>172</v>
      </c>
      <c r="O4" s="245" t="s">
        <v>176</v>
      </c>
      <c r="P4" s="245" t="s">
        <v>177</v>
      </c>
      <c r="R4" s="250" t="s">
        <v>152</v>
      </c>
      <c r="S4" s="250" t="s">
        <v>156</v>
      </c>
      <c r="T4" s="250"/>
      <c r="U4" s="253" t="s">
        <v>175</v>
      </c>
      <c r="V4" s="254" t="s">
        <v>180</v>
      </c>
      <c r="W4" s="254" t="s">
        <v>175</v>
      </c>
      <c r="X4" s="254"/>
      <c r="Y4" s="103" t="s">
        <v>171</v>
      </c>
      <c r="Z4" s="103" t="s">
        <v>170</v>
      </c>
      <c r="AA4" s="241" t="s">
        <v>192</v>
      </c>
    </row>
    <row r="5" spans="1:27" x14ac:dyDescent="0.25">
      <c r="A5" s="26" t="s">
        <v>42</v>
      </c>
      <c r="B5" s="5">
        <f>Innehåll!C33-2</f>
        <v>2023</v>
      </c>
      <c r="C5" s="157" t="s">
        <v>43</v>
      </c>
      <c r="D5" s="157"/>
      <c r="E5" s="157"/>
      <c r="F5" s="157"/>
      <c r="G5" s="241" t="s">
        <v>166</v>
      </c>
      <c r="H5" s="241" t="s">
        <v>167</v>
      </c>
      <c r="I5" s="241" t="s">
        <v>169</v>
      </c>
      <c r="J5" s="311"/>
      <c r="K5" s="311"/>
      <c r="L5" s="310" t="s">
        <v>173</v>
      </c>
      <c r="M5" s="310" t="s">
        <v>174</v>
      </c>
      <c r="S5" s="14"/>
      <c r="T5" s="14"/>
      <c r="U5" s="253" t="s">
        <v>181</v>
      </c>
      <c r="V5" s="254" t="s">
        <v>184</v>
      </c>
      <c r="W5" s="254" t="s">
        <v>188</v>
      </c>
      <c r="X5" s="254"/>
      <c r="Y5" s="254"/>
      <c r="Z5" s="254"/>
      <c r="AA5" s="169" t="s">
        <v>176</v>
      </c>
    </row>
    <row r="6" spans="1:27" x14ac:dyDescent="0.25">
      <c r="A6" s="26"/>
      <c r="B6" s="15"/>
      <c r="C6" s="14"/>
      <c r="D6" s="14"/>
      <c r="E6" s="157"/>
      <c r="F6" s="157"/>
      <c r="G6" s="14"/>
      <c r="H6" s="14"/>
      <c r="I6" s="14"/>
      <c r="J6" s="14"/>
      <c r="K6" s="14"/>
      <c r="L6" s="14"/>
      <c r="M6" s="14"/>
      <c r="S6" s="14"/>
      <c r="T6" s="14"/>
      <c r="U6" s="253" t="s">
        <v>182</v>
      </c>
      <c r="V6" s="254" t="s">
        <v>185</v>
      </c>
      <c r="W6" s="254" t="s">
        <v>189</v>
      </c>
      <c r="X6" s="254"/>
      <c r="Y6" s="254"/>
      <c r="Z6" s="254"/>
      <c r="AA6" s="14"/>
    </row>
    <row r="7" spans="1:27" x14ac:dyDescent="0.25">
      <c r="A7" s="158"/>
      <c r="B7" s="161"/>
      <c r="C7" s="159"/>
      <c r="D7" s="159" t="s">
        <v>71</v>
      </c>
      <c r="E7" s="159" t="s">
        <v>72</v>
      </c>
      <c r="F7" s="159"/>
      <c r="G7" s="160" t="s">
        <v>73</v>
      </c>
      <c r="H7" s="160" t="s">
        <v>74</v>
      </c>
      <c r="I7" s="160" t="s">
        <v>75</v>
      </c>
      <c r="J7" s="159" t="s">
        <v>82</v>
      </c>
      <c r="K7" s="159" t="s">
        <v>76</v>
      </c>
      <c r="L7" s="159" t="s">
        <v>77</v>
      </c>
      <c r="M7" s="160" t="s">
        <v>78</v>
      </c>
      <c r="S7" s="247"/>
      <c r="T7" s="247"/>
      <c r="U7" s="253" t="s">
        <v>183</v>
      </c>
      <c r="V7" s="254" t="s">
        <v>186</v>
      </c>
      <c r="W7" s="254" t="s">
        <v>190</v>
      </c>
      <c r="X7" s="254"/>
      <c r="Y7" s="254"/>
      <c r="Z7" s="254"/>
      <c r="AA7" s="247"/>
    </row>
    <row r="8" spans="1:27" s="162" customFormat="1" ht="26.25" customHeight="1" x14ac:dyDescent="0.25">
      <c r="A8" s="16"/>
      <c r="B8" s="105"/>
      <c r="C8" s="244" t="s">
        <v>257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S8" s="107"/>
      <c r="T8" s="107"/>
      <c r="U8" s="107"/>
      <c r="V8" s="254" t="s">
        <v>187</v>
      </c>
      <c r="W8" s="255" t="s">
        <v>191</v>
      </c>
      <c r="X8" s="255"/>
      <c r="Y8" s="255"/>
      <c r="Z8" s="255"/>
      <c r="AA8" s="107"/>
    </row>
    <row r="9" spans="1:27" customFormat="1" ht="18.75" customHeight="1" x14ac:dyDescent="0.25">
      <c r="A9" s="17" t="s">
        <v>305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S9" s="17"/>
      <c r="T9" s="17"/>
      <c r="U9" s="17"/>
      <c r="V9" s="17"/>
      <c r="W9" s="17"/>
      <c r="X9" s="17"/>
      <c r="Y9" s="17"/>
      <c r="Z9" s="17"/>
      <c r="AA9" s="17"/>
    </row>
    <row r="10" spans="1:27" customFormat="1" x14ac:dyDescent="0.25">
      <c r="A10" s="109" t="s">
        <v>306</v>
      </c>
      <c r="B10" s="108">
        <v>95592</v>
      </c>
      <c r="C10" s="108">
        <v>10645</v>
      </c>
      <c r="D10" s="108">
        <v>8191.7608936341903</v>
      </c>
      <c r="E10" s="108">
        <v>2007.7585203973699</v>
      </c>
      <c r="F10" s="108"/>
      <c r="G10" s="108">
        <v>56.021411266691203</v>
      </c>
      <c r="H10" s="108">
        <v>-48.030003103537801</v>
      </c>
      <c r="I10" s="108">
        <v>216.32178212723801</v>
      </c>
      <c r="J10" s="108">
        <v>-4.8833025245760799</v>
      </c>
      <c r="K10" s="108">
        <v>183.87979336243899</v>
      </c>
      <c r="L10" s="108">
        <v>44.884646021566901</v>
      </c>
      <c r="M10" s="108">
        <v>-2.9493038528684301</v>
      </c>
      <c r="O10" s="248">
        <v>5.88333751778391</v>
      </c>
      <c r="P10" s="248">
        <v>9.4212904845593801</v>
      </c>
      <c r="R10" s="249">
        <v>1.0067999999999999</v>
      </c>
      <c r="S10" s="249">
        <v>0.97540000000000004</v>
      </c>
      <c r="T10" s="249"/>
      <c r="U10" s="251">
        <v>0.38744665718349902</v>
      </c>
      <c r="V10" s="251">
        <v>0.244487908961593</v>
      </c>
      <c r="W10" s="251">
        <v>0.112731152204836</v>
      </c>
      <c r="X10" s="249"/>
      <c r="Y10" s="249">
        <v>1.038872</v>
      </c>
      <c r="Z10" s="249">
        <v>0.99939999999999996</v>
      </c>
      <c r="AA10" s="251">
        <v>-12.725015518311601</v>
      </c>
    </row>
    <row r="11" spans="1:27" customFormat="1" x14ac:dyDescent="0.25">
      <c r="A11" s="109" t="s">
        <v>307</v>
      </c>
      <c r="B11" s="108">
        <v>32419</v>
      </c>
      <c r="C11" s="108">
        <v>9850</v>
      </c>
      <c r="D11" s="108">
        <v>6725.8262945325396</v>
      </c>
      <c r="E11" s="108">
        <v>2012.8279530278701</v>
      </c>
      <c r="F11" s="108"/>
      <c r="G11" s="108">
        <v>390.41536227286701</v>
      </c>
      <c r="H11" s="108">
        <v>455.05227711071899</v>
      </c>
      <c r="I11" s="108">
        <v>-178.97798858387401</v>
      </c>
      <c r="J11" s="108">
        <v>-1.31341124730156</v>
      </c>
      <c r="K11" s="108">
        <v>426.20380794162202</v>
      </c>
      <c r="L11" s="108">
        <v>22.6927850908795</v>
      </c>
      <c r="M11" s="108">
        <v>-2.9493038528684301</v>
      </c>
      <c r="O11" s="248">
        <v>4.8305006323452302</v>
      </c>
      <c r="P11" s="248">
        <v>9.4450785033467994</v>
      </c>
      <c r="R11" s="249">
        <v>1.0580000000000001</v>
      </c>
      <c r="S11" s="249">
        <v>1.2254</v>
      </c>
      <c r="T11" s="249"/>
      <c r="U11" s="251">
        <v>9.1315453384418904E-2</v>
      </c>
      <c r="V11" s="251">
        <v>7.0881226053639806E-2</v>
      </c>
      <c r="W11" s="251">
        <v>6.7688378033205598E-2</v>
      </c>
      <c r="X11" s="249"/>
      <c r="Y11" s="249">
        <v>1.077985</v>
      </c>
      <c r="Z11" s="249">
        <v>0.99980000000000002</v>
      </c>
      <c r="AA11" s="251">
        <v>-11.4754098360656</v>
      </c>
    </row>
    <row r="12" spans="1:27" customFormat="1" x14ac:dyDescent="0.25">
      <c r="A12" s="109" t="s">
        <v>308</v>
      </c>
      <c r="B12" s="108">
        <v>28808</v>
      </c>
      <c r="C12" s="108">
        <v>11364</v>
      </c>
      <c r="D12" s="108">
        <v>8347.0445736903293</v>
      </c>
      <c r="E12" s="108">
        <v>2307.2961930267902</v>
      </c>
      <c r="F12" s="108"/>
      <c r="G12" s="108">
        <v>288.29047498229602</v>
      </c>
      <c r="H12" s="108">
        <v>244.780604862563</v>
      </c>
      <c r="I12" s="108">
        <v>-138.39517567674699</v>
      </c>
      <c r="J12" s="108">
        <v>-11.6541083915613</v>
      </c>
      <c r="K12" s="108">
        <v>315.34089866795199</v>
      </c>
      <c r="L12" s="108">
        <v>14.3635175270392</v>
      </c>
      <c r="M12" s="108">
        <v>-2.9493038528684301</v>
      </c>
      <c r="O12" s="248">
        <v>5.9948625381838401</v>
      </c>
      <c r="P12" s="248">
        <v>10.8268536517634</v>
      </c>
      <c r="R12" s="249">
        <v>1.0345</v>
      </c>
      <c r="S12" s="249">
        <v>1.1054999999999999</v>
      </c>
      <c r="T12" s="249"/>
      <c r="U12" s="251">
        <v>0.235089751013318</v>
      </c>
      <c r="V12" s="251">
        <v>6.7747539085118699E-2</v>
      </c>
      <c r="W12" s="251">
        <v>3.9953676896352097E-2</v>
      </c>
      <c r="X12" s="249"/>
      <c r="Y12" s="249">
        <v>1.0528329999999999</v>
      </c>
      <c r="Z12" s="249">
        <v>0.99860000000000004</v>
      </c>
      <c r="AA12" s="251">
        <v>-9.9582898852971908</v>
      </c>
    </row>
    <row r="13" spans="1:27" customFormat="1" x14ac:dyDescent="0.25">
      <c r="A13" s="109" t="s">
        <v>309</v>
      </c>
      <c r="B13" s="108">
        <v>99751</v>
      </c>
      <c r="C13" s="108">
        <v>11520</v>
      </c>
      <c r="D13" s="108">
        <v>9197.2025877711694</v>
      </c>
      <c r="E13" s="108">
        <v>1941.9932147367099</v>
      </c>
      <c r="F13" s="108"/>
      <c r="G13" s="108">
        <v>12.273800554082699</v>
      </c>
      <c r="H13" s="108">
        <v>-49.130967084917003</v>
      </c>
      <c r="I13" s="108">
        <v>125.880321055769</v>
      </c>
      <c r="J13" s="108">
        <v>-6.4062877998353303</v>
      </c>
      <c r="K13" s="108">
        <v>278.10972067466702</v>
      </c>
      <c r="L13" s="108">
        <v>-13.6943690856572</v>
      </c>
      <c r="M13" s="108">
        <v>33.739194786062797</v>
      </c>
      <c r="O13" s="248">
        <v>6.6054475644354396</v>
      </c>
      <c r="P13" s="248">
        <v>9.1126905995929892</v>
      </c>
      <c r="R13" s="249">
        <v>1.0013000000000001</v>
      </c>
      <c r="S13" s="249">
        <v>0.97399999999999998</v>
      </c>
      <c r="T13" s="249"/>
      <c r="U13" s="251">
        <v>0.39034754894521201</v>
      </c>
      <c r="V13" s="251">
        <v>0.16148125663985399</v>
      </c>
      <c r="W13" s="251">
        <v>7.5276976779480906E-2</v>
      </c>
      <c r="X13" s="249"/>
      <c r="Y13" s="249">
        <v>1.047469</v>
      </c>
      <c r="Z13" s="249">
        <v>0.99929999999999997</v>
      </c>
      <c r="AA13" s="251">
        <v>5.6268034626482804</v>
      </c>
    </row>
    <row r="14" spans="1:27" customFormat="1" x14ac:dyDescent="0.25">
      <c r="A14" s="109" t="s">
        <v>310</v>
      </c>
      <c r="B14" s="108">
        <v>113920</v>
      </c>
      <c r="C14" s="108">
        <v>11106</v>
      </c>
      <c r="D14" s="108">
        <v>8342.9532711746306</v>
      </c>
      <c r="E14" s="108">
        <v>2065.9866210538098</v>
      </c>
      <c r="F14" s="108"/>
      <c r="G14" s="108">
        <v>223.07428953034201</v>
      </c>
      <c r="H14" s="108">
        <v>158.789037022538</v>
      </c>
      <c r="I14" s="108">
        <v>-6.6877960571764596</v>
      </c>
      <c r="J14" s="108">
        <v>-3.3054272968646798</v>
      </c>
      <c r="K14" s="108">
        <v>295.050305192221</v>
      </c>
      <c r="L14" s="108">
        <v>33.171256677865202</v>
      </c>
      <c r="M14" s="108">
        <v>-2.9493038528684301</v>
      </c>
      <c r="O14" s="248">
        <v>5.9919241573033704</v>
      </c>
      <c r="P14" s="248">
        <v>9.6945224719101102</v>
      </c>
      <c r="R14" s="249">
        <v>1.0266999999999999</v>
      </c>
      <c r="S14" s="249">
        <v>1.0762</v>
      </c>
      <c r="T14" s="249"/>
      <c r="U14" s="251">
        <v>0.255200703193671</v>
      </c>
      <c r="V14" s="251">
        <v>0.14679167887489</v>
      </c>
      <c r="W14" s="251">
        <v>6.7535892176970397E-2</v>
      </c>
      <c r="X14" s="249"/>
      <c r="Y14" s="249">
        <v>1.0515399999999999</v>
      </c>
      <c r="Z14" s="249">
        <v>0.99960000000000004</v>
      </c>
      <c r="AA14" s="251">
        <v>-11.6261004660798</v>
      </c>
    </row>
    <row r="15" spans="1:27" customFormat="1" x14ac:dyDescent="0.25">
      <c r="A15" s="109" t="s">
        <v>311</v>
      </c>
      <c r="B15" s="108">
        <v>86330</v>
      </c>
      <c r="C15" s="108">
        <v>11137</v>
      </c>
      <c r="D15" s="108">
        <v>8606.1236869314707</v>
      </c>
      <c r="E15" s="108">
        <v>1879.54277826471</v>
      </c>
      <c r="F15" s="108"/>
      <c r="G15" s="108">
        <v>162.973174872984</v>
      </c>
      <c r="H15" s="108">
        <v>122.77931997413801</v>
      </c>
      <c r="I15" s="108">
        <v>88.107053838123093</v>
      </c>
      <c r="J15" s="108">
        <v>-7.7137573066336298</v>
      </c>
      <c r="K15" s="108">
        <v>301.90746695254199</v>
      </c>
      <c r="L15" s="108">
        <v>-13.6943690856572</v>
      </c>
      <c r="M15" s="108">
        <v>-2.9493038528684301</v>
      </c>
      <c r="O15" s="248">
        <v>6.18093362678096</v>
      </c>
      <c r="P15" s="248">
        <v>8.8196455461600802</v>
      </c>
      <c r="R15" s="249">
        <v>1.0188999999999999</v>
      </c>
      <c r="S15" s="249">
        <v>1.0646</v>
      </c>
      <c r="T15" s="249"/>
      <c r="U15" s="251">
        <v>0.28898050974512701</v>
      </c>
      <c r="V15" s="251">
        <v>0.17991004497751101</v>
      </c>
      <c r="W15" s="251">
        <v>8.5269865067466297E-2</v>
      </c>
      <c r="X15" s="249"/>
      <c r="Y15" s="249">
        <v>1.0520590000000001</v>
      </c>
      <c r="Z15" s="249">
        <v>0.99909999999999999</v>
      </c>
      <c r="AA15" s="251">
        <v>1.23316258774426</v>
      </c>
    </row>
    <row r="16" spans="1:27" customFormat="1" x14ac:dyDescent="0.25">
      <c r="A16" s="109" t="s">
        <v>312</v>
      </c>
      <c r="B16" s="108">
        <v>48324</v>
      </c>
      <c r="C16" s="108">
        <v>10201</v>
      </c>
      <c r="D16" s="108">
        <v>7318.5382067149303</v>
      </c>
      <c r="E16" s="108">
        <v>1985.8212532263999</v>
      </c>
      <c r="F16" s="108"/>
      <c r="G16" s="108">
        <v>374.29473955311198</v>
      </c>
      <c r="H16" s="108">
        <v>385.22010474690097</v>
      </c>
      <c r="I16" s="108">
        <v>-177.068739215655</v>
      </c>
      <c r="J16" s="108">
        <v>-3.6275150917522598</v>
      </c>
      <c r="K16" s="108">
        <v>303.06558936174503</v>
      </c>
      <c r="L16" s="108">
        <v>18.065702689145699</v>
      </c>
      <c r="M16" s="108">
        <v>-2.9493038528684301</v>
      </c>
      <c r="O16" s="248">
        <v>5.2561874017051604</v>
      </c>
      <c r="P16" s="248">
        <v>9.3183511298733492</v>
      </c>
      <c r="R16" s="249">
        <v>1.0510999999999999</v>
      </c>
      <c r="S16" s="249">
        <v>1.1933</v>
      </c>
      <c r="T16" s="249"/>
      <c r="U16" s="251">
        <v>0.12677165354330699</v>
      </c>
      <c r="V16" s="251">
        <v>7.0472440944881906E-2</v>
      </c>
      <c r="W16" s="251">
        <v>5.3937007874015799E-2</v>
      </c>
      <c r="X16" s="249"/>
      <c r="Y16" s="249">
        <v>1.05732</v>
      </c>
      <c r="Z16" s="249">
        <v>0.99950000000000006</v>
      </c>
      <c r="AA16" s="251">
        <v>-10.689170182841099</v>
      </c>
    </row>
    <row r="17" spans="1:27" customFormat="1" x14ac:dyDescent="0.25">
      <c r="A17" s="109" t="s">
        <v>313</v>
      </c>
      <c r="B17" s="108">
        <v>110633</v>
      </c>
      <c r="C17" s="108">
        <v>11773</v>
      </c>
      <c r="D17" s="108">
        <v>8753.1817986257101</v>
      </c>
      <c r="E17" s="108">
        <v>2026.43246117437</v>
      </c>
      <c r="F17" s="108"/>
      <c r="G17" s="108">
        <v>383.706799969786</v>
      </c>
      <c r="H17" s="108">
        <v>318.70017991814399</v>
      </c>
      <c r="I17" s="108">
        <v>-128.17932191436901</v>
      </c>
      <c r="J17" s="108">
        <v>0.90707219146727702</v>
      </c>
      <c r="K17" s="108">
        <v>434.59206462452499</v>
      </c>
      <c r="L17" s="108">
        <v>-13.6943690856572</v>
      </c>
      <c r="M17" s="108">
        <v>-2.9493038528684301</v>
      </c>
      <c r="O17" s="248">
        <v>6.2865510290781197</v>
      </c>
      <c r="P17" s="248">
        <v>9.5089168692885497</v>
      </c>
      <c r="R17" s="249">
        <v>1.0438000000000001</v>
      </c>
      <c r="S17" s="249">
        <v>1.1566000000000001</v>
      </c>
      <c r="T17" s="249"/>
      <c r="U17" s="251">
        <v>0.16146657081236501</v>
      </c>
      <c r="V17" s="251">
        <v>7.8648454349388899E-2</v>
      </c>
      <c r="W17" s="251">
        <v>4.8885693745506803E-2</v>
      </c>
      <c r="X17" s="249"/>
      <c r="Y17" s="249">
        <v>1.0655870000000001</v>
      </c>
      <c r="Z17" s="249">
        <v>1.0001</v>
      </c>
      <c r="AA17" s="251">
        <v>-0.75627853881278495</v>
      </c>
    </row>
    <row r="18" spans="1:27" customFormat="1" x14ac:dyDescent="0.25">
      <c r="A18" s="109" t="s">
        <v>314</v>
      </c>
      <c r="B18" s="108">
        <v>65770</v>
      </c>
      <c r="C18" s="108">
        <v>8058</v>
      </c>
      <c r="D18" s="108">
        <v>6738.4855316547801</v>
      </c>
      <c r="E18" s="108">
        <v>1566.64183526531</v>
      </c>
      <c r="F18" s="108"/>
      <c r="G18" s="108">
        <v>-172.86164097354799</v>
      </c>
      <c r="H18" s="108">
        <v>-130.237057664048</v>
      </c>
      <c r="I18" s="108">
        <v>-59.086771379976902</v>
      </c>
      <c r="J18" s="108">
        <v>-12.097519945374</v>
      </c>
      <c r="K18" s="108">
        <v>144.06722402830599</v>
      </c>
      <c r="L18" s="108">
        <v>-13.6943690856572</v>
      </c>
      <c r="M18" s="108">
        <v>-2.9493038528684301</v>
      </c>
      <c r="O18" s="248">
        <v>4.8395925193857403</v>
      </c>
      <c r="P18" s="248">
        <v>7.3513760072981604</v>
      </c>
      <c r="R18" s="249">
        <v>0.97430000000000005</v>
      </c>
      <c r="S18" s="249">
        <v>0.91600000000000004</v>
      </c>
      <c r="T18" s="249"/>
      <c r="U18" s="251">
        <v>0.437951617970468</v>
      </c>
      <c r="V18" s="251">
        <v>0.16933710336160901</v>
      </c>
      <c r="W18" s="251">
        <v>3.8642789820923701E-2</v>
      </c>
      <c r="X18" s="249"/>
      <c r="Y18" s="249">
        <v>1.044265</v>
      </c>
      <c r="Z18" s="249">
        <v>0.99819999999999998</v>
      </c>
      <c r="AA18" s="251">
        <v>0.41009463722397499</v>
      </c>
    </row>
    <row r="19" spans="1:27" customFormat="1" x14ac:dyDescent="0.25">
      <c r="A19" s="109" t="s">
        <v>315</v>
      </c>
      <c r="B19" s="108">
        <v>12107</v>
      </c>
      <c r="C19" s="108">
        <v>11112</v>
      </c>
      <c r="D19" s="108">
        <v>8636.8802477863301</v>
      </c>
      <c r="E19" s="108">
        <v>2106.9716452969101</v>
      </c>
      <c r="F19" s="108"/>
      <c r="G19" s="108">
        <v>187.73773856694299</v>
      </c>
      <c r="H19" s="108">
        <v>103.127586966078</v>
      </c>
      <c r="I19" s="108">
        <v>-114.25935375981</v>
      </c>
      <c r="J19" s="108">
        <v>3.4865061107189499</v>
      </c>
      <c r="K19" s="108">
        <v>200.30976848700101</v>
      </c>
      <c r="L19" s="108">
        <v>-13.6943690856572</v>
      </c>
      <c r="M19" s="108">
        <v>1.51329377694712</v>
      </c>
      <c r="O19" s="248">
        <v>6.2030230445196999</v>
      </c>
      <c r="P19" s="248">
        <v>9.8868423226232807</v>
      </c>
      <c r="R19" s="249">
        <v>1.0217000000000001</v>
      </c>
      <c r="S19" s="249">
        <v>1.0483</v>
      </c>
      <c r="T19" s="249"/>
      <c r="U19" s="251">
        <v>0.33288948069240998</v>
      </c>
      <c r="V19" s="251">
        <v>7.5898801597869506E-2</v>
      </c>
      <c r="W19" s="251">
        <v>2.6631158455392798E-2</v>
      </c>
      <c r="X19" s="249"/>
      <c r="Y19" s="249">
        <v>1.039113</v>
      </c>
      <c r="Z19" s="249">
        <v>1.0004</v>
      </c>
      <c r="AA19" s="251">
        <v>2.4556616643929101</v>
      </c>
    </row>
    <row r="20" spans="1:27" customFormat="1" x14ac:dyDescent="0.25">
      <c r="A20" s="109" t="s">
        <v>316</v>
      </c>
      <c r="B20" s="108">
        <v>30311</v>
      </c>
      <c r="C20" s="108">
        <v>9655</v>
      </c>
      <c r="D20" s="108">
        <v>7832.0891497474004</v>
      </c>
      <c r="E20" s="108">
        <v>1813.9300041751201</v>
      </c>
      <c r="F20" s="108"/>
      <c r="G20" s="108">
        <v>-88.968379117140699</v>
      </c>
      <c r="H20" s="108">
        <v>-82.805495695488403</v>
      </c>
      <c r="I20" s="108">
        <v>83.959090160531204</v>
      </c>
      <c r="J20" s="108">
        <v>13.346305566175699</v>
      </c>
      <c r="K20" s="108">
        <v>100.566056608412</v>
      </c>
      <c r="L20" s="108">
        <v>-13.6943690856572</v>
      </c>
      <c r="M20" s="108">
        <v>-2.9493038528684301</v>
      </c>
      <c r="O20" s="248">
        <v>5.6250206195770502</v>
      </c>
      <c r="P20" s="248">
        <v>8.5117614067500291</v>
      </c>
      <c r="R20" s="249">
        <v>0.98860000000000003</v>
      </c>
      <c r="S20" s="249">
        <v>0.9536</v>
      </c>
      <c r="T20" s="249"/>
      <c r="U20" s="251">
        <v>0.44926686217008799</v>
      </c>
      <c r="V20" s="251">
        <v>0.20351906158357799</v>
      </c>
      <c r="W20" s="251">
        <v>6.68621700879765E-2</v>
      </c>
      <c r="X20" s="249"/>
      <c r="Y20" s="249">
        <v>1.030519</v>
      </c>
      <c r="Z20" s="249">
        <v>1.0017</v>
      </c>
      <c r="AA20" s="251">
        <v>-1.21668597914253</v>
      </c>
    </row>
    <row r="21" spans="1:27" customFormat="1" x14ac:dyDescent="0.25">
      <c r="A21" s="109" t="s">
        <v>317</v>
      </c>
      <c r="B21" s="108">
        <v>17451</v>
      </c>
      <c r="C21" s="108">
        <v>11281</v>
      </c>
      <c r="D21" s="108">
        <v>8664.8891308984294</v>
      </c>
      <c r="E21" s="108">
        <v>2149.2821527637698</v>
      </c>
      <c r="F21" s="108"/>
      <c r="G21" s="108">
        <v>229.93699915878801</v>
      </c>
      <c r="H21" s="108">
        <v>171.15414656657501</v>
      </c>
      <c r="I21" s="108">
        <v>-101.895755944969</v>
      </c>
      <c r="J21" s="108">
        <v>2.6312207508740499</v>
      </c>
      <c r="K21" s="108">
        <v>181.86612385616201</v>
      </c>
      <c r="L21" s="108">
        <v>-13.6943690856572</v>
      </c>
      <c r="M21" s="108">
        <v>-2.9493038528684301</v>
      </c>
      <c r="O21" s="248">
        <v>6.2231390751246396</v>
      </c>
      <c r="P21" s="248">
        <v>10.085381926537201</v>
      </c>
      <c r="R21" s="249">
        <v>1.0265</v>
      </c>
      <c r="S21" s="249">
        <v>1.079</v>
      </c>
      <c r="T21" s="249"/>
      <c r="U21" s="251">
        <v>0.301104972375691</v>
      </c>
      <c r="V21" s="251">
        <v>9.3922651933701695E-2</v>
      </c>
      <c r="W21" s="251">
        <v>3.1307550644567202E-2</v>
      </c>
      <c r="X21" s="249"/>
      <c r="Y21" s="249">
        <v>1.036189</v>
      </c>
      <c r="Z21" s="249">
        <v>1.0003</v>
      </c>
      <c r="AA21" s="251">
        <v>0.46253469010175802</v>
      </c>
    </row>
    <row r="22" spans="1:27" customFormat="1" x14ac:dyDescent="0.25">
      <c r="A22" s="109" t="s">
        <v>318</v>
      </c>
      <c r="B22" s="108">
        <v>52529</v>
      </c>
      <c r="C22" s="108">
        <v>11664</v>
      </c>
      <c r="D22" s="108">
        <v>9078.5177309026494</v>
      </c>
      <c r="E22" s="108">
        <v>2045.11930072572</v>
      </c>
      <c r="F22" s="108"/>
      <c r="G22" s="108">
        <v>-16.931746498735698</v>
      </c>
      <c r="H22" s="108">
        <v>-78.194284299993399</v>
      </c>
      <c r="I22" s="108">
        <v>347.90413496113501</v>
      </c>
      <c r="J22" s="108">
        <v>-8.1389119462076902</v>
      </c>
      <c r="K22" s="108">
        <v>311.95889360986899</v>
      </c>
      <c r="L22" s="108">
        <v>-13.6943690856572</v>
      </c>
      <c r="M22" s="108">
        <v>-2.9493038528684301</v>
      </c>
      <c r="O22" s="248">
        <v>6.5202078851681904</v>
      </c>
      <c r="P22" s="248">
        <v>9.5966037807687208</v>
      </c>
      <c r="R22" s="249">
        <v>0.99809999999999999</v>
      </c>
      <c r="S22" s="249">
        <v>0.96109999999999995</v>
      </c>
      <c r="T22" s="249"/>
      <c r="U22" s="251">
        <v>0.39182481751824799</v>
      </c>
      <c r="V22" s="251">
        <v>0.27211678832116798</v>
      </c>
      <c r="W22" s="251">
        <v>0.12934306569343099</v>
      </c>
      <c r="X22" s="249"/>
      <c r="Y22" s="249">
        <v>1.0508920000000002</v>
      </c>
      <c r="Z22" s="249">
        <v>0.99909999999999999</v>
      </c>
      <c r="AA22" s="251">
        <v>-2.0028612303290401</v>
      </c>
    </row>
    <row r="23" spans="1:27" customFormat="1" x14ac:dyDescent="0.25">
      <c r="A23" s="109" t="s">
        <v>319</v>
      </c>
      <c r="B23" s="108">
        <v>76790</v>
      </c>
      <c r="C23" s="108">
        <v>11075</v>
      </c>
      <c r="D23" s="108">
        <v>8094.1830511527496</v>
      </c>
      <c r="E23" s="108">
        <v>1981.2249909065699</v>
      </c>
      <c r="F23" s="108"/>
      <c r="G23" s="108">
        <v>350.79556330489299</v>
      </c>
      <c r="H23" s="108">
        <v>317.36624254783499</v>
      </c>
      <c r="I23" s="108">
        <v>-37.1255637088667</v>
      </c>
      <c r="J23" s="108">
        <v>-12.1095205651239</v>
      </c>
      <c r="K23" s="108">
        <v>397.44847188183502</v>
      </c>
      <c r="L23" s="108">
        <v>-13.6943690856572</v>
      </c>
      <c r="M23" s="108">
        <v>-2.9493038528684301</v>
      </c>
      <c r="O23" s="248">
        <v>5.81325693449668</v>
      </c>
      <c r="P23" s="248">
        <v>9.2967834353431407</v>
      </c>
      <c r="R23" s="249">
        <v>1.0432999999999999</v>
      </c>
      <c r="S23" s="249">
        <v>1.1595</v>
      </c>
      <c r="T23" s="249"/>
      <c r="U23" s="251">
        <v>0.17585125448028699</v>
      </c>
      <c r="V23" s="251">
        <v>0.12029569892473101</v>
      </c>
      <c r="W23" s="251">
        <v>8.1317204301075294E-2</v>
      </c>
      <c r="X23" s="249"/>
      <c r="Y23" s="249">
        <v>1.0649310000000001</v>
      </c>
      <c r="Z23" s="249">
        <v>0.99850000000000005</v>
      </c>
      <c r="AA23" s="251">
        <v>0.20202020202020199</v>
      </c>
    </row>
    <row r="24" spans="1:27" customFormat="1" x14ac:dyDescent="0.25">
      <c r="A24" s="109" t="s">
        <v>320</v>
      </c>
      <c r="B24" s="108">
        <v>85426</v>
      </c>
      <c r="C24" s="108">
        <v>9796</v>
      </c>
      <c r="D24" s="108">
        <v>7748.5887108091702</v>
      </c>
      <c r="E24" s="108">
        <v>1345.1195824707099</v>
      </c>
      <c r="F24" s="108"/>
      <c r="G24" s="108">
        <v>345.904493692068</v>
      </c>
      <c r="H24" s="108">
        <v>159.14338352205201</v>
      </c>
      <c r="I24" s="108">
        <v>-41.842409853589899</v>
      </c>
      <c r="J24" s="108">
        <v>-2.29282260163769</v>
      </c>
      <c r="K24" s="108">
        <v>257.77448060210099</v>
      </c>
      <c r="L24" s="108">
        <v>-13.6943690856572</v>
      </c>
      <c r="M24" s="108">
        <v>-2.9493038528684301</v>
      </c>
      <c r="O24" s="248">
        <v>5.5650504530236704</v>
      </c>
      <c r="P24" s="248">
        <v>6.3118956757895699</v>
      </c>
      <c r="R24" s="249">
        <v>1.0446</v>
      </c>
      <c r="S24" s="249">
        <v>1.1173</v>
      </c>
      <c r="T24" s="249"/>
      <c r="U24" s="251">
        <v>0.128733697938578</v>
      </c>
      <c r="V24" s="251">
        <v>8.0563735801430406E-2</v>
      </c>
      <c r="W24" s="251">
        <v>0.10643668489692901</v>
      </c>
      <c r="X24" s="249"/>
      <c r="Y24" s="249">
        <v>1.0528679999999999</v>
      </c>
      <c r="Z24" s="249">
        <v>0.99970000000000003</v>
      </c>
      <c r="AA24" s="251">
        <v>-5.2799362422793399</v>
      </c>
    </row>
    <row r="25" spans="1:27" customFormat="1" x14ac:dyDescent="0.25">
      <c r="A25" s="109" t="s">
        <v>305</v>
      </c>
      <c r="B25" s="108">
        <v>988943</v>
      </c>
      <c r="C25" s="108">
        <v>9480</v>
      </c>
      <c r="D25" s="108">
        <v>7484.85779886206</v>
      </c>
      <c r="E25" s="108">
        <v>1572.74199800473</v>
      </c>
      <c r="F25" s="108"/>
      <c r="G25" s="108">
        <v>107.350903713707</v>
      </c>
      <c r="H25" s="108">
        <v>83.300714594284003</v>
      </c>
      <c r="I25" s="108">
        <v>-70.4210322396343</v>
      </c>
      <c r="J25" s="108">
        <v>-5.9561322274850204</v>
      </c>
      <c r="K25" s="108">
        <v>288.90299028086099</v>
      </c>
      <c r="L25" s="108">
        <v>21.716872326049401</v>
      </c>
      <c r="M25" s="108">
        <v>-2.9493038528684301</v>
      </c>
      <c r="O25" s="248">
        <v>5.3756384341665804</v>
      </c>
      <c r="P25" s="248">
        <v>7.3800006673792096</v>
      </c>
      <c r="R25" s="249">
        <v>1.0143</v>
      </c>
      <c r="S25" s="249">
        <v>1.0521</v>
      </c>
      <c r="T25" s="249"/>
      <c r="U25" s="251">
        <v>0.18846168315714201</v>
      </c>
      <c r="V25" s="251">
        <v>0.13893382491253201</v>
      </c>
      <c r="W25" s="251">
        <v>6.9843121026297E-2</v>
      </c>
      <c r="X25" s="249"/>
      <c r="Y25" s="249">
        <v>1.0596729999999999</v>
      </c>
      <c r="Z25" s="249">
        <v>0.99919999999999998</v>
      </c>
      <c r="AA25" s="251">
        <v>-10.978264509862999</v>
      </c>
    </row>
    <row r="26" spans="1:27" customFormat="1" x14ac:dyDescent="0.25">
      <c r="A26" s="109" t="s">
        <v>321</v>
      </c>
      <c r="B26" s="108">
        <v>55912</v>
      </c>
      <c r="C26" s="108">
        <v>10965</v>
      </c>
      <c r="D26" s="108">
        <v>8479.4091659355399</v>
      </c>
      <c r="E26" s="108">
        <v>1589.77713149997</v>
      </c>
      <c r="F26" s="108"/>
      <c r="G26" s="108">
        <v>334.40615832783999</v>
      </c>
      <c r="H26" s="108">
        <v>127.112227599885</v>
      </c>
      <c r="I26" s="108">
        <v>70.739850716258601</v>
      </c>
      <c r="J26" s="108">
        <v>6.8152813443524796</v>
      </c>
      <c r="K26" s="108">
        <v>373.305353307659</v>
      </c>
      <c r="L26" s="108">
        <v>-13.6943690856572</v>
      </c>
      <c r="M26" s="108">
        <v>-2.9493038528684301</v>
      </c>
      <c r="O26" s="248">
        <v>6.0899270281871498</v>
      </c>
      <c r="P26" s="248">
        <v>7.4599370439261703</v>
      </c>
      <c r="R26" s="249">
        <v>1.0394000000000001</v>
      </c>
      <c r="S26" s="249">
        <v>1.0790999999999999</v>
      </c>
      <c r="T26" s="249"/>
      <c r="U26" s="251">
        <v>0.23113069016152701</v>
      </c>
      <c r="V26" s="251">
        <v>0.15829662261380301</v>
      </c>
      <c r="W26" s="251">
        <v>9.7797356828193793E-2</v>
      </c>
      <c r="X26" s="249"/>
      <c r="Y26" s="249">
        <v>1.0623739999999999</v>
      </c>
      <c r="Z26" s="249">
        <v>1.0007999999999999</v>
      </c>
      <c r="AA26" s="251">
        <v>0.91879075281564904</v>
      </c>
    </row>
    <row r="27" spans="1:27" customFormat="1" x14ac:dyDescent="0.25">
      <c r="A27" s="109" t="s">
        <v>322</v>
      </c>
      <c r="B27" s="108">
        <v>102519</v>
      </c>
      <c r="C27" s="108">
        <v>10138</v>
      </c>
      <c r="D27" s="108">
        <v>8140.77742134662</v>
      </c>
      <c r="E27" s="108">
        <v>1820.96176932299</v>
      </c>
      <c r="F27" s="108"/>
      <c r="G27" s="108">
        <v>-102.25635831898801</v>
      </c>
      <c r="H27" s="108">
        <v>-114.63440820763699</v>
      </c>
      <c r="I27" s="108">
        <v>224.45621507293899</v>
      </c>
      <c r="J27" s="108">
        <v>0.84583175373937602</v>
      </c>
      <c r="K27" s="108">
        <v>184.889352113087</v>
      </c>
      <c r="L27" s="108">
        <v>-13.6943690856572</v>
      </c>
      <c r="M27" s="108">
        <v>-2.9493038528684301</v>
      </c>
      <c r="O27" s="248">
        <v>5.8467210956017901</v>
      </c>
      <c r="P27" s="248">
        <v>8.5447575571357497</v>
      </c>
      <c r="R27" s="249">
        <v>0.98740000000000006</v>
      </c>
      <c r="S27" s="249">
        <v>0.93630000000000002</v>
      </c>
      <c r="T27" s="249"/>
      <c r="U27" s="251">
        <v>0.37620954287621</v>
      </c>
      <c r="V27" s="251">
        <v>0.246246246246246</v>
      </c>
      <c r="W27" s="251">
        <v>0.119285952619286</v>
      </c>
      <c r="X27" s="249"/>
      <c r="Y27" s="249">
        <v>1.040759</v>
      </c>
      <c r="Z27" s="249">
        <v>1.0001</v>
      </c>
      <c r="AA27" s="251">
        <v>-0.16655562958028</v>
      </c>
    </row>
    <row r="28" spans="1:27" customFormat="1" x14ac:dyDescent="0.25">
      <c r="A28" s="109" t="s">
        <v>323</v>
      </c>
      <c r="B28" s="108">
        <v>49173</v>
      </c>
      <c r="C28" s="108">
        <v>10255</v>
      </c>
      <c r="D28" s="108">
        <v>7679.2089290495096</v>
      </c>
      <c r="E28" s="108">
        <v>2029.5443024976801</v>
      </c>
      <c r="F28" s="108"/>
      <c r="G28" s="108">
        <v>232.229546847275</v>
      </c>
      <c r="H28" s="108">
        <v>150.12645387131701</v>
      </c>
      <c r="I28" s="108">
        <v>-110.897244187882</v>
      </c>
      <c r="J28" s="108">
        <v>-12.2549802748748</v>
      </c>
      <c r="K28" s="108">
        <v>287.45184297286698</v>
      </c>
      <c r="L28" s="108">
        <v>2.0800659712882799</v>
      </c>
      <c r="M28" s="108">
        <v>-2.9493038528684301</v>
      </c>
      <c r="O28" s="248">
        <v>5.5152217680434399</v>
      </c>
      <c r="P28" s="248">
        <v>9.52351900433165</v>
      </c>
      <c r="R28" s="249">
        <v>1.0302</v>
      </c>
      <c r="S28" s="249">
        <v>1.0732999999999999</v>
      </c>
      <c r="T28" s="249"/>
      <c r="U28" s="251">
        <v>0.26917404129793499</v>
      </c>
      <c r="V28" s="251">
        <v>0.109882005899705</v>
      </c>
      <c r="W28" s="251">
        <v>4.2404129793510298E-2</v>
      </c>
      <c r="X28" s="249"/>
      <c r="Y28" s="249">
        <v>1.05471</v>
      </c>
      <c r="Z28" s="249">
        <v>0.99839999999999995</v>
      </c>
      <c r="AA28" s="251">
        <v>-8.9627391742195393</v>
      </c>
    </row>
    <row r="29" spans="1:27" customFormat="1" x14ac:dyDescent="0.25">
      <c r="A29" s="109" t="s">
        <v>324</v>
      </c>
      <c r="B29" s="108">
        <v>76738</v>
      </c>
      <c r="C29" s="108">
        <v>10596</v>
      </c>
      <c r="D29" s="108">
        <v>7602.5108794481603</v>
      </c>
      <c r="E29" s="108">
        <v>1999.5078035945501</v>
      </c>
      <c r="F29" s="108"/>
      <c r="G29" s="108">
        <v>407.05176924045702</v>
      </c>
      <c r="H29" s="108">
        <v>390.46507507773703</v>
      </c>
      <c r="I29" s="108">
        <v>-195.06640285022399</v>
      </c>
      <c r="J29" s="108">
        <v>-6.0502546919539002</v>
      </c>
      <c r="K29" s="108">
        <v>414.53059205886802</v>
      </c>
      <c r="L29" s="108">
        <v>-13.6943690856572</v>
      </c>
      <c r="M29" s="108">
        <v>-2.9493038528684301</v>
      </c>
      <c r="O29" s="248">
        <v>5.4601370898381498</v>
      </c>
      <c r="P29" s="248">
        <v>9.3825744741848904</v>
      </c>
      <c r="R29" s="249">
        <v>1.0535000000000001</v>
      </c>
      <c r="S29" s="249">
        <v>1.1946000000000001</v>
      </c>
      <c r="T29" s="249"/>
      <c r="U29" s="251">
        <v>0.124105011933174</v>
      </c>
      <c r="V29" s="251">
        <v>5.5608591885441497E-2</v>
      </c>
      <c r="W29" s="251">
        <v>4.7016706443914098E-2</v>
      </c>
      <c r="X29" s="249"/>
      <c r="Y29" s="249">
        <v>1.0703579999999999</v>
      </c>
      <c r="Z29" s="249">
        <v>0.99919999999999998</v>
      </c>
      <c r="AA29" s="251">
        <v>-0.59311981020166105</v>
      </c>
    </row>
    <row r="30" spans="1:27" customFormat="1" x14ac:dyDescent="0.25">
      <c r="A30" s="109" t="s">
        <v>325</v>
      </c>
      <c r="B30" s="108">
        <v>50110</v>
      </c>
      <c r="C30" s="108">
        <v>11273</v>
      </c>
      <c r="D30" s="108">
        <v>8672.0718889335894</v>
      </c>
      <c r="E30" s="108">
        <v>1984.36434399107</v>
      </c>
      <c r="F30" s="108"/>
      <c r="G30" s="108">
        <v>132.13292990177101</v>
      </c>
      <c r="H30" s="108">
        <v>51.168401532413</v>
      </c>
      <c r="I30" s="108">
        <v>95.945168818545994</v>
      </c>
      <c r="J30" s="108">
        <v>-5.1714891217557399</v>
      </c>
      <c r="K30" s="108">
        <v>359.30072059670198</v>
      </c>
      <c r="L30" s="108">
        <v>-13.6943690856572</v>
      </c>
      <c r="M30" s="108">
        <v>-2.9493038528684301</v>
      </c>
      <c r="O30" s="248">
        <v>6.2282977449610897</v>
      </c>
      <c r="P30" s="248">
        <v>9.3115146677309895</v>
      </c>
      <c r="R30" s="249">
        <v>1.0152000000000001</v>
      </c>
      <c r="S30" s="249">
        <v>1.0250999999999999</v>
      </c>
      <c r="T30" s="249"/>
      <c r="U30" s="251">
        <v>0.293175264338353</v>
      </c>
      <c r="V30" s="251">
        <v>0.17494392822813201</v>
      </c>
      <c r="W30" s="251">
        <v>8.7792374239026E-2</v>
      </c>
      <c r="X30" s="249"/>
      <c r="Y30" s="249">
        <v>1.058799</v>
      </c>
      <c r="Z30" s="249">
        <v>0.99939999999999996</v>
      </c>
      <c r="AA30" s="251">
        <v>1.7938682322244</v>
      </c>
    </row>
    <row r="31" spans="1:27" customFormat="1" x14ac:dyDescent="0.25">
      <c r="A31" s="109" t="s">
        <v>326</v>
      </c>
      <c r="B31" s="108">
        <v>32453</v>
      </c>
      <c r="C31" s="108">
        <v>12271</v>
      </c>
      <c r="D31" s="108">
        <v>9395.9948167298808</v>
      </c>
      <c r="E31" s="108">
        <v>2151.2462506908</v>
      </c>
      <c r="F31" s="108"/>
      <c r="G31" s="108">
        <v>169.44534389111701</v>
      </c>
      <c r="H31" s="108">
        <v>36.641295009566498</v>
      </c>
      <c r="I31" s="108">
        <v>227.946407945548</v>
      </c>
      <c r="J31" s="108">
        <v>13.1861467550273</v>
      </c>
      <c r="K31" s="108">
        <v>241.16018015673399</v>
      </c>
      <c r="L31" s="108">
        <v>-13.6943690856572</v>
      </c>
      <c r="M31" s="108">
        <v>49.447923738715097</v>
      </c>
      <c r="O31" s="248">
        <v>6.7482205034973699</v>
      </c>
      <c r="P31" s="248">
        <v>10.094598342217999</v>
      </c>
      <c r="R31" s="249">
        <v>1.018</v>
      </c>
      <c r="S31" s="249">
        <v>1.0164</v>
      </c>
      <c r="T31" s="249"/>
      <c r="U31" s="251">
        <v>0.34885844748858402</v>
      </c>
      <c r="V31" s="251">
        <v>0.21095890410958901</v>
      </c>
      <c r="W31" s="251">
        <v>0.101369863013699</v>
      </c>
      <c r="X31" s="249"/>
      <c r="Y31" s="249">
        <v>1.0402370000000001</v>
      </c>
      <c r="Z31" s="249">
        <v>1.0014000000000001</v>
      </c>
      <c r="AA31" s="251">
        <v>7.1428571428571397</v>
      </c>
    </row>
    <row r="32" spans="1:27" customFormat="1" x14ac:dyDescent="0.25">
      <c r="A32" s="109" t="s">
        <v>327</v>
      </c>
      <c r="B32" s="108">
        <v>35076</v>
      </c>
      <c r="C32" s="108">
        <v>10674</v>
      </c>
      <c r="D32" s="108">
        <v>7863.71775883796</v>
      </c>
      <c r="E32" s="108">
        <v>2146.5186151234302</v>
      </c>
      <c r="F32" s="108"/>
      <c r="G32" s="108">
        <v>266.89746921458698</v>
      </c>
      <c r="H32" s="108">
        <v>230.394392731907</v>
      </c>
      <c r="I32" s="108">
        <v>-153.45689500668001</v>
      </c>
      <c r="J32" s="108">
        <v>-8.6183355231168708</v>
      </c>
      <c r="K32" s="108">
        <v>290.03487614184399</v>
      </c>
      <c r="L32" s="108">
        <v>41.753877863253898</v>
      </c>
      <c r="M32" s="108">
        <v>-2.9493038528684301</v>
      </c>
      <c r="O32" s="248">
        <v>5.6477363439388801</v>
      </c>
      <c r="P32" s="248">
        <v>10.0724141863382</v>
      </c>
      <c r="R32" s="249">
        <v>1.0339</v>
      </c>
      <c r="S32" s="249">
        <v>1.1067</v>
      </c>
      <c r="T32" s="249"/>
      <c r="U32" s="251">
        <v>0.24028268551236701</v>
      </c>
      <c r="V32" s="251">
        <v>7.8243311458859197E-2</v>
      </c>
      <c r="W32" s="251">
        <v>3.5335689045936397E-2</v>
      </c>
      <c r="X32" s="249"/>
      <c r="Y32" s="249">
        <v>1.0530520000000001</v>
      </c>
      <c r="Z32" s="249">
        <v>0.99890000000000001</v>
      </c>
      <c r="AA32" s="251">
        <v>-12.6543209876543</v>
      </c>
    </row>
    <row r="33" spans="1:27" customFormat="1" x14ac:dyDescent="0.25">
      <c r="A33" s="109" t="s">
        <v>328</v>
      </c>
      <c r="B33" s="108">
        <v>11817</v>
      </c>
      <c r="C33" s="108">
        <v>8815</v>
      </c>
      <c r="D33" s="108">
        <v>6162.3726420290004</v>
      </c>
      <c r="E33" s="108">
        <v>1900.79140037399</v>
      </c>
      <c r="F33" s="108"/>
      <c r="G33" s="108">
        <v>280.70539240229999</v>
      </c>
      <c r="H33" s="108">
        <v>332.47871844338499</v>
      </c>
      <c r="I33" s="108">
        <v>-228.07372400608199</v>
      </c>
      <c r="J33" s="108">
        <v>6.1941266536331199</v>
      </c>
      <c r="K33" s="108">
        <v>259.48070519371601</v>
      </c>
      <c r="L33" s="108">
        <v>103.60666513485999</v>
      </c>
      <c r="M33" s="108">
        <v>-2.9493038528684301</v>
      </c>
      <c r="O33" s="248">
        <v>4.4258271981044297</v>
      </c>
      <c r="P33" s="248">
        <v>8.9193534738089202</v>
      </c>
      <c r="R33" s="249">
        <v>1.0455000000000001</v>
      </c>
      <c r="S33" s="249">
        <v>1.1741999999999999</v>
      </c>
      <c r="T33" s="249"/>
      <c r="U33" s="251">
        <v>0.17782026768642401</v>
      </c>
      <c r="V33" s="251">
        <v>8.2217973231357599E-2</v>
      </c>
      <c r="W33" s="251">
        <v>3.05927342256214E-2</v>
      </c>
      <c r="X33" s="249"/>
      <c r="Y33" s="249">
        <v>1.0600209999999999</v>
      </c>
      <c r="Z33" s="249">
        <v>1.0009999999999999</v>
      </c>
      <c r="AA33" s="251">
        <v>-20.3957382039574</v>
      </c>
    </row>
    <row r="34" spans="1:27" customFormat="1" x14ac:dyDescent="0.25">
      <c r="A34" s="109" t="s">
        <v>329</v>
      </c>
      <c r="B34" s="108">
        <v>46637</v>
      </c>
      <c r="C34" s="108">
        <v>10534</v>
      </c>
      <c r="D34" s="108">
        <v>8046.0303612469497</v>
      </c>
      <c r="E34" s="108">
        <v>1989.5685253767499</v>
      </c>
      <c r="F34" s="108"/>
      <c r="G34" s="108">
        <v>199.85899014890299</v>
      </c>
      <c r="H34" s="108">
        <v>167.68878521973301</v>
      </c>
      <c r="I34" s="108">
        <v>-138.73115895648201</v>
      </c>
      <c r="J34" s="108">
        <v>14.5146086618495</v>
      </c>
      <c r="K34" s="108">
        <v>272.09934309212503</v>
      </c>
      <c r="L34" s="108">
        <v>-13.6943690856572</v>
      </c>
      <c r="M34" s="108">
        <v>-2.9493038528684301</v>
      </c>
      <c r="O34" s="248">
        <v>5.7786735853506901</v>
      </c>
      <c r="P34" s="248">
        <v>9.33593498724189</v>
      </c>
      <c r="R34" s="249">
        <v>1.0247999999999999</v>
      </c>
      <c r="S34" s="249">
        <v>1.0835999999999999</v>
      </c>
      <c r="T34" s="249"/>
      <c r="U34" s="251">
        <v>0.26011131725417402</v>
      </c>
      <c r="V34" s="251">
        <v>7.9406307977736595E-2</v>
      </c>
      <c r="W34" s="251">
        <v>3.5621521335807101E-2</v>
      </c>
      <c r="X34" s="249"/>
      <c r="Y34" s="249">
        <v>1.051031</v>
      </c>
      <c r="Z34" s="249">
        <v>1.0018</v>
      </c>
      <c r="AA34" s="251">
        <v>-6.6828254847645399</v>
      </c>
    </row>
    <row r="35" spans="1:27" customFormat="1" x14ac:dyDescent="0.25">
      <c r="A35" s="109" t="s">
        <v>330</v>
      </c>
      <c r="B35" s="108">
        <v>49282</v>
      </c>
      <c r="C35" s="108">
        <v>11142</v>
      </c>
      <c r="D35" s="108">
        <v>8611.5264875928606</v>
      </c>
      <c r="E35" s="108">
        <v>1976.19118974398</v>
      </c>
      <c r="F35" s="108"/>
      <c r="G35" s="108">
        <v>207.85522554096701</v>
      </c>
      <c r="H35" s="108">
        <v>140.48471625621301</v>
      </c>
      <c r="I35" s="108">
        <v>-135.007640699121</v>
      </c>
      <c r="J35" s="108">
        <v>-2.5517039346727701</v>
      </c>
      <c r="K35" s="108">
        <v>305.90786059951603</v>
      </c>
      <c r="L35" s="108">
        <v>-13.6943690856572</v>
      </c>
      <c r="M35" s="108">
        <v>51.702401658912102</v>
      </c>
      <c r="O35" s="248">
        <v>6.1848139280061698</v>
      </c>
      <c r="P35" s="248">
        <v>9.2731626151536108</v>
      </c>
      <c r="R35" s="249">
        <v>1.0241</v>
      </c>
      <c r="S35" s="249">
        <v>1.0704</v>
      </c>
      <c r="T35" s="249"/>
      <c r="U35" s="251">
        <v>0.25787401574803098</v>
      </c>
      <c r="V35" s="251">
        <v>7.6443569553805796E-2</v>
      </c>
      <c r="W35" s="251">
        <v>3.1496062992125998E-2</v>
      </c>
      <c r="X35" s="249"/>
      <c r="Y35" s="249">
        <v>1.052818</v>
      </c>
      <c r="Z35" s="249">
        <v>0.99970000000000003</v>
      </c>
      <c r="AA35" s="251">
        <v>7.8938053097345096</v>
      </c>
    </row>
    <row r="36" spans="1:27" customFormat="1" ht="14.25" customHeight="1" x14ac:dyDescent="0.25">
      <c r="A36" s="17" t="s">
        <v>331</v>
      </c>
      <c r="B36" s="18"/>
      <c r="C36" s="1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O36" s="248"/>
      <c r="P36" s="248"/>
      <c r="R36" s="249"/>
      <c r="S36" s="249"/>
      <c r="T36" s="249"/>
      <c r="U36" s="251"/>
      <c r="V36" s="251"/>
      <c r="W36" s="251"/>
      <c r="X36" s="249"/>
      <c r="Y36" s="249"/>
      <c r="Z36" s="249"/>
      <c r="AA36" s="251"/>
    </row>
    <row r="37" spans="1:27" customFormat="1" x14ac:dyDescent="0.25">
      <c r="A37" s="109" t="s">
        <v>332</v>
      </c>
      <c r="B37" s="108">
        <v>48292</v>
      </c>
      <c r="C37" s="108">
        <v>10271</v>
      </c>
      <c r="D37" s="108">
        <v>8450.7281257120303</v>
      </c>
      <c r="E37" s="108">
        <v>1920.0607703601399</v>
      </c>
      <c r="F37" s="108"/>
      <c r="G37" s="108">
        <v>-116.302610944847</v>
      </c>
      <c r="H37" s="108">
        <v>-61.809142846611401</v>
      </c>
      <c r="I37" s="108">
        <v>82.324388050594493</v>
      </c>
      <c r="J37" s="108">
        <v>41.440321827592904</v>
      </c>
      <c r="K37" s="108">
        <v>-83.288593274963503</v>
      </c>
      <c r="L37" s="108">
        <v>-13.6943690856572</v>
      </c>
      <c r="M37" s="108">
        <v>51.898267288791303</v>
      </c>
      <c r="O37" s="248">
        <v>6.0693282531268098</v>
      </c>
      <c r="P37" s="248">
        <v>9.0097738755901595</v>
      </c>
      <c r="R37" s="249">
        <v>0.98619999999999997</v>
      </c>
      <c r="S37" s="249">
        <v>0.96709999999999996</v>
      </c>
      <c r="T37" s="249"/>
      <c r="U37" s="251">
        <v>0.427499147048789</v>
      </c>
      <c r="V37" s="251">
        <v>0.21494370522006101</v>
      </c>
      <c r="W37" s="251">
        <v>5.1177072671443197E-2</v>
      </c>
      <c r="X37" s="249"/>
      <c r="Y37" s="249">
        <v>1.004167</v>
      </c>
      <c r="Z37" s="249">
        <v>1.0048999999999999</v>
      </c>
      <c r="AA37" s="251">
        <v>8.0353851824548492</v>
      </c>
    </row>
    <row r="38" spans="1:27" customFormat="1" x14ac:dyDescent="0.25">
      <c r="A38" s="109" t="s">
        <v>333</v>
      </c>
      <c r="B38" s="108">
        <v>14343</v>
      </c>
      <c r="C38" s="108">
        <v>8546</v>
      </c>
      <c r="D38" s="108">
        <v>7203.0662685344896</v>
      </c>
      <c r="E38" s="108">
        <v>1778.50559224776</v>
      </c>
      <c r="F38" s="108"/>
      <c r="G38" s="108">
        <v>-141.58296830014999</v>
      </c>
      <c r="H38" s="108">
        <v>-202.811585491806</v>
      </c>
      <c r="I38" s="108">
        <v>21.067324903306901</v>
      </c>
      <c r="J38" s="108">
        <v>19.480032936647401</v>
      </c>
      <c r="K38" s="108">
        <v>-115.014189815048</v>
      </c>
      <c r="L38" s="108">
        <v>-13.6943690856572</v>
      </c>
      <c r="M38" s="108">
        <v>-2.9493038528684301</v>
      </c>
      <c r="O38" s="248">
        <v>5.1732552464616903</v>
      </c>
      <c r="P38" s="248">
        <v>8.3455344070278201</v>
      </c>
      <c r="R38" s="249">
        <v>0.98029999999999995</v>
      </c>
      <c r="S38" s="249">
        <v>0.88519999999999999</v>
      </c>
      <c r="T38" s="249"/>
      <c r="U38" s="251">
        <v>0.52291105121293802</v>
      </c>
      <c r="V38" s="251">
        <v>0.23719676549865201</v>
      </c>
      <c r="W38" s="251">
        <v>3.09973045822102E-2</v>
      </c>
      <c r="X38" s="249"/>
      <c r="Y38" s="249">
        <v>0.99009600000000009</v>
      </c>
      <c r="Z38" s="249">
        <v>1.0026999999999999</v>
      </c>
      <c r="AA38" s="251">
        <v>-5.3571428571428603</v>
      </c>
    </row>
    <row r="39" spans="1:27" customFormat="1" x14ac:dyDescent="0.25">
      <c r="A39" s="109" t="s">
        <v>334</v>
      </c>
      <c r="B39" s="108">
        <v>22974</v>
      </c>
      <c r="C39" s="108">
        <v>10104</v>
      </c>
      <c r="D39" s="108">
        <v>8115.1670420213204</v>
      </c>
      <c r="E39" s="108">
        <v>1992.50189634447</v>
      </c>
      <c r="F39" s="108"/>
      <c r="G39" s="108">
        <v>15.736254569820099</v>
      </c>
      <c r="H39" s="108">
        <v>13.515118065938699</v>
      </c>
      <c r="I39" s="108">
        <v>-64.360496645512896</v>
      </c>
      <c r="J39" s="108">
        <v>16.262088095647499</v>
      </c>
      <c r="K39" s="108">
        <v>31.730166251012101</v>
      </c>
      <c r="L39" s="108">
        <v>-13.6943690856572</v>
      </c>
      <c r="M39" s="108">
        <v>-2.9493038528684301</v>
      </c>
      <c r="O39" s="248">
        <v>5.8283276747627797</v>
      </c>
      <c r="P39" s="248">
        <v>9.3496996604857703</v>
      </c>
      <c r="R39" s="249">
        <v>1.0019</v>
      </c>
      <c r="S39" s="249">
        <v>1.0061</v>
      </c>
      <c r="T39" s="249"/>
      <c r="U39" s="251">
        <v>0.38386855862584002</v>
      </c>
      <c r="V39" s="251">
        <v>0.11202389843166501</v>
      </c>
      <c r="W39" s="251">
        <v>3.5100821508588502E-2</v>
      </c>
      <c r="X39" s="249"/>
      <c r="Y39" s="249">
        <v>1.019709</v>
      </c>
      <c r="Z39" s="249">
        <v>1.002</v>
      </c>
      <c r="AA39" s="251">
        <v>-4.08309455587393</v>
      </c>
    </row>
    <row r="40" spans="1:27" customFormat="1" x14ac:dyDescent="0.25">
      <c r="A40" s="109" t="s">
        <v>335</v>
      </c>
      <c r="B40" s="108">
        <v>20714</v>
      </c>
      <c r="C40" s="108">
        <v>12701</v>
      </c>
      <c r="D40" s="108">
        <v>9545.0427081504295</v>
      </c>
      <c r="E40" s="108">
        <v>2391.9939034788299</v>
      </c>
      <c r="F40" s="108"/>
      <c r="G40" s="108">
        <v>341.07546187095102</v>
      </c>
      <c r="H40" s="108">
        <v>334.08720847214198</v>
      </c>
      <c r="I40" s="108">
        <v>-43.0254347692075</v>
      </c>
      <c r="J40" s="108">
        <v>1.9407625532346799</v>
      </c>
      <c r="K40" s="108">
        <v>146.12838990309399</v>
      </c>
      <c r="L40" s="108">
        <v>-13.6943690856572</v>
      </c>
      <c r="M40" s="108">
        <v>-2.9493038528684301</v>
      </c>
      <c r="O40" s="248">
        <v>6.8552669691995796</v>
      </c>
      <c r="P40" s="248">
        <v>11.2242927488655</v>
      </c>
      <c r="R40" s="249">
        <v>1.0357000000000001</v>
      </c>
      <c r="S40" s="249">
        <v>1.1391</v>
      </c>
      <c r="T40" s="249"/>
      <c r="U40" s="251">
        <v>0.238732394366197</v>
      </c>
      <c r="V40" s="251">
        <v>0.109859154929577</v>
      </c>
      <c r="W40" s="251">
        <v>4.8591549295774597E-2</v>
      </c>
      <c r="X40" s="249"/>
      <c r="Y40" s="249">
        <v>1.0281480000000001</v>
      </c>
      <c r="Z40" s="249">
        <v>1.0002</v>
      </c>
      <c r="AA40" s="251">
        <v>-5.2701801200800498</v>
      </c>
    </row>
    <row r="41" spans="1:27" customFormat="1" x14ac:dyDescent="0.25">
      <c r="A41" s="109" t="s">
        <v>336</v>
      </c>
      <c r="B41" s="108">
        <v>21193</v>
      </c>
      <c r="C41" s="108">
        <v>8992</v>
      </c>
      <c r="D41" s="108">
        <v>7476.5859003153</v>
      </c>
      <c r="E41" s="108">
        <v>1812.0218557339001</v>
      </c>
      <c r="F41" s="108"/>
      <c r="G41" s="108">
        <v>-145.47598786616899</v>
      </c>
      <c r="H41" s="108">
        <v>-153.567012167011</v>
      </c>
      <c r="I41" s="108">
        <v>89.969515442673398</v>
      </c>
      <c r="J41" s="108">
        <v>2.2747297816991501</v>
      </c>
      <c r="K41" s="108">
        <v>-115.014189815048</v>
      </c>
      <c r="L41" s="108">
        <v>28.509241930850202</v>
      </c>
      <c r="M41" s="108">
        <v>-2.9493038528684301</v>
      </c>
      <c r="O41" s="248">
        <v>5.3696975416411101</v>
      </c>
      <c r="P41" s="248">
        <v>8.5028075307884698</v>
      </c>
      <c r="R41" s="249">
        <v>0.98050000000000004</v>
      </c>
      <c r="S41" s="249">
        <v>0.91449999999999998</v>
      </c>
      <c r="T41" s="249"/>
      <c r="U41" s="251">
        <v>0.53514938488576402</v>
      </c>
      <c r="V41" s="251">
        <v>0.26713532513180999</v>
      </c>
      <c r="W41" s="251">
        <v>4.4815465729349697E-2</v>
      </c>
      <c r="X41" s="249"/>
      <c r="Y41" s="249">
        <v>0.98541100000000004</v>
      </c>
      <c r="Z41" s="249">
        <v>1.0003</v>
      </c>
      <c r="AA41" s="251">
        <v>-11.645962732919299</v>
      </c>
    </row>
    <row r="42" spans="1:27" customFormat="1" x14ac:dyDescent="0.25">
      <c r="A42" s="109" t="s">
        <v>331</v>
      </c>
      <c r="B42" s="108">
        <v>245329</v>
      </c>
      <c r="C42" s="108">
        <v>9121</v>
      </c>
      <c r="D42" s="108">
        <v>7412.2113093878797</v>
      </c>
      <c r="E42" s="108">
        <v>1671.13723108821</v>
      </c>
      <c r="F42" s="108"/>
      <c r="G42" s="108">
        <v>31.448724689408401</v>
      </c>
      <c r="H42" s="108">
        <v>78.901624020730495</v>
      </c>
      <c r="I42" s="108">
        <v>-27.6987465691371</v>
      </c>
      <c r="J42" s="108">
        <v>-3.67435164308873</v>
      </c>
      <c r="K42" s="108">
        <v>-24.2438344885385</v>
      </c>
      <c r="L42" s="108">
        <v>-13.6943690856572</v>
      </c>
      <c r="M42" s="108">
        <v>-2.9493038528684301</v>
      </c>
      <c r="O42" s="248">
        <v>5.3234635937863004</v>
      </c>
      <c r="P42" s="248">
        <v>7.8417145955023697</v>
      </c>
      <c r="R42" s="249">
        <v>1.0042</v>
      </c>
      <c r="S42" s="249">
        <v>1.0464</v>
      </c>
      <c r="T42" s="249"/>
      <c r="U42" s="251">
        <v>0.24655436447166901</v>
      </c>
      <c r="V42" s="251">
        <v>0.18721286370597201</v>
      </c>
      <c r="W42" s="251">
        <v>6.6385911179173002E-2</v>
      </c>
      <c r="X42" s="249"/>
      <c r="Y42" s="249">
        <v>1.0134239999999999</v>
      </c>
      <c r="Z42" s="249">
        <v>0.99950000000000006</v>
      </c>
      <c r="AA42" s="251">
        <v>-1.5676816400361799</v>
      </c>
    </row>
    <row r="43" spans="1:27" customFormat="1" x14ac:dyDescent="0.25">
      <c r="A43" s="109" t="s">
        <v>337</v>
      </c>
      <c r="B43" s="108">
        <v>9572</v>
      </c>
      <c r="C43" s="108">
        <v>8901</v>
      </c>
      <c r="D43" s="108">
        <v>7418.5835060946802</v>
      </c>
      <c r="E43" s="108">
        <v>1745.4783075125799</v>
      </c>
      <c r="F43" s="108"/>
      <c r="G43" s="108">
        <v>-82.770698078280802</v>
      </c>
      <c r="H43" s="108">
        <v>-79.105693478092704</v>
      </c>
      <c r="I43" s="108">
        <v>45.4592736351902</v>
      </c>
      <c r="J43" s="108">
        <v>-14.805413000584601</v>
      </c>
      <c r="K43" s="108">
        <v>-115.014189815048</v>
      </c>
      <c r="L43" s="108">
        <v>-13.6943690856572</v>
      </c>
      <c r="M43" s="108">
        <v>-2.9493038528684301</v>
      </c>
      <c r="O43" s="248">
        <v>5.3280401170079399</v>
      </c>
      <c r="P43" s="248">
        <v>8.1905557877141693</v>
      </c>
      <c r="R43" s="249">
        <v>0.98880000000000001</v>
      </c>
      <c r="S43" s="249">
        <v>0.95389999999999997</v>
      </c>
      <c r="T43" s="249"/>
      <c r="U43" s="251">
        <v>0.50784313725490204</v>
      </c>
      <c r="V43" s="251">
        <v>0.22549019607843099</v>
      </c>
      <c r="W43" s="251">
        <v>4.3137254901960798E-2</v>
      </c>
      <c r="X43" s="249"/>
      <c r="Y43" s="249">
        <v>0.98572300000000002</v>
      </c>
      <c r="Z43" s="249">
        <v>0.998</v>
      </c>
      <c r="AA43" s="251">
        <v>1.19047619047619</v>
      </c>
    </row>
    <row r="44" spans="1:27" customFormat="1" x14ac:dyDescent="0.25">
      <c r="A44" s="109" t="s">
        <v>338</v>
      </c>
      <c r="B44" s="108">
        <v>22172</v>
      </c>
      <c r="C44" s="108">
        <v>8232</v>
      </c>
      <c r="D44" s="108">
        <v>6976.9031198947096</v>
      </c>
      <c r="E44" s="108">
        <v>1707.0222213581201</v>
      </c>
      <c r="F44" s="108"/>
      <c r="G44" s="108">
        <v>-165.73285706351501</v>
      </c>
      <c r="H44" s="108">
        <v>-177.022965633686</v>
      </c>
      <c r="I44" s="108">
        <v>-7.9095035752963598</v>
      </c>
      <c r="J44" s="108">
        <v>16.078631187362401</v>
      </c>
      <c r="K44" s="108">
        <v>-115.014189815048</v>
      </c>
      <c r="L44" s="108">
        <v>0.380941424411187</v>
      </c>
      <c r="M44" s="108">
        <v>-2.9493038528684301</v>
      </c>
      <c r="O44" s="248">
        <v>5.0108244632870296</v>
      </c>
      <c r="P44" s="248">
        <v>8.0101028324012304</v>
      </c>
      <c r="R44" s="249">
        <v>0.97619999999999996</v>
      </c>
      <c r="S44" s="249">
        <v>0.89549999999999996</v>
      </c>
      <c r="T44" s="249"/>
      <c r="U44" s="251">
        <v>0.55985598559855998</v>
      </c>
      <c r="V44" s="251">
        <v>0.16471647164716499</v>
      </c>
      <c r="W44" s="251">
        <v>3.8703870387038701E-2</v>
      </c>
      <c r="X44" s="249"/>
      <c r="Y44" s="249">
        <v>0.99503799999999998</v>
      </c>
      <c r="Z44" s="249">
        <v>1.0023</v>
      </c>
      <c r="AA44" s="251">
        <v>-8.9344262295081993</v>
      </c>
    </row>
    <row r="45" spans="1:27" customFormat="1" ht="14.25" customHeight="1" x14ac:dyDescent="0.25">
      <c r="A45" s="17" t="s">
        <v>339</v>
      </c>
      <c r="B45" s="18"/>
      <c r="C45" s="1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O45" s="248"/>
      <c r="P45" s="248"/>
      <c r="R45" s="249"/>
      <c r="S45" s="249"/>
      <c r="T45" s="249"/>
      <c r="U45" s="251"/>
      <c r="V45" s="251"/>
      <c r="W45" s="251"/>
      <c r="X45" s="249"/>
      <c r="Y45" s="249"/>
      <c r="Z45" s="249"/>
      <c r="AA45" s="251"/>
    </row>
    <row r="46" spans="1:27" customFormat="1" x14ac:dyDescent="0.25">
      <c r="A46" s="109" t="s">
        <v>340</v>
      </c>
      <c r="B46" s="108">
        <v>107468</v>
      </c>
      <c r="C46" s="108">
        <v>9481</v>
      </c>
      <c r="D46" s="108">
        <v>7806.0510662734096</v>
      </c>
      <c r="E46" s="108">
        <v>1881.86354324071</v>
      </c>
      <c r="F46" s="108"/>
      <c r="G46" s="108">
        <v>-112.870303270985</v>
      </c>
      <c r="H46" s="108">
        <v>-123.406696418622</v>
      </c>
      <c r="I46" s="108">
        <v>131.96337056448999</v>
      </c>
      <c r="J46" s="108">
        <v>-2.3100613082769601</v>
      </c>
      <c r="K46" s="108">
        <v>-115.014189815048</v>
      </c>
      <c r="L46" s="108">
        <v>17.517457337821199</v>
      </c>
      <c r="M46" s="108">
        <v>-2.9493038528684301</v>
      </c>
      <c r="O46" s="248">
        <v>5.6063200208434099</v>
      </c>
      <c r="P46" s="248">
        <v>8.8305356012952707</v>
      </c>
      <c r="R46" s="249">
        <v>0.98550000000000004</v>
      </c>
      <c r="S46" s="249">
        <v>0.93369999999999997</v>
      </c>
      <c r="T46" s="249"/>
      <c r="U46" s="251">
        <v>0.44398340248962698</v>
      </c>
      <c r="V46" s="251">
        <v>0.31551867219917001</v>
      </c>
      <c r="W46" s="251">
        <v>5.5435684647302898E-2</v>
      </c>
      <c r="X46" s="249"/>
      <c r="Y46" s="249">
        <v>0.98329800000000001</v>
      </c>
      <c r="Z46" s="249">
        <v>0.99970000000000003</v>
      </c>
      <c r="AA46" s="251">
        <v>-10.4355581983053</v>
      </c>
    </row>
    <row r="47" spans="1:27" customFormat="1" x14ac:dyDescent="0.25">
      <c r="A47" s="109" t="s">
        <v>341</v>
      </c>
      <c r="B47" s="108">
        <v>15668</v>
      </c>
      <c r="C47" s="108">
        <v>8175</v>
      </c>
      <c r="D47" s="108">
        <v>6771.6563754396102</v>
      </c>
      <c r="E47" s="108">
        <v>1689.30907876316</v>
      </c>
      <c r="F47" s="108"/>
      <c r="G47" s="108">
        <v>-174.39129729636301</v>
      </c>
      <c r="H47" s="108">
        <v>-214.70177467557099</v>
      </c>
      <c r="I47" s="108">
        <v>103.21387448840299</v>
      </c>
      <c r="J47" s="108">
        <v>17.638060587747301</v>
      </c>
      <c r="K47" s="108">
        <v>-115.014189815048</v>
      </c>
      <c r="L47" s="108">
        <v>100.631613455281</v>
      </c>
      <c r="M47" s="108">
        <v>-2.9493038528684301</v>
      </c>
      <c r="O47" s="248">
        <v>4.8634158794996196</v>
      </c>
      <c r="P47" s="248">
        <v>7.9269849374521302</v>
      </c>
      <c r="R47" s="249">
        <v>0.97419999999999995</v>
      </c>
      <c r="S47" s="249">
        <v>0.87209999999999999</v>
      </c>
      <c r="T47" s="249"/>
      <c r="U47" s="251">
        <v>0.54986876640419902</v>
      </c>
      <c r="V47" s="251">
        <v>0.33070866141732302</v>
      </c>
      <c r="W47" s="251">
        <v>5.2493438320210001E-2</v>
      </c>
      <c r="X47" s="249"/>
      <c r="Y47" s="249">
        <v>0.97314099999999992</v>
      </c>
      <c r="Z47" s="249">
        <v>1.0025999999999999</v>
      </c>
      <c r="AA47" s="251">
        <v>-19.1082802547771</v>
      </c>
    </row>
    <row r="48" spans="1:27" customFormat="1" x14ac:dyDescent="0.25">
      <c r="A48" s="109" t="s">
        <v>342</v>
      </c>
      <c r="B48" s="108">
        <v>11520</v>
      </c>
      <c r="C48" s="108">
        <v>9478</v>
      </c>
      <c r="D48" s="108">
        <v>7602.4166922815803</v>
      </c>
      <c r="E48" s="108">
        <v>1931.29716368703</v>
      </c>
      <c r="F48" s="108"/>
      <c r="G48" s="108">
        <v>41.370487328300499</v>
      </c>
      <c r="H48" s="108">
        <v>-9.0681481856724897</v>
      </c>
      <c r="I48" s="108">
        <v>-32.4263181586401</v>
      </c>
      <c r="J48" s="108">
        <v>73.775195926736501</v>
      </c>
      <c r="K48" s="108">
        <v>-115.014189815048</v>
      </c>
      <c r="L48" s="108">
        <v>-10.990630197100201</v>
      </c>
      <c r="M48" s="108">
        <v>-2.9493038528684301</v>
      </c>
      <c r="O48" s="248">
        <v>5.4600694444444402</v>
      </c>
      <c r="P48" s="248">
        <v>9.0625</v>
      </c>
      <c r="R48" s="249">
        <v>1.0054000000000001</v>
      </c>
      <c r="S48" s="249">
        <v>0.99460000000000004</v>
      </c>
      <c r="T48" s="249"/>
      <c r="U48" s="251">
        <v>0.39745627980922099</v>
      </c>
      <c r="V48" s="251">
        <v>0.166931637519873</v>
      </c>
      <c r="W48" s="251">
        <v>3.9745627980922099E-2</v>
      </c>
      <c r="X48" s="249"/>
      <c r="Y48" s="249">
        <v>0.99527199999999993</v>
      </c>
      <c r="Z48" s="249">
        <v>1.0097</v>
      </c>
      <c r="AA48" s="251">
        <v>-7.6358296622613802</v>
      </c>
    </row>
    <row r="49" spans="1:27" customFormat="1" x14ac:dyDescent="0.25">
      <c r="A49" s="109" t="s">
        <v>343</v>
      </c>
      <c r="B49" s="108">
        <v>34324</v>
      </c>
      <c r="C49" s="108">
        <v>9078</v>
      </c>
      <c r="D49" s="108">
        <v>7557.3313647679297</v>
      </c>
      <c r="E49" s="108">
        <v>1833.4397242883199</v>
      </c>
      <c r="F49" s="108"/>
      <c r="G49" s="108">
        <v>-200.70757711284699</v>
      </c>
      <c r="H49" s="108">
        <v>-200.68420111833601</v>
      </c>
      <c r="I49" s="108">
        <v>146.118319128601</v>
      </c>
      <c r="J49" s="108">
        <v>-6.0141110802097204</v>
      </c>
      <c r="K49" s="108">
        <v>-115.014189815048</v>
      </c>
      <c r="L49" s="108">
        <v>66.269422941828196</v>
      </c>
      <c r="M49" s="108">
        <v>-2.9493038528684301</v>
      </c>
      <c r="O49" s="248">
        <v>5.4276890805267497</v>
      </c>
      <c r="P49" s="248">
        <v>8.60330963757138</v>
      </c>
      <c r="R49" s="249">
        <v>0.97340000000000004</v>
      </c>
      <c r="S49" s="249">
        <v>0.88980000000000004</v>
      </c>
      <c r="T49" s="249"/>
      <c r="U49" s="251">
        <v>0.51422436929683302</v>
      </c>
      <c r="V49" s="251">
        <v>0.308105206655931</v>
      </c>
      <c r="W49" s="251">
        <v>5.9581320450885697E-2</v>
      </c>
      <c r="X49" s="249"/>
      <c r="Y49" s="249">
        <v>0.97285600000000005</v>
      </c>
      <c r="Z49" s="249">
        <v>0.99919999999999998</v>
      </c>
      <c r="AA49" s="251">
        <v>-15.086599817684601</v>
      </c>
    </row>
    <row r="50" spans="1:27" customFormat="1" x14ac:dyDescent="0.25">
      <c r="A50" s="109" t="s">
        <v>344</v>
      </c>
      <c r="B50" s="108">
        <v>58200</v>
      </c>
      <c r="C50" s="108">
        <v>9136</v>
      </c>
      <c r="D50" s="108">
        <v>7614.9517769232798</v>
      </c>
      <c r="E50" s="108">
        <v>1812.8882109092499</v>
      </c>
      <c r="F50" s="108"/>
      <c r="G50" s="108">
        <v>-115.429829819254</v>
      </c>
      <c r="H50" s="108">
        <v>-87.108088194134098</v>
      </c>
      <c r="I50" s="108">
        <v>15.229083864024499</v>
      </c>
      <c r="J50" s="108">
        <v>26.6840852308367</v>
      </c>
      <c r="K50" s="108">
        <v>-115.014189815048</v>
      </c>
      <c r="L50" s="108">
        <v>-13.6943690856572</v>
      </c>
      <c r="M50" s="108">
        <v>-2.9493038528684301</v>
      </c>
      <c r="O50" s="248">
        <v>5.4690721649484502</v>
      </c>
      <c r="P50" s="248">
        <v>8.5068728522336805</v>
      </c>
      <c r="R50" s="249">
        <v>0.98480000000000001</v>
      </c>
      <c r="S50" s="249">
        <v>0.95120000000000005</v>
      </c>
      <c r="T50" s="249"/>
      <c r="U50" s="251">
        <v>0.40779139176877199</v>
      </c>
      <c r="V50" s="251">
        <v>0.21457744266415299</v>
      </c>
      <c r="W50" s="251">
        <v>4.4926170279610399E-2</v>
      </c>
      <c r="X50" s="249"/>
      <c r="Y50" s="249">
        <v>0.9886839999999999</v>
      </c>
      <c r="Z50" s="249">
        <v>1.0035000000000001</v>
      </c>
      <c r="AA50" s="251">
        <v>-3.7787182587666299</v>
      </c>
    </row>
    <row r="51" spans="1:27" customFormat="1" x14ac:dyDescent="0.25">
      <c r="A51" s="109" t="s">
        <v>345</v>
      </c>
      <c r="B51" s="108">
        <v>12106</v>
      </c>
      <c r="C51" s="108">
        <v>8980</v>
      </c>
      <c r="D51" s="108">
        <v>7648.4684434594001</v>
      </c>
      <c r="E51" s="108">
        <v>1711.06567217514</v>
      </c>
      <c r="F51" s="108"/>
      <c r="G51" s="108">
        <v>-161.06524696701399</v>
      </c>
      <c r="H51" s="108">
        <v>-152.80616056474199</v>
      </c>
      <c r="I51" s="108">
        <v>80.856138330777398</v>
      </c>
      <c r="J51" s="108">
        <v>-15.265182875314</v>
      </c>
      <c r="K51" s="108">
        <v>-115.014189815048</v>
      </c>
      <c r="L51" s="108">
        <v>-13.6943690856572</v>
      </c>
      <c r="M51" s="108">
        <v>-2.9493038528684301</v>
      </c>
      <c r="O51" s="248">
        <v>5.4931438955889602</v>
      </c>
      <c r="P51" s="248">
        <v>8.0290764909962</v>
      </c>
      <c r="R51" s="249">
        <v>0.97889999999999999</v>
      </c>
      <c r="S51" s="249">
        <v>0.90990000000000004</v>
      </c>
      <c r="T51" s="249"/>
      <c r="U51" s="251">
        <v>0.55488721804511298</v>
      </c>
      <c r="V51" s="251">
        <v>0.249624060150376</v>
      </c>
      <c r="W51" s="251">
        <v>3.7593984962405999E-2</v>
      </c>
      <c r="X51" s="249"/>
      <c r="Y51" s="249">
        <v>0.98304900000000006</v>
      </c>
      <c r="Z51" s="249">
        <v>0.998</v>
      </c>
      <c r="AA51" s="251">
        <v>-5.8073654390934797</v>
      </c>
    </row>
    <row r="52" spans="1:27" customFormat="1" x14ac:dyDescent="0.25">
      <c r="A52" s="109" t="s">
        <v>346</v>
      </c>
      <c r="B52" s="108">
        <v>38917</v>
      </c>
      <c r="C52" s="108">
        <v>9294</v>
      </c>
      <c r="D52" s="108">
        <v>7538.39143546586</v>
      </c>
      <c r="E52" s="108">
        <v>1903.4501021292499</v>
      </c>
      <c r="F52" s="108"/>
      <c r="G52" s="108">
        <v>-10.236310819672401</v>
      </c>
      <c r="H52" s="108">
        <v>16.588457315271398</v>
      </c>
      <c r="I52" s="108">
        <v>-31.822278819721401</v>
      </c>
      <c r="J52" s="108">
        <v>2.2932714422443099</v>
      </c>
      <c r="K52" s="108">
        <v>-113.213887411412</v>
      </c>
      <c r="L52" s="108">
        <v>-13.6943690856572</v>
      </c>
      <c r="M52" s="108">
        <v>2.4293392518878201</v>
      </c>
      <c r="O52" s="248">
        <v>5.4140863889816799</v>
      </c>
      <c r="P52" s="248">
        <v>8.9318292776935504</v>
      </c>
      <c r="R52" s="249">
        <v>0.99860000000000004</v>
      </c>
      <c r="S52" s="249">
        <v>1.008</v>
      </c>
      <c r="T52" s="249"/>
      <c r="U52" s="251">
        <v>0.36165163739914602</v>
      </c>
      <c r="V52" s="251">
        <v>0.17228286663502601</v>
      </c>
      <c r="W52" s="251">
        <v>4.60370194589464E-2</v>
      </c>
      <c r="X52" s="249"/>
      <c r="Y52" s="249">
        <v>1.000259</v>
      </c>
      <c r="Z52" s="249">
        <v>1.0003</v>
      </c>
      <c r="AA52" s="251">
        <v>2.6302971261568402</v>
      </c>
    </row>
    <row r="53" spans="1:27" customFormat="1" x14ac:dyDescent="0.25">
      <c r="A53" s="109" t="s">
        <v>347</v>
      </c>
      <c r="B53" s="108">
        <v>14885</v>
      </c>
      <c r="C53" s="108">
        <v>9685</v>
      </c>
      <c r="D53" s="108">
        <v>7792.0129541967899</v>
      </c>
      <c r="E53" s="108">
        <v>1922.7740703233701</v>
      </c>
      <c r="F53" s="108"/>
      <c r="G53" s="108">
        <v>73.562358959429801</v>
      </c>
      <c r="H53" s="108">
        <v>-22.866096787837002</v>
      </c>
      <c r="I53" s="108">
        <v>-47.1931176285661</v>
      </c>
      <c r="J53" s="108">
        <v>9.3821695566416494</v>
      </c>
      <c r="K53" s="108">
        <v>-59.656749739561903</v>
      </c>
      <c r="L53" s="108">
        <v>-13.6943690856572</v>
      </c>
      <c r="M53" s="108">
        <v>31.0441827799925</v>
      </c>
      <c r="O53" s="248">
        <v>5.5962378233120598</v>
      </c>
      <c r="P53" s="248">
        <v>9.0225058784010805</v>
      </c>
      <c r="R53" s="249">
        <v>1.0094000000000001</v>
      </c>
      <c r="S53" s="249">
        <v>0.98740000000000006</v>
      </c>
      <c r="T53" s="249"/>
      <c r="U53" s="251">
        <v>0.345738295318127</v>
      </c>
      <c r="V53" s="251">
        <v>0.139255702280912</v>
      </c>
      <c r="W53" s="251">
        <v>4.6818727490996401E-2</v>
      </c>
      <c r="X53" s="249"/>
      <c r="Y53" s="249">
        <v>1.007711</v>
      </c>
      <c r="Z53" s="249">
        <v>1.0012000000000001</v>
      </c>
      <c r="AA53" s="251">
        <v>5.9796437659033099</v>
      </c>
    </row>
    <row r="54" spans="1:27" customFormat="1" x14ac:dyDescent="0.25">
      <c r="A54" s="109" t="s">
        <v>348</v>
      </c>
      <c r="B54" s="108">
        <v>8856</v>
      </c>
      <c r="C54" s="108">
        <v>8580</v>
      </c>
      <c r="D54" s="108">
        <v>7389.4778815202199</v>
      </c>
      <c r="E54" s="108">
        <v>1732.5906710957399</v>
      </c>
      <c r="F54" s="108"/>
      <c r="G54" s="108">
        <v>-223.583742620083</v>
      </c>
      <c r="H54" s="108">
        <v>-237.909915180084</v>
      </c>
      <c r="I54" s="108">
        <v>24.7072942842664</v>
      </c>
      <c r="J54" s="108">
        <v>25.894926596925998</v>
      </c>
      <c r="K54" s="108">
        <v>-115.014189815048</v>
      </c>
      <c r="L54" s="108">
        <v>-13.6943690856572</v>
      </c>
      <c r="M54" s="108">
        <v>-2.9493038528684301</v>
      </c>
      <c r="O54" s="248">
        <v>5.3071364046973803</v>
      </c>
      <c r="P54" s="248">
        <v>8.1300813008130106</v>
      </c>
      <c r="R54" s="249">
        <v>0.96970000000000001</v>
      </c>
      <c r="S54" s="249">
        <v>0.8619</v>
      </c>
      <c r="T54" s="249"/>
      <c r="U54" s="251">
        <v>0.58297872340425505</v>
      </c>
      <c r="V54" s="251">
        <v>0.24468085106383</v>
      </c>
      <c r="W54" s="251">
        <v>1.48936170212766E-2</v>
      </c>
      <c r="X54" s="249"/>
      <c r="Y54" s="249">
        <v>0.96367000000000003</v>
      </c>
      <c r="Z54" s="249">
        <v>1.0035000000000001</v>
      </c>
      <c r="AA54" s="251">
        <v>-6.3745019920318704</v>
      </c>
    </row>
    <row r="55" spans="1:27" customFormat="1" ht="14.25" customHeight="1" x14ac:dyDescent="0.25">
      <c r="A55" s="17" t="s">
        <v>349</v>
      </c>
      <c r="B55" s="18"/>
      <c r="C55" s="1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O55" s="248"/>
      <c r="P55" s="248"/>
      <c r="R55" s="249"/>
      <c r="S55" s="249"/>
      <c r="T55" s="249"/>
      <c r="U55" s="251"/>
      <c r="V55" s="251"/>
      <c r="W55" s="251"/>
      <c r="X55" s="249"/>
      <c r="Y55" s="249"/>
      <c r="Z55" s="249"/>
      <c r="AA55" s="251"/>
    </row>
    <row r="56" spans="1:27" customFormat="1" x14ac:dyDescent="0.25">
      <c r="A56" s="109" t="s">
        <v>350</v>
      </c>
      <c r="B56" s="108">
        <v>5523</v>
      </c>
      <c r="C56" s="108">
        <v>8442</v>
      </c>
      <c r="D56" s="108">
        <v>7184.9428863598596</v>
      </c>
      <c r="E56" s="108">
        <v>1728.6379927586399</v>
      </c>
      <c r="F56" s="108"/>
      <c r="G56" s="108">
        <v>-162.062272041753</v>
      </c>
      <c r="H56" s="108">
        <v>-167.008483996454</v>
      </c>
      <c r="I56" s="108">
        <v>-41.584773109973398</v>
      </c>
      <c r="J56" s="108">
        <v>18.712605516139998</v>
      </c>
      <c r="K56" s="108">
        <v>-115.014189815048</v>
      </c>
      <c r="L56" s="108">
        <v>-1.80785641559064</v>
      </c>
      <c r="M56" s="108">
        <v>-2.9493038528684301</v>
      </c>
      <c r="O56" s="248">
        <v>5.1602390005431804</v>
      </c>
      <c r="P56" s="248">
        <v>8.1115335868187604</v>
      </c>
      <c r="R56" s="249">
        <v>0.97740000000000005</v>
      </c>
      <c r="S56" s="249">
        <v>0.90259999999999996</v>
      </c>
      <c r="T56" s="249"/>
      <c r="U56" s="251">
        <v>0.44912280701754398</v>
      </c>
      <c r="V56" s="251">
        <v>0.168421052631579</v>
      </c>
      <c r="W56" s="251">
        <v>3.5087719298245598E-2</v>
      </c>
      <c r="X56" s="249"/>
      <c r="Y56" s="249">
        <v>0.976163</v>
      </c>
      <c r="Z56" s="249">
        <v>1.0025999999999999</v>
      </c>
      <c r="AA56" s="251">
        <v>-8.6538461538461497</v>
      </c>
    </row>
    <row r="57" spans="1:27" customFormat="1" x14ac:dyDescent="0.25">
      <c r="A57" s="109" t="s">
        <v>351</v>
      </c>
      <c r="B57" s="108">
        <v>21694</v>
      </c>
      <c r="C57" s="108">
        <v>8498</v>
      </c>
      <c r="D57" s="108">
        <v>7008.6844290378804</v>
      </c>
      <c r="E57" s="108">
        <v>1819.2920831240201</v>
      </c>
      <c r="F57" s="108"/>
      <c r="G57" s="108">
        <v>-130.74496163302899</v>
      </c>
      <c r="H57" s="108">
        <v>-138.17884627737499</v>
      </c>
      <c r="I57" s="108">
        <v>16.036521678305199</v>
      </c>
      <c r="J57" s="108">
        <v>11.2456490980657</v>
      </c>
      <c r="K57" s="108">
        <v>-115.014189815048</v>
      </c>
      <c r="L57" s="108">
        <v>30.056713696528</v>
      </c>
      <c r="M57" s="108">
        <v>-2.9493038528684301</v>
      </c>
      <c r="O57" s="248">
        <v>5.0336498571033497</v>
      </c>
      <c r="P57" s="248">
        <v>8.5369226514243604</v>
      </c>
      <c r="R57" s="249">
        <v>0.98129999999999995</v>
      </c>
      <c r="S57" s="249">
        <v>0.92330000000000001</v>
      </c>
      <c r="T57" s="249"/>
      <c r="U57" s="251">
        <v>0.46153846153846201</v>
      </c>
      <c r="V57" s="251">
        <v>0.230769230769231</v>
      </c>
      <c r="W57" s="251">
        <v>4.6703296703296697E-2</v>
      </c>
      <c r="X57" s="249"/>
      <c r="Y57" s="249">
        <v>0.978626</v>
      </c>
      <c r="Z57" s="249">
        <v>1.0016</v>
      </c>
      <c r="AA57" s="251">
        <v>-12.077294685990299</v>
      </c>
    </row>
    <row r="58" spans="1:27" customFormat="1" x14ac:dyDescent="0.25">
      <c r="A58" s="109" t="s">
        <v>352</v>
      </c>
      <c r="B58" s="108">
        <v>9992</v>
      </c>
      <c r="C58" s="108">
        <v>9136</v>
      </c>
      <c r="D58" s="108">
        <v>7775.6244557898799</v>
      </c>
      <c r="E58" s="108">
        <v>1672.1095235698999</v>
      </c>
      <c r="F58" s="108"/>
      <c r="G58" s="108">
        <v>-125.647678993816</v>
      </c>
      <c r="H58" s="108">
        <v>-129.06368634021501</v>
      </c>
      <c r="I58" s="108">
        <v>1.6963371840338901</v>
      </c>
      <c r="J58" s="108">
        <v>56.793812538871599</v>
      </c>
      <c r="K58" s="108">
        <v>-115.014189815048</v>
      </c>
      <c r="L58" s="108">
        <v>-13.6943690856572</v>
      </c>
      <c r="M58" s="108">
        <v>13.660815054019199</v>
      </c>
      <c r="O58" s="248">
        <v>5.58446757405925</v>
      </c>
      <c r="P58" s="248">
        <v>7.8462770216172899</v>
      </c>
      <c r="R58" s="249">
        <v>0.98380000000000001</v>
      </c>
      <c r="S58" s="249">
        <v>0.92200000000000004</v>
      </c>
      <c r="T58" s="249"/>
      <c r="U58" s="251">
        <v>0.42652329749103901</v>
      </c>
      <c r="V58" s="251">
        <v>0.21863799283154101</v>
      </c>
      <c r="W58" s="251">
        <v>3.0465949820788499E-2</v>
      </c>
      <c r="X58" s="249"/>
      <c r="Y58" s="249">
        <v>0.978155</v>
      </c>
      <c r="Z58" s="249">
        <v>1.0073000000000001</v>
      </c>
      <c r="AA58" s="251">
        <v>3.91061452513966</v>
      </c>
    </row>
    <row r="59" spans="1:27" customFormat="1" x14ac:dyDescent="0.25">
      <c r="A59" s="109" t="s">
        <v>353</v>
      </c>
      <c r="B59" s="108">
        <v>167404</v>
      </c>
      <c r="C59" s="108">
        <v>8885</v>
      </c>
      <c r="D59" s="108">
        <v>7313.4912423876103</v>
      </c>
      <c r="E59" s="108">
        <v>1704.0646716711501</v>
      </c>
      <c r="F59" s="108"/>
      <c r="G59" s="108">
        <v>-20.891687412944702</v>
      </c>
      <c r="H59" s="108">
        <v>33.567678792822001</v>
      </c>
      <c r="I59" s="108">
        <v>-44.4854148038727</v>
      </c>
      <c r="J59" s="108">
        <v>-9.47578460349885</v>
      </c>
      <c r="K59" s="108">
        <v>-74.227218547116493</v>
      </c>
      <c r="L59" s="108">
        <v>-13.6943690856572</v>
      </c>
      <c r="M59" s="108">
        <v>-2.9493038528684301</v>
      </c>
      <c r="O59" s="248">
        <v>5.2525626627798596</v>
      </c>
      <c r="P59" s="248">
        <v>7.9962247019187096</v>
      </c>
      <c r="R59" s="249">
        <v>0.99709999999999999</v>
      </c>
      <c r="S59" s="249">
        <v>1.0188999999999999</v>
      </c>
      <c r="T59" s="249"/>
      <c r="U59" s="251">
        <v>0.27556010462868202</v>
      </c>
      <c r="V59" s="251">
        <v>0.18969634936881599</v>
      </c>
      <c r="W59" s="251">
        <v>5.4702604344364802E-2</v>
      </c>
      <c r="X59" s="249"/>
      <c r="Y59" s="249">
        <v>1.006157</v>
      </c>
      <c r="Z59" s="249">
        <v>0.99870000000000003</v>
      </c>
      <c r="AA59" s="251">
        <v>-7.1782962102818502</v>
      </c>
    </row>
    <row r="60" spans="1:27" customFormat="1" x14ac:dyDescent="0.25">
      <c r="A60" s="109" t="s">
        <v>354</v>
      </c>
      <c r="B60" s="108">
        <v>28576</v>
      </c>
      <c r="C60" s="108">
        <v>9599</v>
      </c>
      <c r="D60" s="108">
        <v>8078.60906376397</v>
      </c>
      <c r="E60" s="108">
        <v>1836.8092497822799</v>
      </c>
      <c r="F60" s="108"/>
      <c r="G60" s="108">
        <v>-74.813627103025297</v>
      </c>
      <c r="H60" s="108">
        <v>-59.070167819599597</v>
      </c>
      <c r="I60" s="108">
        <v>-44.783641567372499</v>
      </c>
      <c r="J60" s="108">
        <v>-6.4311332394065603</v>
      </c>
      <c r="K60" s="108">
        <v>-115.014189815048</v>
      </c>
      <c r="L60" s="108">
        <v>-13.6943690856572</v>
      </c>
      <c r="M60" s="108">
        <v>-2.9493038528684301</v>
      </c>
      <c r="O60" s="248">
        <v>5.8020716685330296</v>
      </c>
      <c r="P60" s="248">
        <v>8.6191209406495002</v>
      </c>
      <c r="R60" s="249">
        <v>0.99070000000000003</v>
      </c>
      <c r="S60" s="249">
        <v>0.96709999999999996</v>
      </c>
      <c r="T60" s="249"/>
      <c r="U60" s="251">
        <v>0.38419782870928798</v>
      </c>
      <c r="V60" s="251">
        <v>0.167068757539204</v>
      </c>
      <c r="W60" s="251">
        <v>2.7141133896260598E-2</v>
      </c>
      <c r="X60" s="249"/>
      <c r="Y60" s="249">
        <v>0.98682199999999998</v>
      </c>
      <c r="Z60" s="249">
        <v>0.99919999999999998</v>
      </c>
      <c r="AA60" s="251">
        <v>-2.1251475796930301</v>
      </c>
    </row>
    <row r="61" spans="1:27" customFormat="1" x14ac:dyDescent="0.25">
      <c r="A61" s="109" t="s">
        <v>355</v>
      </c>
      <c r="B61" s="108">
        <v>43728</v>
      </c>
      <c r="C61" s="108">
        <v>8640</v>
      </c>
      <c r="D61" s="108">
        <v>7228.0266691942297</v>
      </c>
      <c r="E61" s="108">
        <v>1756.4114155034999</v>
      </c>
      <c r="F61" s="108"/>
      <c r="G61" s="108">
        <v>-126.173029520919</v>
      </c>
      <c r="H61" s="108">
        <v>-112.45460322639001</v>
      </c>
      <c r="I61" s="108">
        <v>15.8769173134132</v>
      </c>
      <c r="J61" s="108">
        <v>1.4773593454434899</v>
      </c>
      <c r="K61" s="108">
        <v>-115.014189815048</v>
      </c>
      <c r="L61" s="108">
        <v>-5.1818949800515499</v>
      </c>
      <c r="M61" s="108">
        <v>-2.9493038528684301</v>
      </c>
      <c r="O61" s="248">
        <v>5.1911818514453003</v>
      </c>
      <c r="P61" s="248">
        <v>8.2418587632638101</v>
      </c>
      <c r="R61" s="249">
        <v>0.98250000000000004</v>
      </c>
      <c r="S61" s="249">
        <v>0.93520000000000003</v>
      </c>
      <c r="T61" s="249"/>
      <c r="U61" s="251">
        <v>0.48414096916299598</v>
      </c>
      <c r="V61" s="251">
        <v>0.25506607929515401</v>
      </c>
      <c r="W61" s="251">
        <v>2.9074889867841399E-2</v>
      </c>
      <c r="X61" s="249"/>
      <c r="Y61" s="249">
        <v>0.97572800000000004</v>
      </c>
      <c r="Z61" s="249">
        <v>1.0002</v>
      </c>
      <c r="AA61" s="251">
        <v>-8.2828282828282802</v>
      </c>
    </row>
    <row r="62" spans="1:27" customFormat="1" x14ac:dyDescent="0.25">
      <c r="A62" s="109" t="s">
        <v>356</v>
      </c>
      <c r="B62" s="108">
        <v>145163</v>
      </c>
      <c r="C62" s="108">
        <v>9185</v>
      </c>
      <c r="D62" s="108">
        <v>7720.3945577797804</v>
      </c>
      <c r="E62" s="108">
        <v>1774.7432201137999</v>
      </c>
      <c r="F62" s="108"/>
      <c r="G62" s="108">
        <v>-89.239139680266405</v>
      </c>
      <c r="H62" s="108">
        <v>-105.833633996636</v>
      </c>
      <c r="I62" s="108">
        <v>17.890575143226499</v>
      </c>
      <c r="J62" s="108">
        <v>-1.51232489995098</v>
      </c>
      <c r="K62" s="108">
        <v>-115.014189815048</v>
      </c>
      <c r="L62" s="108">
        <v>-13.6943690856572</v>
      </c>
      <c r="M62" s="108">
        <v>-2.9493038528684301</v>
      </c>
      <c r="O62" s="248">
        <v>5.5448013612284104</v>
      </c>
      <c r="P62" s="248">
        <v>8.3278796938613802</v>
      </c>
      <c r="R62" s="249">
        <v>0.98839999999999995</v>
      </c>
      <c r="S62" s="249">
        <v>0.93959999999999999</v>
      </c>
      <c r="T62" s="249"/>
      <c r="U62" s="251">
        <v>0.36079016026835597</v>
      </c>
      <c r="V62" s="251">
        <v>0.23133308485526199</v>
      </c>
      <c r="W62" s="251">
        <v>4.6713877500310599E-2</v>
      </c>
      <c r="X62" s="249"/>
      <c r="Y62" s="249">
        <v>0.99751599999999996</v>
      </c>
      <c r="Z62" s="249">
        <v>0.99980000000000002</v>
      </c>
      <c r="AA62" s="251">
        <v>-6.4939591078066901</v>
      </c>
    </row>
    <row r="63" spans="1:27" customFormat="1" x14ac:dyDescent="0.25">
      <c r="A63" s="109" t="s">
        <v>357</v>
      </c>
      <c r="B63" s="108">
        <v>14867</v>
      </c>
      <c r="C63" s="108">
        <v>9431</v>
      </c>
      <c r="D63" s="108">
        <v>7576.6754356805004</v>
      </c>
      <c r="E63" s="108">
        <v>1970.9719327979201</v>
      </c>
      <c r="F63" s="108"/>
      <c r="G63" s="108">
        <v>65.476845936831396</v>
      </c>
      <c r="H63" s="108">
        <v>10.624424582387499</v>
      </c>
      <c r="I63" s="108">
        <v>-109.51665749086899</v>
      </c>
      <c r="J63" s="108">
        <v>35.642128559302598</v>
      </c>
      <c r="K63" s="108">
        <v>-115.014189815048</v>
      </c>
      <c r="L63" s="108">
        <v>-0.79900951960132904</v>
      </c>
      <c r="M63" s="108">
        <v>-2.9493038528684301</v>
      </c>
      <c r="O63" s="248">
        <v>5.4415820273088</v>
      </c>
      <c r="P63" s="248">
        <v>9.2486715544494498</v>
      </c>
      <c r="R63" s="249">
        <v>1.0085999999999999</v>
      </c>
      <c r="S63" s="249">
        <v>1.0046999999999999</v>
      </c>
      <c r="T63" s="249"/>
      <c r="U63" s="251">
        <v>0.34981458590852899</v>
      </c>
      <c r="V63" s="251">
        <v>0.14462299134734199</v>
      </c>
      <c r="W63" s="251">
        <v>1.9777503090234901E-2</v>
      </c>
      <c r="X63" s="249"/>
      <c r="Y63" s="249">
        <v>0.99138099999999996</v>
      </c>
      <c r="Z63" s="249">
        <v>1.0046999999999999</v>
      </c>
      <c r="AA63" s="251">
        <v>-8.6907449209932306</v>
      </c>
    </row>
    <row r="64" spans="1:27" customFormat="1" x14ac:dyDescent="0.25">
      <c r="A64" s="109" t="s">
        <v>358</v>
      </c>
      <c r="B64" s="108">
        <v>7434</v>
      </c>
      <c r="C64" s="108">
        <v>6903</v>
      </c>
      <c r="D64" s="108">
        <v>5712.5601509501003</v>
      </c>
      <c r="E64" s="108">
        <v>1462.0044766994299</v>
      </c>
      <c r="F64" s="108"/>
      <c r="G64" s="108">
        <v>-69.375796651611793</v>
      </c>
      <c r="H64" s="108">
        <v>-78.610788377221496</v>
      </c>
      <c r="I64" s="108">
        <v>-127.758103419392</v>
      </c>
      <c r="J64" s="108">
        <v>110.284164924942</v>
      </c>
      <c r="K64" s="108">
        <v>-115.014189815048</v>
      </c>
      <c r="L64" s="108">
        <v>12.096334119667</v>
      </c>
      <c r="M64" s="108">
        <v>-2.9493038528684301</v>
      </c>
      <c r="O64" s="248">
        <v>4.1027710519235896</v>
      </c>
      <c r="P64" s="248">
        <v>6.8603712671509296</v>
      </c>
      <c r="R64" s="249">
        <v>0.98780000000000001</v>
      </c>
      <c r="S64" s="249">
        <v>0.94530000000000003</v>
      </c>
      <c r="T64" s="249"/>
      <c r="U64" s="251">
        <v>0.422950819672131</v>
      </c>
      <c r="V64" s="251">
        <v>0.2</v>
      </c>
      <c r="W64" s="251">
        <v>1.9672131147540999E-2</v>
      </c>
      <c r="X64" s="249"/>
      <c r="Y64" s="249">
        <v>0.97675400000000001</v>
      </c>
      <c r="Z64" s="249">
        <v>1.0193000000000001</v>
      </c>
      <c r="AA64" s="251">
        <v>-10.8187134502924</v>
      </c>
    </row>
    <row r="65" spans="1:27" customFormat="1" x14ac:dyDescent="0.25">
      <c r="A65" s="109" t="s">
        <v>359</v>
      </c>
      <c r="B65" s="108">
        <v>7541</v>
      </c>
      <c r="C65" s="108">
        <v>6966</v>
      </c>
      <c r="D65" s="108">
        <v>6111.5667077575799</v>
      </c>
      <c r="E65" s="108">
        <v>1424.3039501732801</v>
      </c>
      <c r="F65" s="108"/>
      <c r="G65" s="108">
        <v>-244.14523112032401</v>
      </c>
      <c r="H65" s="108">
        <v>-174.39825095314501</v>
      </c>
      <c r="I65" s="108">
        <v>-55.962746749498102</v>
      </c>
      <c r="J65" s="108">
        <v>-15.2471627577888</v>
      </c>
      <c r="K65" s="108">
        <v>-115.014189815048</v>
      </c>
      <c r="L65" s="108">
        <v>37.439992260091998</v>
      </c>
      <c r="M65" s="108">
        <v>-2.9493038528684301</v>
      </c>
      <c r="O65" s="248">
        <v>4.3893382840472102</v>
      </c>
      <c r="P65" s="248">
        <v>6.6834637316005798</v>
      </c>
      <c r="R65" s="249">
        <v>0.96</v>
      </c>
      <c r="S65" s="249">
        <v>0.87660000000000005</v>
      </c>
      <c r="T65" s="249"/>
      <c r="U65" s="251">
        <v>0.56495468277945604</v>
      </c>
      <c r="V65" s="251">
        <v>0.205438066465257</v>
      </c>
      <c r="W65" s="251">
        <v>2.4169184290030201E-2</v>
      </c>
      <c r="X65" s="249"/>
      <c r="Y65" s="249">
        <v>0.97608800000000007</v>
      </c>
      <c r="Z65" s="249">
        <v>0.99750000000000005</v>
      </c>
      <c r="AA65" s="251">
        <v>-13.5770234986945</v>
      </c>
    </row>
    <row r="66" spans="1:27" customFormat="1" x14ac:dyDescent="0.25">
      <c r="A66" s="109" t="s">
        <v>360</v>
      </c>
      <c r="B66" s="108">
        <v>3637</v>
      </c>
      <c r="C66" s="108">
        <v>8218</v>
      </c>
      <c r="D66" s="108">
        <v>6852.7238870328101</v>
      </c>
      <c r="E66" s="108">
        <v>1552.7575728448101</v>
      </c>
      <c r="F66" s="108"/>
      <c r="G66" s="108">
        <v>-123.716865165314</v>
      </c>
      <c r="H66" s="108">
        <v>-61.059997930123899</v>
      </c>
      <c r="I66" s="108">
        <v>-56.985561033562398</v>
      </c>
      <c r="J66" s="108">
        <v>141.883138473184</v>
      </c>
      <c r="K66" s="108">
        <v>-115.014189815048</v>
      </c>
      <c r="L66" s="108">
        <v>30.7812130384848</v>
      </c>
      <c r="M66" s="108">
        <v>-2.9493038528684301</v>
      </c>
      <c r="O66" s="248">
        <v>4.9216387132251898</v>
      </c>
      <c r="P66" s="248">
        <v>7.28622491064064</v>
      </c>
      <c r="R66" s="249">
        <v>0.9819</v>
      </c>
      <c r="S66" s="249">
        <v>0.95979999999999999</v>
      </c>
      <c r="T66" s="249"/>
      <c r="U66" s="251">
        <v>0.458100558659218</v>
      </c>
      <c r="V66" s="251">
        <v>0.15083798882681601</v>
      </c>
      <c r="W66" s="251">
        <v>3.91061452513966E-2</v>
      </c>
      <c r="X66" s="249"/>
      <c r="Y66" s="249">
        <v>0.97063199999999994</v>
      </c>
      <c r="Z66" s="249">
        <v>1.0206999999999999</v>
      </c>
      <c r="AA66" s="251">
        <v>-12.2549019607843</v>
      </c>
    </row>
    <row r="67" spans="1:27" customFormat="1" x14ac:dyDescent="0.25">
      <c r="A67" s="109" t="s">
        <v>361</v>
      </c>
      <c r="B67" s="108">
        <v>11460</v>
      </c>
      <c r="C67" s="108">
        <v>8916</v>
      </c>
      <c r="D67" s="108">
        <v>7508.5721958678196</v>
      </c>
      <c r="E67" s="108">
        <v>1694.0836166517499</v>
      </c>
      <c r="F67" s="108"/>
      <c r="G67" s="108">
        <v>-71.013998670764494</v>
      </c>
      <c r="H67" s="108">
        <v>-89.272616992631399</v>
      </c>
      <c r="I67" s="108">
        <v>-46.5098264962621</v>
      </c>
      <c r="J67" s="108">
        <v>51.840902163091997</v>
      </c>
      <c r="K67" s="108">
        <v>-115.014189815048</v>
      </c>
      <c r="L67" s="108">
        <v>-13.6943690856572</v>
      </c>
      <c r="M67" s="108">
        <v>-2.9493038528684301</v>
      </c>
      <c r="O67" s="248">
        <v>5.3926701570680597</v>
      </c>
      <c r="P67" s="248">
        <v>7.9493891797556699</v>
      </c>
      <c r="R67" s="249">
        <v>0.99050000000000005</v>
      </c>
      <c r="S67" s="249">
        <v>0.94650000000000001</v>
      </c>
      <c r="T67" s="249"/>
      <c r="U67" s="251">
        <v>0.46440129449838202</v>
      </c>
      <c r="V67" s="251">
        <v>0.20064724919093899</v>
      </c>
      <c r="W67" s="251">
        <v>1.2944983818770199E-2</v>
      </c>
      <c r="X67" s="249"/>
      <c r="Y67" s="249">
        <v>0.98210200000000003</v>
      </c>
      <c r="Z67" s="249">
        <v>1.0068999999999999</v>
      </c>
      <c r="AA67" s="251">
        <v>-3.5881435257410299</v>
      </c>
    </row>
    <row r="68" spans="1:27" customFormat="1" x14ac:dyDescent="0.25">
      <c r="A68" s="109" t="s">
        <v>362</v>
      </c>
      <c r="B68" s="108">
        <v>5279</v>
      </c>
      <c r="C68" s="108">
        <v>8522</v>
      </c>
      <c r="D68" s="108">
        <v>7147.7792651652198</v>
      </c>
      <c r="E68" s="108">
        <v>1683.3928416588701</v>
      </c>
      <c r="F68" s="108"/>
      <c r="G68" s="108">
        <v>-137.634702627709</v>
      </c>
      <c r="H68" s="108">
        <v>-154.85799920770501</v>
      </c>
      <c r="I68" s="108">
        <v>-23.5321748944653</v>
      </c>
      <c r="J68" s="108">
        <v>122.973557372447</v>
      </c>
      <c r="K68" s="108">
        <v>-115.014189815048</v>
      </c>
      <c r="L68" s="108">
        <v>1.8960000487562201</v>
      </c>
      <c r="M68" s="108">
        <v>-2.9493038528684301</v>
      </c>
      <c r="O68" s="248">
        <v>5.1335480204584201</v>
      </c>
      <c r="P68" s="248">
        <v>7.8992233377533596</v>
      </c>
      <c r="R68" s="249">
        <v>0.98070000000000002</v>
      </c>
      <c r="S68" s="249">
        <v>0.90720000000000001</v>
      </c>
      <c r="T68" s="249"/>
      <c r="U68" s="251">
        <v>0.48339483394833899</v>
      </c>
      <c r="V68" s="251">
        <v>0.210332103321033</v>
      </c>
      <c r="W68" s="251">
        <v>2.5830258302582999E-2</v>
      </c>
      <c r="X68" s="249"/>
      <c r="Y68" s="249">
        <v>0.98050700000000002</v>
      </c>
      <c r="Z68" s="249">
        <v>1.0172000000000001</v>
      </c>
      <c r="AA68" s="251">
        <v>-9.0604026845637602</v>
      </c>
    </row>
    <row r="69" spans="1:27" customFormat="1" ht="14.25" customHeight="1" x14ac:dyDescent="0.25">
      <c r="A69" s="17" t="s">
        <v>363</v>
      </c>
      <c r="B69" s="18"/>
      <c r="C69" s="1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O69" s="248"/>
      <c r="P69" s="248"/>
      <c r="R69" s="249"/>
      <c r="S69" s="249"/>
      <c r="T69" s="249"/>
      <c r="U69" s="251"/>
      <c r="V69" s="251"/>
      <c r="W69" s="251"/>
      <c r="X69" s="249"/>
      <c r="Y69" s="249"/>
      <c r="Z69" s="249"/>
      <c r="AA69" s="251"/>
    </row>
    <row r="70" spans="1:27" customFormat="1" x14ac:dyDescent="0.25">
      <c r="A70" s="109" t="s">
        <v>364</v>
      </c>
      <c r="B70" s="108">
        <v>6852</v>
      </c>
      <c r="C70" s="108">
        <v>10044</v>
      </c>
      <c r="D70" s="108">
        <v>8270.4770032444194</v>
      </c>
      <c r="E70" s="108">
        <v>1959.4052992295501</v>
      </c>
      <c r="F70" s="108"/>
      <c r="G70" s="108">
        <v>-79.906189741491701</v>
      </c>
      <c r="H70" s="108">
        <v>-128.93959590052799</v>
      </c>
      <c r="I70" s="108">
        <v>-7.30219672545417</v>
      </c>
      <c r="J70" s="108">
        <v>99.277478050537894</v>
      </c>
      <c r="K70" s="108">
        <v>-115.014189815048</v>
      </c>
      <c r="L70" s="108">
        <v>49.073714026327302</v>
      </c>
      <c r="M70" s="108">
        <v>-2.9493038528684301</v>
      </c>
      <c r="O70" s="248">
        <v>5.9398715703444296</v>
      </c>
      <c r="P70" s="248">
        <v>9.1943957968476404</v>
      </c>
      <c r="R70" s="249">
        <v>0.99029999999999996</v>
      </c>
      <c r="S70" s="249">
        <v>0.9335</v>
      </c>
      <c r="T70" s="249"/>
      <c r="U70" s="251">
        <v>0.37100737100737102</v>
      </c>
      <c r="V70" s="251">
        <v>0.19164619164619201</v>
      </c>
      <c r="W70" s="251">
        <v>3.4398034398034398E-2</v>
      </c>
      <c r="X70" s="249"/>
      <c r="Y70" s="249">
        <v>0.96837400000000007</v>
      </c>
      <c r="Z70" s="249">
        <v>1.012</v>
      </c>
      <c r="AA70" s="251">
        <v>-13.034188034188</v>
      </c>
    </row>
    <row r="71" spans="1:27" customFormat="1" x14ac:dyDescent="0.25">
      <c r="A71" s="109" t="s">
        <v>365</v>
      </c>
      <c r="B71" s="108">
        <v>17750</v>
      </c>
      <c r="C71" s="108">
        <v>9300</v>
      </c>
      <c r="D71" s="108">
        <v>7734.4967447504596</v>
      </c>
      <c r="E71" s="108">
        <v>1803.31941477326</v>
      </c>
      <c r="F71" s="108"/>
      <c r="G71" s="108">
        <v>-78.574429606475107</v>
      </c>
      <c r="H71" s="108">
        <v>-70.591588151215703</v>
      </c>
      <c r="I71" s="108">
        <v>45.595988821191497</v>
      </c>
      <c r="J71" s="108">
        <v>-3.0620446862950401</v>
      </c>
      <c r="K71" s="108">
        <v>-115.014189815048</v>
      </c>
      <c r="L71" s="108">
        <v>-13.6943690856572</v>
      </c>
      <c r="M71" s="108">
        <v>-2.9493038528684301</v>
      </c>
      <c r="O71" s="248">
        <v>5.5549295774647902</v>
      </c>
      <c r="P71" s="248">
        <v>8.4619718309859095</v>
      </c>
      <c r="R71" s="249">
        <v>0.98980000000000001</v>
      </c>
      <c r="S71" s="249">
        <v>0.96009999999999995</v>
      </c>
      <c r="T71" s="249"/>
      <c r="U71" s="251">
        <v>0.40567951318458401</v>
      </c>
      <c r="V71" s="251">
        <v>0.24239350912778901</v>
      </c>
      <c r="W71" s="251">
        <v>4.7667342799188599E-2</v>
      </c>
      <c r="X71" s="249"/>
      <c r="Y71" s="249">
        <v>0.95940700000000012</v>
      </c>
      <c r="Z71" s="249">
        <v>0.99960000000000004</v>
      </c>
      <c r="AA71" s="251">
        <v>-6.5402843601895704</v>
      </c>
    </row>
    <row r="72" spans="1:27" customFormat="1" x14ac:dyDescent="0.25">
      <c r="A72" s="109" t="s">
        <v>366</v>
      </c>
      <c r="B72" s="108">
        <v>29014</v>
      </c>
      <c r="C72" s="108">
        <v>8803</v>
      </c>
      <c r="D72" s="108">
        <v>7462.3616086031498</v>
      </c>
      <c r="E72" s="108">
        <v>1809.08048258697</v>
      </c>
      <c r="F72" s="108"/>
      <c r="G72" s="108">
        <v>-266.83510839801397</v>
      </c>
      <c r="H72" s="108">
        <v>-261.49853762164901</v>
      </c>
      <c r="I72" s="108">
        <v>118.48690976048501</v>
      </c>
      <c r="J72" s="108">
        <v>19.433894193972499</v>
      </c>
      <c r="K72" s="108">
        <v>-115.014189815048</v>
      </c>
      <c r="L72" s="108">
        <v>40.327448344857402</v>
      </c>
      <c r="M72" s="108">
        <v>-2.9493038528684301</v>
      </c>
      <c r="O72" s="248">
        <v>5.3594816295581396</v>
      </c>
      <c r="P72" s="248">
        <v>8.4890053077824508</v>
      </c>
      <c r="R72" s="249">
        <v>0.96419999999999995</v>
      </c>
      <c r="S72" s="249">
        <v>0.85470000000000002</v>
      </c>
      <c r="T72" s="249"/>
      <c r="U72" s="251">
        <v>0.50932475884244399</v>
      </c>
      <c r="V72" s="251">
        <v>0.236655948553055</v>
      </c>
      <c r="W72" s="251">
        <v>7.2668810289389096E-2</v>
      </c>
      <c r="X72" s="249"/>
      <c r="Y72" s="249">
        <v>0.98299499999999995</v>
      </c>
      <c r="Z72" s="249">
        <v>1.0025999999999999</v>
      </c>
      <c r="AA72" s="251">
        <v>-12.7874369040942</v>
      </c>
    </row>
    <row r="73" spans="1:27" customFormat="1" x14ac:dyDescent="0.25">
      <c r="A73" s="109" t="s">
        <v>367</v>
      </c>
      <c r="B73" s="108">
        <v>9246</v>
      </c>
      <c r="C73" s="108">
        <v>8675</v>
      </c>
      <c r="D73" s="108">
        <v>7318.7326627061602</v>
      </c>
      <c r="E73" s="108">
        <v>1841.5943476452101</v>
      </c>
      <c r="F73" s="108"/>
      <c r="G73" s="108">
        <v>-252.91071293965399</v>
      </c>
      <c r="H73" s="108">
        <v>-274.32581734425003</v>
      </c>
      <c r="I73" s="108">
        <v>6.4861999995924302</v>
      </c>
      <c r="J73" s="108">
        <v>35.161670792593803</v>
      </c>
      <c r="K73" s="108">
        <v>-115.014189815048</v>
      </c>
      <c r="L73" s="108">
        <v>118.291459768957</v>
      </c>
      <c r="M73" s="108">
        <v>-2.9493038528684301</v>
      </c>
      <c r="O73" s="248">
        <v>5.2563270603504204</v>
      </c>
      <c r="P73" s="248">
        <v>8.6415747350205496</v>
      </c>
      <c r="R73" s="249">
        <v>0.96540000000000004</v>
      </c>
      <c r="S73" s="249">
        <v>0.85029999999999994</v>
      </c>
      <c r="T73" s="249"/>
      <c r="U73" s="251">
        <v>0.50205761316872399</v>
      </c>
      <c r="V73" s="251">
        <v>0.17695473251028801</v>
      </c>
      <c r="W73" s="251">
        <v>4.3209876543209902E-2</v>
      </c>
      <c r="X73" s="249"/>
      <c r="Y73" s="249">
        <v>0.98523499999999997</v>
      </c>
      <c r="Z73" s="249">
        <v>1.0047999999999999</v>
      </c>
      <c r="AA73" s="251">
        <v>-19.801980198019798</v>
      </c>
    </row>
    <row r="74" spans="1:27" customFormat="1" x14ac:dyDescent="0.25">
      <c r="A74" s="109" t="s">
        <v>368</v>
      </c>
      <c r="B74" s="108">
        <v>13275</v>
      </c>
      <c r="C74" s="108">
        <v>12573</v>
      </c>
      <c r="D74" s="108">
        <v>10037.623724908801</v>
      </c>
      <c r="E74" s="108">
        <v>2542.8557862969901</v>
      </c>
      <c r="F74" s="108"/>
      <c r="G74" s="108">
        <v>158.91189204353901</v>
      </c>
      <c r="H74" s="108">
        <v>121.383649611455</v>
      </c>
      <c r="I74" s="108">
        <v>-143.17303524267899</v>
      </c>
      <c r="J74" s="108">
        <v>-13.017156830776299</v>
      </c>
      <c r="K74" s="108">
        <v>-115.014189815048</v>
      </c>
      <c r="L74" s="108">
        <v>-13.6943690856572</v>
      </c>
      <c r="M74" s="108">
        <v>-2.9493038528684301</v>
      </c>
      <c r="O74" s="248">
        <v>7.2090395480226004</v>
      </c>
      <c r="P74" s="248">
        <v>11.9322033898305</v>
      </c>
      <c r="R74" s="249">
        <v>1.0158</v>
      </c>
      <c r="S74" s="249">
        <v>1.0471999999999999</v>
      </c>
      <c r="T74" s="249"/>
      <c r="U74" s="251">
        <v>0.27272727272727298</v>
      </c>
      <c r="V74" s="251">
        <v>6.3740856844305097E-2</v>
      </c>
      <c r="W74" s="251">
        <v>1.56739811912226E-2</v>
      </c>
      <c r="X74" s="249"/>
      <c r="Y74" s="249">
        <v>0.98226400000000003</v>
      </c>
      <c r="Z74" s="249">
        <v>0.99870000000000003</v>
      </c>
      <c r="AA74" s="251">
        <v>-7.1774975751697401</v>
      </c>
    </row>
    <row r="75" spans="1:27" customFormat="1" x14ac:dyDescent="0.25">
      <c r="A75" s="109" t="s">
        <v>363</v>
      </c>
      <c r="B75" s="108">
        <v>146161</v>
      </c>
      <c r="C75" s="108">
        <v>9237</v>
      </c>
      <c r="D75" s="108">
        <v>7755.3205380002501</v>
      </c>
      <c r="E75" s="108">
        <v>1769.3321054391099</v>
      </c>
      <c r="F75" s="108"/>
      <c r="G75" s="108">
        <v>-91.195345158423706</v>
      </c>
      <c r="H75" s="108">
        <v>-20.048061977575799</v>
      </c>
      <c r="I75" s="108">
        <v>-45.7711689180192</v>
      </c>
      <c r="J75" s="108">
        <v>0.80728606540474301</v>
      </c>
      <c r="K75" s="108">
        <v>-115.014189815048</v>
      </c>
      <c r="L75" s="108">
        <v>-13.6943690856572</v>
      </c>
      <c r="M75" s="108">
        <v>-2.9493038528684301</v>
      </c>
      <c r="O75" s="248">
        <v>5.5698852635107903</v>
      </c>
      <c r="P75" s="248">
        <v>8.3024883518859305</v>
      </c>
      <c r="R75" s="249">
        <v>0.98819999999999997</v>
      </c>
      <c r="S75" s="249">
        <v>0.9879</v>
      </c>
      <c r="T75" s="249"/>
      <c r="U75" s="251">
        <v>0.31187814764770899</v>
      </c>
      <c r="V75" s="251">
        <v>0.16054538754452799</v>
      </c>
      <c r="W75" s="251">
        <v>4.7537157597346801E-2</v>
      </c>
      <c r="X75" s="249"/>
      <c r="Y75" s="249">
        <v>0.98949399999999998</v>
      </c>
      <c r="Z75" s="249">
        <v>1.0001</v>
      </c>
      <c r="AA75" s="251">
        <v>-2.5263409961685799</v>
      </c>
    </row>
    <row r="76" spans="1:27" customFormat="1" x14ac:dyDescent="0.25">
      <c r="A76" s="109" t="s">
        <v>369</v>
      </c>
      <c r="B76" s="108">
        <v>7577</v>
      </c>
      <c r="C76" s="108">
        <v>9778</v>
      </c>
      <c r="D76" s="108">
        <v>8306.0521021545792</v>
      </c>
      <c r="E76" s="108">
        <v>1825.3598456059101</v>
      </c>
      <c r="F76" s="108"/>
      <c r="G76" s="108">
        <v>-146.699685018157</v>
      </c>
      <c r="H76" s="108">
        <v>-109.803558099162</v>
      </c>
      <c r="I76" s="108">
        <v>49.194917160921598</v>
      </c>
      <c r="J76" s="108">
        <v>-14.919139772273599</v>
      </c>
      <c r="K76" s="108">
        <v>-115.014189815048</v>
      </c>
      <c r="L76" s="108">
        <v>-13.6943690856572</v>
      </c>
      <c r="M76" s="108">
        <v>-2.65041580091698</v>
      </c>
      <c r="O76" s="248">
        <v>5.9654216708459797</v>
      </c>
      <c r="P76" s="248">
        <v>8.5653952751748701</v>
      </c>
      <c r="R76" s="249">
        <v>0.98229999999999995</v>
      </c>
      <c r="S76" s="249">
        <v>0.93910000000000005</v>
      </c>
      <c r="T76" s="249"/>
      <c r="U76" s="251">
        <v>0.44911504424778798</v>
      </c>
      <c r="V76" s="251">
        <v>0.15486725663716799</v>
      </c>
      <c r="W76" s="251">
        <v>5.5309734513274297E-2</v>
      </c>
      <c r="X76" s="249"/>
      <c r="Y76" s="249">
        <v>0.9760930000000001</v>
      </c>
      <c r="Z76" s="249">
        <v>0.99819999999999998</v>
      </c>
      <c r="AA76" s="251">
        <v>2.0316027088036099</v>
      </c>
    </row>
    <row r="77" spans="1:27" customFormat="1" x14ac:dyDescent="0.25">
      <c r="A77" s="109" t="s">
        <v>370</v>
      </c>
      <c r="B77" s="108">
        <v>31648</v>
      </c>
      <c r="C77" s="108">
        <v>10161</v>
      </c>
      <c r="D77" s="108">
        <v>8539.5064113816006</v>
      </c>
      <c r="E77" s="108">
        <v>1927.1895967617199</v>
      </c>
      <c r="F77" s="108"/>
      <c r="G77" s="108">
        <v>-201.21491411862601</v>
      </c>
      <c r="H77" s="108">
        <v>-146.64730453306299</v>
      </c>
      <c r="I77" s="108">
        <v>157.50818013359401</v>
      </c>
      <c r="J77" s="108">
        <v>16.256816193230001</v>
      </c>
      <c r="K77" s="108">
        <v>-115.014189815048</v>
      </c>
      <c r="L77" s="108">
        <v>-13.6943690856572</v>
      </c>
      <c r="M77" s="108">
        <v>-2.9493038528684301</v>
      </c>
      <c r="O77" s="248">
        <v>6.1330889787664304</v>
      </c>
      <c r="P77" s="248">
        <v>9.0432254802831107</v>
      </c>
      <c r="R77" s="249">
        <v>0.97640000000000005</v>
      </c>
      <c r="S77" s="249">
        <v>0.92320000000000002</v>
      </c>
      <c r="T77" s="249"/>
      <c r="U77" s="251">
        <v>0.46110252447192202</v>
      </c>
      <c r="V77" s="251">
        <v>0.27666151468315298</v>
      </c>
      <c r="W77" s="251">
        <v>5.5126223596084503E-2</v>
      </c>
      <c r="X77" s="249"/>
      <c r="Y77" s="249">
        <v>0.96982699999999999</v>
      </c>
      <c r="Z77" s="249">
        <v>1.0019</v>
      </c>
      <c r="AA77" s="251">
        <v>-6.8618042226487503</v>
      </c>
    </row>
    <row r="78" spans="1:27" customFormat="1" x14ac:dyDescent="0.25">
      <c r="A78" s="109" t="s">
        <v>371</v>
      </c>
      <c r="B78" s="108">
        <v>11668</v>
      </c>
      <c r="C78" s="108">
        <v>10385</v>
      </c>
      <c r="D78" s="108">
        <v>8842.5045303008501</v>
      </c>
      <c r="E78" s="108">
        <v>1921.4115741952701</v>
      </c>
      <c r="F78" s="108"/>
      <c r="G78" s="108">
        <v>-249.92544101753401</v>
      </c>
      <c r="H78" s="108">
        <v>-157.34773953029199</v>
      </c>
      <c r="I78" s="108">
        <v>162.753592682739</v>
      </c>
      <c r="J78" s="108">
        <v>-2.6209973474851598</v>
      </c>
      <c r="K78" s="108">
        <v>-115.014189815048</v>
      </c>
      <c r="L78" s="108">
        <v>-13.6943690856572</v>
      </c>
      <c r="M78" s="108">
        <v>-2.9493038528684301</v>
      </c>
      <c r="O78" s="248">
        <v>6.3507027768255098</v>
      </c>
      <c r="P78" s="248">
        <v>9.0161124442920801</v>
      </c>
      <c r="R78" s="249">
        <v>0.97170000000000001</v>
      </c>
      <c r="S78" s="249">
        <v>0.91739999999999999</v>
      </c>
      <c r="T78" s="249"/>
      <c r="U78" s="251">
        <v>0.45344129554655899</v>
      </c>
      <c r="V78" s="251">
        <v>0.271255060728745</v>
      </c>
      <c r="W78" s="251">
        <v>5.2631578947368397E-2</v>
      </c>
      <c r="X78" s="249"/>
      <c r="Y78" s="249">
        <v>0.96352099999999996</v>
      </c>
      <c r="Z78" s="249">
        <v>0.99970000000000003</v>
      </c>
      <c r="AA78" s="251">
        <v>1.22950819672131</v>
      </c>
    </row>
    <row r="79" spans="1:27" customFormat="1" x14ac:dyDescent="0.25">
      <c r="A79" s="109" t="s">
        <v>372</v>
      </c>
      <c r="B79" s="108">
        <v>18755</v>
      </c>
      <c r="C79" s="108">
        <v>9358</v>
      </c>
      <c r="D79" s="108">
        <v>7928.8040993116902</v>
      </c>
      <c r="E79" s="108">
        <v>1688.5068391444299</v>
      </c>
      <c r="F79" s="108"/>
      <c r="G79" s="108">
        <v>-174.90913340480901</v>
      </c>
      <c r="H79" s="108">
        <v>-105.521626419605</v>
      </c>
      <c r="I79" s="108">
        <v>99.430431481989302</v>
      </c>
      <c r="J79" s="108">
        <v>9.54631893077954</v>
      </c>
      <c r="K79" s="108">
        <v>-115.014189815048</v>
      </c>
      <c r="L79" s="108">
        <v>-13.6943690856572</v>
      </c>
      <c r="M79" s="108">
        <v>41.090111822045699</v>
      </c>
      <c r="O79" s="248">
        <v>5.6944814716075696</v>
      </c>
      <c r="P79" s="248">
        <v>7.9232204745401198</v>
      </c>
      <c r="R79" s="249">
        <v>0.97789999999999999</v>
      </c>
      <c r="S79" s="249">
        <v>0.93669999999999998</v>
      </c>
      <c r="T79" s="249"/>
      <c r="U79" s="251">
        <v>0.45599250936329599</v>
      </c>
      <c r="V79" s="251">
        <v>0.24812734082397001</v>
      </c>
      <c r="W79" s="251">
        <v>5.6179775280898903E-2</v>
      </c>
      <c r="X79" s="249"/>
      <c r="Y79" s="249">
        <v>0.97783199999999992</v>
      </c>
      <c r="Z79" s="249">
        <v>1.0012000000000001</v>
      </c>
      <c r="AA79" s="251">
        <v>7.1213640922768304</v>
      </c>
    </row>
    <row r="80" spans="1:27" customFormat="1" x14ac:dyDescent="0.25">
      <c r="A80" s="109" t="s">
        <v>373</v>
      </c>
      <c r="B80" s="108">
        <v>14811</v>
      </c>
      <c r="C80" s="108">
        <v>11063</v>
      </c>
      <c r="D80" s="108">
        <v>9306.8843251286307</v>
      </c>
      <c r="E80" s="108">
        <v>2008.6400577442901</v>
      </c>
      <c r="F80" s="108"/>
      <c r="G80" s="108">
        <v>-84.375210168691098</v>
      </c>
      <c r="H80" s="108">
        <v>-108.913482671924</v>
      </c>
      <c r="I80" s="108">
        <v>-3.3801922654100198</v>
      </c>
      <c r="J80" s="108">
        <v>-12.0671956110621</v>
      </c>
      <c r="K80" s="108">
        <v>-115.014189815048</v>
      </c>
      <c r="L80" s="108">
        <v>-13.6943690856572</v>
      </c>
      <c r="M80" s="108">
        <v>84.599684608426898</v>
      </c>
      <c r="O80" s="248">
        <v>6.6842211869556403</v>
      </c>
      <c r="P80" s="248">
        <v>9.4254270474647193</v>
      </c>
      <c r="R80" s="249">
        <v>0.9909</v>
      </c>
      <c r="S80" s="249">
        <v>0.94510000000000005</v>
      </c>
      <c r="T80" s="249"/>
      <c r="U80" s="251">
        <v>0.38080808080808098</v>
      </c>
      <c r="V80" s="251">
        <v>0.14040404040404</v>
      </c>
      <c r="W80" s="251">
        <v>3.2323232323232302E-2</v>
      </c>
      <c r="X80" s="249"/>
      <c r="Y80" s="249">
        <v>0.98040099999999997</v>
      </c>
      <c r="Z80" s="249">
        <v>0.99870000000000003</v>
      </c>
      <c r="AA80" s="251">
        <v>10.986547085201799</v>
      </c>
    </row>
    <row r="81" spans="1:27" customFormat="1" x14ac:dyDescent="0.25">
      <c r="A81" s="109" t="s">
        <v>374</v>
      </c>
      <c r="B81" s="108">
        <v>27498</v>
      </c>
      <c r="C81" s="108">
        <v>9080</v>
      </c>
      <c r="D81" s="108">
        <v>7610.4682140496798</v>
      </c>
      <c r="E81" s="108">
        <v>1840.6176805361999</v>
      </c>
      <c r="F81" s="108"/>
      <c r="G81" s="108">
        <v>-244.73963930241999</v>
      </c>
      <c r="H81" s="108">
        <v>-150.30604037794501</v>
      </c>
      <c r="I81" s="108">
        <v>75.2729734011712</v>
      </c>
      <c r="J81" s="108">
        <v>80.702717080531002</v>
      </c>
      <c r="K81" s="108">
        <v>-115.014189815048</v>
      </c>
      <c r="L81" s="108">
        <v>-13.6943690856572</v>
      </c>
      <c r="M81" s="108">
        <v>-2.9493038528684301</v>
      </c>
      <c r="O81" s="248">
        <v>5.4658520619681399</v>
      </c>
      <c r="P81" s="248">
        <v>8.6369917812204502</v>
      </c>
      <c r="R81" s="249">
        <v>0.96779999999999999</v>
      </c>
      <c r="S81" s="249">
        <v>0.91759999999999997</v>
      </c>
      <c r="T81" s="249"/>
      <c r="U81" s="251">
        <v>0.48170326014637399</v>
      </c>
      <c r="V81" s="251">
        <v>0.250831669993347</v>
      </c>
      <c r="W81" s="251">
        <v>4.85695276114438E-2</v>
      </c>
      <c r="X81" s="249"/>
      <c r="Y81" s="249">
        <v>0.97720699999999994</v>
      </c>
      <c r="Z81" s="249">
        <v>1.0105999999999999</v>
      </c>
      <c r="AA81" s="251">
        <v>-5.9449311639549398</v>
      </c>
    </row>
    <row r="82" spans="1:27" customFormat="1" x14ac:dyDescent="0.25">
      <c r="A82" s="109" t="s">
        <v>375</v>
      </c>
      <c r="B82" s="108">
        <v>34601</v>
      </c>
      <c r="C82" s="108">
        <v>8931</v>
      </c>
      <c r="D82" s="108">
        <v>7573.2879897994899</v>
      </c>
      <c r="E82" s="108">
        <v>1778.7283273585001</v>
      </c>
      <c r="F82" s="108"/>
      <c r="G82" s="108">
        <v>-153.42030900295001</v>
      </c>
      <c r="H82" s="108">
        <v>-135.067606210159</v>
      </c>
      <c r="I82" s="108">
        <v>-3.0652904336992601</v>
      </c>
      <c r="J82" s="108">
        <v>2.3037404085444</v>
      </c>
      <c r="K82" s="108">
        <v>-115.014189815048</v>
      </c>
      <c r="L82" s="108">
        <v>-13.6943690856572</v>
      </c>
      <c r="M82" s="108">
        <v>-2.9493038528684301</v>
      </c>
      <c r="O82" s="248">
        <v>5.4391491575388002</v>
      </c>
      <c r="P82" s="248">
        <v>8.3465795786248993</v>
      </c>
      <c r="R82" s="249">
        <v>0.97970000000000002</v>
      </c>
      <c r="S82" s="249">
        <v>0.92330000000000001</v>
      </c>
      <c r="T82" s="249"/>
      <c r="U82" s="251">
        <v>0.41020191285866098</v>
      </c>
      <c r="V82" s="251">
        <v>0.17109458023379401</v>
      </c>
      <c r="W82" s="251">
        <v>5.0478214665249703E-2</v>
      </c>
      <c r="X82" s="249"/>
      <c r="Y82" s="249">
        <v>0.97898200000000002</v>
      </c>
      <c r="Z82" s="249">
        <v>1.0003</v>
      </c>
      <c r="AA82" s="251">
        <v>-3.5860655737704898</v>
      </c>
    </row>
    <row r="83" spans="1:27" customFormat="1" ht="14.25" customHeight="1" x14ac:dyDescent="0.25">
      <c r="A83" s="17" t="s">
        <v>376</v>
      </c>
      <c r="B83" s="18"/>
      <c r="C83" s="1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O83" s="248"/>
      <c r="P83" s="248"/>
      <c r="R83" s="249"/>
      <c r="S83" s="249"/>
      <c r="T83" s="249"/>
      <c r="U83" s="251"/>
      <c r="V83" s="251"/>
      <c r="W83" s="251"/>
      <c r="X83" s="249"/>
      <c r="Y83" s="249"/>
      <c r="Z83" s="249"/>
      <c r="AA83" s="251"/>
    </row>
    <row r="84" spans="1:27" customFormat="1" x14ac:dyDescent="0.25">
      <c r="A84" s="109" t="s">
        <v>377</v>
      </c>
      <c r="B84" s="108">
        <v>20040</v>
      </c>
      <c r="C84" s="108">
        <v>10049</v>
      </c>
      <c r="D84" s="108">
        <v>8268.0434005716506</v>
      </c>
      <c r="E84" s="108">
        <v>1966.25697881882</v>
      </c>
      <c r="F84" s="108"/>
      <c r="G84" s="108">
        <v>-130.31764853905301</v>
      </c>
      <c r="H84" s="108">
        <v>-132.34461806144199</v>
      </c>
      <c r="I84" s="108">
        <v>149.04286069631999</v>
      </c>
      <c r="J84" s="108">
        <v>-14.0239197693673</v>
      </c>
      <c r="K84" s="108">
        <v>-115.014189815048</v>
      </c>
      <c r="L84" s="108">
        <v>60.7561557952058</v>
      </c>
      <c r="M84" s="108">
        <v>-2.9493038528684301</v>
      </c>
      <c r="O84" s="248">
        <v>5.9381237524950103</v>
      </c>
      <c r="P84" s="248">
        <v>9.22654690618762</v>
      </c>
      <c r="R84" s="249">
        <v>0.98419999999999996</v>
      </c>
      <c r="S84" s="249">
        <v>0.93200000000000005</v>
      </c>
      <c r="T84" s="249"/>
      <c r="U84" s="251">
        <v>0.47899159663865498</v>
      </c>
      <c r="V84" s="251">
        <v>0.27731092436974802</v>
      </c>
      <c r="W84" s="251">
        <v>5.5462184873949598E-2</v>
      </c>
      <c r="X84" s="249"/>
      <c r="Y84" s="249">
        <v>0.97212599999999993</v>
      </c>
      <c r="Z84" s="249">
        <v>0.99829999999999997</v>
      </c>
      <c r="AA84" s="251">
        <v>-14.0173410404624</v>
      </c>
    </row>
    <row r="85" spans="1:27" customFormat="1" x14ac:dyDescent="0.25">
      <c r="A85" s="109" t="s">
        <v>378</v>
      </c>
      <c r="B85" s="108">
        <v>8342</v>
      </c>
      <c r="C85" s="108">
        <v>9597</v>
      </c>
      <c r="D85" s="108">
        <v>7811.4052815467903</v>
      </c>
      <c r="E85" s="108">
        <v>1923.6491892377901</v>
      </c>
      <c r="F85" s="108"/>
      <c r="G85" s="108">
        <v>-64.517226646858703</v>
      </c>
      <c r="H85" s="108">
        <v>-160.41804031666001</v>
      </c>
      <c r="I85" s="108">
        <v>74.434387039842605</v>
      </c>
      <c r="J85" s="108">
        <v>-10.1230728544058</v>
      </c>
      <c r="K85" s="108">
        <v>-115.014189815048</v>
      </c>
      <c r="L85" s="108">
        <v>140.55059870987299</v>
      </c>
      <c r="M85" s="108">
        <v>-2.9493038528684301</v>
      </c>
      <c r="O85" s="248">
        <v>5.6101654279549296</v>
      </c>
      <c r="P85" s="248">
        <v>9.0266123231838904</v>
      </c>
      <c r="R85" s="249">
        <v>0.99170000000000003</v>
      </c>
      <c r="S85" s="249">
        <v>0.91590000000000005</v>
      </c>
      <c r="T85" s="249"/>
      <c r="U85" s="251">
        <v>0.53418803418803396</v>
      </c>
      <c r="V85" s="251">
        <v>0.29700854700854701</v>
      </c>
      <c r="W85" s="251">
        <v>1.9230769230769201E-2</v>
      </c>
      <c r="X85" s="249"/>
      <c r="Y85" s="249">
        <v>0.96600300000000006</v>
      </c>
      <c r="Z85" s="249">
        <v>0.99870000000000003</v>
      </c>
      <c r="AA85" s="251">
        <v>-20.8121827411168</v>
      </c>
    </row>
    <row r="86" spans="1:27" customFormat="1" x14ac:dyDescent="0.25">
      <c r="A86" s="109" t="s">
        <v>379</v>
      </c>
      <c r="B86" s="108">
        <v>28304</v>
      </c>
      <c r="C86" s="108">
        <v>8291</v>
      </c>
      <c r="D86" s="108">
        <v>6995.28292526526</v>
      </c>
      <c r="E86" s="108">
        <v>1668.48775451959</v>
      </c>
      <c r="F86" s="108"/>
      <c r="G86" s="108">
        <v>-182.25944715944399</v>
      </c>
      <c r="H86" s="108">
        <v>-99.248955099293596</v>
      </c>
      <c r="I86" s="108">
        <v>10.2372409918753</v>
      </c>
      <c r="J86" s="108">
        <v>3.1754011604802998E-2</v>
      </c>
      <c r="K86" s="108">
        <v>-115.014189815048</v>
      </c>
      <c r="L86" s="108">
        <v>16.031656653864299</v>
      </c>
      <c r="M86" s="108">
        <v>-2.9493038528684301</v>
      </c>
      <c r="O86" s="248">
        <v>5.0240248728095001</v>
      </c>
      <c r="P86" s="248">
        <v>7.8292820802713399</v>
      </c>
      <c r="R86" s="249">
        <v>0.97389999999999999</v>
      </c>
      <c r="S86" s="249">
        <v>0.93969999999999998</v>
      </c>
      <c r="T86" s="249"/>
      <c r="U86" s="251">
        <v>0.45147679324894502</v>
      </c>
      <c r="V86" s="251">
        <v>0.19971870604781999</v>
      </c>
      <c r="W86" s="251">
        <v>5.5555555555555601E-2</v>
      </c>
      <c r="X86" s="249"/>
      <c r="Y86" s="249">
        <v>0.97453299999999998</v>
      </c>
      <c r="Z86" s="249">
        <v>1</v>
      </c>
      <c r="AA86" s="251">
        <v>-10.6222501571339</v>
      </c>
    </row>
    <row r="87" spans="1:27" customFormat="1" x14ac:dyDescent="0.25">
      <c r="A87" s="109" t="s">
        <v>380</v>
      </c>
      <c r="B87" s="108">
        <v>10076</v>
      </c>
      <c r="C87" s="108">
        <v>8306</v>
      </c>
      <c r="D87" s="108">
        <v>6895.5020236105202</v>
      </c>
      <c r="E87" s="108">
        <v>1677.2048577610899</v>
      </c>
      <c r="F87" s="108"/>
      <c r="G87" s="108">
        <v>-207.92672392305801</v>
      </c>
      <c r="H87" s="108">
        <v>-214.66312918139101</v>
      </c>
      <c r="I87" s="108">
        <v>144.599063024944</v>
      </c>
      <c r="J87" s="108">
        <v>42.783866557989903</v>
      </c>
      <c r="K87" s="108">
        <v>-115.014189815048</v>
      </c>
      <c r="L87" s="108">
        <v>86.548757649226502</v>
      </c>
      <c r="M87" s="108">
        <v>-2.9493038528684301</v>
      </c>
      <c r="O87" s="248">
        <v>4.9523620484319197</v>
      </c>
      <c r="P87" s="248">
        <v>7.8701865819769701</v>
      </c>
      <c r="R87" s="249">
        <v>0.9698</v>
      </c>
      <c r="S87" s="249">
        <v>0.87119999999999997</v>
      </c>
      <c r="T87" s="249"/>
      <c r="U87" s="251">
        <v>0.52505010020040099</v>
      </c>
      <c r="V87" s="251">
        <v>0.30260521042084199</v>
      </c>
      <c r="W87" s="251">
        <v>8.21643286573146E-2</v>
      </c>
      <c r="X87" s="249"/>
      <c r="Y87" s="249">
        <v>0.97751699999999997</v>
      </c>
      <c r="Z87" s="249">
        <v>1.0062</v>
      </c>
      <c r="AA87" s="251">
        <v>-17.656765676567701</v>
      </c>
    </row>
    <row r="88" spans="1:27" customFormat="1" x14ac:dyDescent="0.25">
      <c r="A88" s="109" t="s">
        <v>381</v>
      </c>
      <c r="B88" s="108">
        <v>12155</v>
      </c>
      <c r="C88" s="108">
        <v>7972</v>
      </c>
      <c r="D88" s="108">
        <v>6895.9647292478103</v>
      </c>
      <c r="E88" s="108">
        <v>1590.20607040816</v>
      </c>
      <c r="F88" s="108"/>
      <c r="G88" s="108">
        <v>-187.252803445561</v>
      </c>
      <c r="H88" s="108">
        <v>-208.86438600972099</v>
      </c>
      <c r="I88" s="108">
        <v>23.468473388382598</v>
      </c>
      <c r="J88" s="108">
        <v>-9.62259660934183</v>
      </c>
      <c r="K88" s="108">
        <v>-115.014189815048</v>
      </c>
      <c r="L88" s="108">
        <v>-13.6943690856572</v>
      </c>
      <c r="M88" s="108">
        <v>-2.9493038528684301</v>
      </c>
      <c r="O88" s="248">
        <v>4.9526943644590702</v>
      </c>
      <c r="P88" s="248">
        <v>7.46194981489099</v>
      </c>
      <c r="R88" s="249">
        <v>0.9728</v>
      </c>
      <c r="S88" s="249">
        <v>0.86780000000000002</v>
      </c>
      <c r="T88" s="249"/>
      <c r="U88" s="251">
        <v>0.47508305647840499</v>
      </c>
      <c r="V88" s="251">
        <v>0.214285714285714</v>
      </c>
      <c r="W88" s="251">
        <v>5.6478405315614599E-2</v>
      </c>
      <c r="X88" s="249"/>
      <c r="Y88" s="249">
        <v>0.96979000000000004</v>
      </c>
      <c r="Z88" s="249">
        <v>0.99860000000000004</v>
      </c>
      <c r="AA88" s="251">
        <v>-3.0595813204508899</v>
      </c>
    </row>
    <row r="89" spans="1:27" customFormat="1" x14ac:dyDescent="0.25">
      <c r="A89" s="109" t="s">
        <v>382</v>
      </c>
      <c r="B89" s="108">
        <v>9263</v>
      </c>
      <c r="C89" s="108">
        <v>9064</v>
      </c>
      <c r="D89" s="108">
        <v>7861.46577899781</v>
      </c>
      <c r="E89" s="108">
        <v>1725.4829904845301</v>
      </c>
      <c r="F89" s="108"/>
      <c r="G89" s="108">
        <v>-259.11093351694802</v>
      </c>
      <c r="H89" s="108">
        <v>-246.763597533438</v>
      </c>
      <c r="I89" s="108">
        <v>130.56920227272599</v>
      </c>
      <c r="J89" s="108">
        <v>-16.477324124290501</v>
      </c>
      <c r="K89" s="108">
        <v>-115.014189815048</v>
      </c>
      <c r="L89" s="108">
        <v>-13.6943690856572</v>
      </c>
      <c r="M89" s="108">
        <v>-2.9493038528684301</v>
      </c>
      <c r="O89" s="248">
        <v>5.6461189679369497</v>
      </c>
      <c r="P89" s="248">
        <v>8.0967289215157106</v>
      </c>
      <c r="R89" s="249">
        <v>0.96699999999999997</v>
      </c>
      <c r="S89" s="249">
        <v>0.85619999999999996</v>
      </c>
      <c r="T89" s="249"/>
      <c r="U89" s="251">
        <v>0.58317399617590804</v>
      </c>
      <c r="V89" s="251">
        <v>0.26003824091778199</v>
      </c>
      <c r="W89" s="251">
        <v>4.5889101338432103E-2</v>
      </c>
      <c r="X89" s="249"/>
      <c r="Y89" s="249">
        <v>0.97633599999999998</v>
      </c>
      <c r="Z89" s="249">
        <v>0.99790000000000001</v>
      </c>
      <c r="AA89" s="251">
        <v>-3.8602941176470602</v>
      </c>
    </row>
    <row r="90" spans="1:27" customFormat="1" x14ac:dyDescent="0.25">
      <c r="A90" s="109" t="s">
        <v>383</v>
      </c>
      <c r="B90" s="108">
        <v>97574</v>
      </c>
      <c r="C90" s="108">
        <v>9904</v>
      </c>
      <c r="D90" s="108">
        <v>8272.2317865535697</v>
      </c>
      <c r="E90" s="108">
        <v>1800.11223714724</v>
      </c>
      <c r="F90" s="108"/>
      <c r="G90" s="108">
        <v>-46.834283993376197</v>
      </c>
      <c r="H90" s="108">
        <v>3.3409799590995499</v>
      </c>
      <c r="I90" s="108">
        <v>1.5874534486498</v>
      </c>
      <c r="J90" s="108">
        <v>3.1754011604802998E-2</v>
      </c>
      <c r="K90" s="108">
        <v>-115.014189815048</v>
      </c>
      <c r="L90" s="108">
        <v>-13.6943690856572</v>
      </c>
      <c r="M90" s="108">
        <v>1.84186569482174</v>
      </c>
      <c r="O90" s="248">
        <v>5.9411318588968403</v>
      </c>
      <c r="P90" s="248">
        <v>8.4469223358681607</v>
      </c>
      <c r="R90" s="249">
        <v>0.99429999999999996</v>
      </c>
      <c r="S90" s="249">
        <v>1.0011000000000001</v>
      </c>
      <c r="T90" s="249"/>
      <c r="U90" s="251">
        <v>0.30274279799896497</v>
      </c>
      <c r="V90" s="251">
        <v>0.193720890115577</v>
      </c>
      <c r="W90" s="251">
        <v>4.9508366396411901E-2</v>
      </c>
      <c r="X90" s="249"/>
      <c r="Y90" s="249">
        <v>0.98457700000000004</v>
      </c>
      <c r="Z90" s="249">
        <v>1</v>
      </c>
      <c r="AA90" s="251">
        <v>2.5110521662245802</v>
      </c>
    </row>
    <row r="91" spans="1:27" customFormat="1" x14ac:dyDescent="0.25">
      <c r="A91" s="109" t="s">
        <v>384</v>
      </c>
      <c r="B91" s="108">
        <v>17932</v>
      </c>
      <c r="C91" s="108">
        <v>10584</v>
      </c>
      <c r="D91" s="108">
        <v>8556.7012215004797</v>
      </c>
      <c r="E91" s="108">
        <v>2127.2835604235402</v>
      </c>
      <c r="F91" s="108"/>
      <c r="G91" s="108">
        <v>-151.99184455272899</v>
      </c>
      <c r="H91" s="108">
        <v>-114.36336918880301</v>
      </c>
      <c r="I91" s="108">
        <v>276.54446686200401</v>
      </c>
      <c r="J91" s="108">
        <v>2.5987643780546601</v>
      </c>
      <c r="K91" s="108">
        <v>-115.014189815048</v>
      </c>
      <c r="L91" s="108">
        <v>5.1417708367610198</v>
      </c>
      <c r="M91" s="108">
        <v>-2.9493038528684301</v>
      </c>
      <c r="O91" s="248">
        <v>6.1454383225518603</v>
      </c>
      <c r="P91" s="248">
        <v>9.9821548070488504</v>
      </c>
      <c r="R91" s="249">
        <v>0.98219999999999996</v>
      </c>
      <c r="S91" s="249">
        <v>0.9456</v>
      </c>
      <c r="T91" s="249"/>
      <c r="U91" s="251">
        <v>0.34754990925589802</v>
      </c>
      <c r="V91" s="251">
        <v>0.21869328493647899</v>
      </c>
      <c r="W91" s="251">
        <v>0.141560798548094</v>
      </c>
      <c r="X91" s="249"/>
      <c r="Y91" s="249">
        <v>0.99231099999999994</v>
      </c>
      <c r="Z91" s="249">
        <v>1.0003</v>
      </c>
      <c r="AA91" s="251">
        <v>-9.0759075907590798</v>
      </c>
    </row>
    <row r="92" spans="1:27" customFormat="1" ht="14.25" customHeight="1" x14ac:dyDescent="0.25">
      <c r="A92" s="17" t="s">
        <v>385</v>
      </c>
      <c r="B92" s="18"/>
      <c r="C92" s="1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O92" s="248"/>
      <c r="P92" s="248"/>
      <c r="R92" s="249"/>
      <c r="S92" s="249"/>
      <c r="T92" s="249"/>
      <c r="U92" s="251"/>
      <c r="V92" s="251"/>
      <c r="W92" s="251"/>
      <c r="X92" s="249"/>
      <c r="Y92" s="249"/>
      <c r="Z92" s="249"/>
      <c r="AA92" s="251"/>
    </row>
    <row r="93" spans="1:27" customFormat="1" x14ac:dyDescent="0.25">
      <c r="A93" s="109" t="s">
        <v>386</v>
      </c>
      <c r="B93" s="108">
        <v>10748</v>
      </c>
      <c r="C93" s="108">
        <v>5599</v>
      </c>
      <c r="D93" s="108">
        <v>4832.0862490579502</v>
      </c>
      <c r="E93" s="108">
        <v>1203.54439983884</v>
      </c>
      <c r="F93" s="108"/>
      <c r="G93" s="108">
        <v>-109.854129288542</v>
      </c>
      <c r="H93" s="108">
        <v>-109.96700048685599</v>
      </c>
      <c r="I93" s="108">
        <v>-133.93382479837399</v>
      </c>
      <c r="J93" s="108">
        <v>30.473897380669801</v>
      </c>
      <c r="K93" s="108">
        <v>-115.014189815048</v>
      </c>
      <c r="L93" s="108">
        <v>4.98501477963661</v>
      </c>
      <c r="M93" s="108">
        <v>-2.9493038528684301</v>
      </c>
      <c r="O93" s="248">
        <v>3.4704131001116498</v>
      </c>
      <c r="P93" s="248">
        <v>5.6475623371790098</v>
      </c>
      <c r="R93" s="249">
        <v>0.97719999999999996</v>
      </c>
      <c r="S93" s="249">
        <v>0.90749999999999997</v>
      </c>
      <c r="T93" s="249"/>
      <c r="U93" s="251">
        <v>0.44504021447721198</v>
      </c>
      <c r="V93" s="251">
        <v>0.198391420911528</v>
      </c>
      <c r="W93" s="251">
        <v>4.0214477211796197E-2</v>
      </c>
      <c r="X93" s="249"/>
      <c r="Y93" s="249">
        <v>0.97807100000000002</v>
      </c>
      <c r="Z93" s="249">
        <v>1.0063</v>
      </c>
      <c r="AA93" s="251">
        <v>-10.336538461538501</v>
      </c>
    </row>
    <row r="94" spans="1:27" customFormat="1" x14ac:dyDescent="0.25">
      <c r="A94" s="109" t="s">
        <v>387</v>
      </c>
      <c r="B94" s="108">
        <v>9056</v>
      </c>
      <c r="C94" s="108">
        <v>6938</v>
      </c>
      <c r="D94" s="108">
        <v>5504.2749066118204</v>
      </c>
      <c r="E94" s="108">
        <v>1675.50089014886</v>
      </c>
      <c r="F94" s="108"/>
      <c r="G94" s="108">
        <v>-116.923618320852</v>
      </c>
      <c r="H94" s="108">
        <v>-168.70248385187199</v>
      </c>
      <c r="I94" s="108">
        <v>-18.9712330296834</v>
      </c>
      <c r="J94" s="108">
        <v>9.93944884350622</v>
      </c>
      <c r="K94" s="108">
        <v>-115.014189815048</v>
      </c>
      <c r="L94" s="108">
        <v>170.97070601355401</v>
      </c>
      <c r="M94" s="108">
        <v>-2.9493038528684301</v>
      </c>
      <c r="O94" s="248">
        <v>3.9531802120141299</v>
      </c>
      <c r="P94" s="248">
        <v>7.8621908127208497</v>
      </c>
      <c r="R94" s="249">
        <v>0.97870000000000001</v>
      </c>
      <c r="S94" s="249">
        <v>0.89849999999999997</v>
      </c>
      <c r="T94" s="249"/>
      <c r="U94" s="251">
        <v>0.522346368715084</v>
      </c>
      <c r="V94" s="251">
        <v>0.27932960893854702</v>
      </c>
      <c r="W94" s="251">
        <v>5.3072625698324001E-2</v>
      </c>
      <c r="X94" s="249"/>
      <c r="Y94" s="249">
        <v>0.9661320000000001</v>
      </c>
      <c r="Z94" s="249">
        <v>1.0018</v>
      </c>
      <c r="AA94" s="251">
        <v>-28.112449799196799</v>
      </c>
    </row>
    <row r="95" spans="1:27" customFormat="1" x14ac:dyDescent="0.25">
      <c r="A95" s="109" t="s">
        <v>388</v>
      </c>
      <c r="B95" s="108">
        <v>13883</v>
      </c>
      <c r="C95" s="108">
        <v>8511</v>
      </c>
      <c r="D95" s="108">
        <v>7140.8543245979799</v>
      </c>
      <c r="E95" s="108">
        <v>1723.8422301216101</v>
      </c>
      <c r="F95" s="108"/>
      <c r="G95" s="108">
        <v>-216.05044884533899</v>
      </c>
      <c r="H95" s="108">
        <v>-186.193178138994</v>
      </c>
      <c r="I95" s="108">
        <v>150.050281682801</v>
      </c>
      <c r="J95" s="108">
        <v>-14.2499546375912</v>
      </c>
      <c r="K95" s="108">
        <v>-115.014189815048</v>
      </c>
      <c r="L95" s="108">
        <v>31.095301238602499</v>
      </c>
      <c r="M95" s="108">
        <v>-2.9493038528684301</v>
      </c>
      <c r="O95" s="248">
        <v>5.1285745155946101</v>
      </c>
      <c r="P95" s="248">
        <v>8.0890297486134095</v>
      </c>
      <c r="R95" s="249">
        <v>0.96970000000000001</v>
      </c>
      <c r="S95" s="249">
        <v>0.89119999999999999</v>
      </c>
      <c r="T95" s="249"/>
      <c r="U95" s="251">
        <v>0.526685393258427</v>
      </c>
      <c r="V95" s="251">
        <v>0.31460674157303398</v>
      </c>
      <c r="W95" s="251">
        <v>7.1629213483146104E-2</v>
      </c>
      <c r="X95" s="249"/>
      <c r="Y95" s="249">
        <v>0.96572199999999997</v>
      </c>
      <c r="Z95" s="249">
        <v>0.998</v>
      </c>
      <c r="AA95" s="251">
        <v>-12.0987654320988</v>
      </c>
    </row>
    <row r="96" spans="1:27" customFormat="1" x14ac:dyDescent="0.25">
      <c r="A96" s="109" t="s">
        <v>389</v>
      </c>
      <c r="B96" s="108">
        <v>5438</v>
      </c>
      <c r="C96" s="108">
        <v>7628</v>
      </c>
      <c r="D96" s="108">
        <v>6119.4473298144603</v>
      </c>
      <c r="E96" s="108">
        <v>1724.3068613405901</v>
      </c>
      <c r="F96" s="108"/>
      <c r="G96" s="108">
        <v>-243.23656653663599</v>
      </c>
      <c r="H96" s="108">
        <v>-259.52677162259403</v>
      </c>
      <c r="I96" s="108">
        <v>161.96373715500201</v>
      </c>
      <c r="J96" s="108">
        <v>38.584272189435801</v>
      </c>
      <c r="K96" s="108">
        <v>-115.014189815048</v>
      </c>
      <c r="L96" s="108">
        <v>204.111166924126</v>
      </c>
      <c r="M96" s="108">
        <v>-2.9493038528684301</v>
      </c>
      <c r="O96" s="248">
        <v>4.3949981610886404</v>
      </c>
      <c r="P96" s="248">
        <v>8.0912100036778192</v>
      </c>
      <c r="R96" s="249">
        <v>0.96020000000000005</v>
      </c>
      <c r="S96" s="249">
        <v>0.84870000000000001</v>
      </c>
      <c r="T96" s="249"/>
      <c r="U96" s="251">
        <v>0.61087866108786604</v>
      </c>
      <c r="V96" s="251">
        <v>0.36401673640167398</v>
      </c>
      <c r="W96" s="251">
        <v>9.2050209205020897E-2</v>
      </c>
      <c r="X96" s="249"/>
      <c r="Y96" s="249">
        <v>0.953573</v>
      </c>
      <c r="Z96" s="249">
        <v>1.0063</v>
      </c>
      <c r="AA96" s="251">
        <v>-29.080118694362</v>
      </c>
    </row>
    <row r="97" spans="1:27" customFormat="1" x14ac:dyDescent="0.25">
      <c r="A97" s="109" t="s">
        <v>385</v>
      </c>
      <c r="B97" s="108">
        <v>72304</v>
      </c>
      <c r="C97" s="108">
        <v>9372</v>
      </c>
      <c r="D97" s="108">
        <v>7829.9421573100799</v>
      </c>
      <c r="E97" s="108">
        <v>1743.6805549553201</v>
      </c>
      <c r="F97" s="108"/>
      <c r="G97" s="108">
        <v>-42.747244675225602</v>
      </c>
      <c r="H97" s="108">
        <v>21.761918991214699</v>
      </c>
      <c r="I97" s="108">
        <v>-48.666535250528902</v>
      </c>
      <c r="J97" s="108">
        <v>3.1754011604802998E-2</v>
      </c>
      <c r="K97" s="108">
        <v>-115.014189815048</v>
      </c>
      <c r="L97" s="108">
        <v>-13.6943690856572</v>
      </c>
      <c r="M97" s="108">
        <v>-2.9493038528684301</v>
      </c>
      <c r="O97" s="248">
        <v>5.6234786457180803</v>
      </c>
      <c r="P97" s="248">
        <v>8.1821199380393903</v>
      </c>
      <c r="R97" s="249">
        <v>0.99450000000000005</v>
      </c>
      <c r="S97" s="249">
        <v>1.0117</v>
      </c>
      <c r="T97" s="249"/>
      <c r="U97" s="251">
        <v>0.30177078209542502</v>
      </c>
      <c r="V97" s="251">
        <v>0.18224299065420599</v>
      </c>
      <c r="W97" s="251">
        <v>3.9842597147073298E-2</v>
      </c>
      <c r="X97" s="249"/>
      <c r="Y97" s="249">
        <v>0.97665999999999997</v>
      </c>
      <c r="Z97" s="249">
        <v>1</v>
      </c>
      <c r="AA97" s="251">
        <v>1.5230961298376999</v>
      </c>
    </row>
    <row r="98" spans="1:27" customFormat="1" x14ac:dyDescent="0.25">
      <c r="A98" s="109" t="s">
        <v>390</v>
      </c>
      <c r="B98" s="108">
        <v>13134</v>
      </c>
      <c r="C98" s="108">
        <v>8462</v>
      </c>
      <c r="D98" s="108">
        <v>7124.0304086187498</v>
      </c>
      <c r="E98" s="108">
        <v>1710.1912576686</v>
      </c>
      <c r="F98" s="108"/>
      <c r="G98" s="108">
        <v>-121.50348279740101</v>
      </c>
      <c r="H98" s="108">
        <v>-144.51845778089401</v>
      </c>
      <c r="I98" s="108">
        <v>-38.302034831790799</v>
      </c>
      <c r="J98" s="108">
        <v>3.1754011604802998E-2</v>
      </c>
      <c r="K98" s="108">
        <v>-115.014189815048</v>
      </c>
      <c r="L98" s="108">
        <v>49.823818586978</v>
      </c>
      <c r="M98" s="108">
        <v>-2.9493038528684301</v>
      </c>
      <c r="O98" s="248">
        <v>5.1164915486523501</v>
      </c>
      <c r="P98" s="248">
        <v>8.0249733516065191</v>
      </c>
      <c r="R98" s="249">
        <v>0.9829</v>
      </c>
      <c r="S98" s="249">
        <v>0.91469999999999996</v>
      </c>
      <c r="T98" s="249"/>
      <c r="U98" s="251">
        <v>0.461309523809524</v>
      </c>
      <c r="V98" s="251">
        <v>0.17410714285714299</v>
      </c>
      <c r="W98" s="251">
        <v>3.42261904761905E-2</v>
      </c>
      <c r="X98" s="249"/>
      <c r="Y98" s="249">
        <v>0.96764799999999995</v>
      </c>
      <c r="Z98" s="249">
        <v>1</v>
      </c>
      <c r="AA98" s="251">
        <v>-13.956466069142101</v>
      </c>
    </row>
    <row r="99" spans="1:27" customFormat="1" x14ac:dyDescent="0.25">
      <c r="A99" s="109" t="s">
        <v>391</v>
      </c>
      <c r="B99" s="108">
        <v>16144</v>
      </c>
      <c r="C99" s="108">
        <v>9277</v>
      </c>
      <c r="D99" s="108">
        <v>7477.5866107888396</v>
      </c>
      <c r="E99" s="108">
        <v>1874.46906970752</v>
      </c>
      <c r="F99" s="108"/>
      <c r="G99" s="108">
        <v>90.0484765194456</v>
      </c>
      <c r="H99" s="108">
        <v>112.516872331893</v>
      </c>
      <c r="I99" s="108">
        <v>-156.69537233708701</v>
      </c>
      <c r="J99" s="108">
        <v>10.5003752667097</v>
      </c>
      <c r="K99" s="108">
        <v>-115.014189815048</v>
      </c>
      <c r="L99" s="108">
        <v>-13.6943690856572</v>
      </c>
      <c r="M99" s="108">
        <v>-2.9493038528684301</v>
      </c>
      <c r="O99" s="248">
        <v>5.3704162537165496</v>
      </c>
      <c r="P99" s="248">
        <v>8.7958374628344895</v>
      </c>
      <c r="R99" s="249">
        <v>1.012</v>
      </c>
      <c r="S99" s="249">
        <v>1.0592999999999999</v>
      </c>
      <c r="T99" s="249"/>
      <c r="U99" s="251">
        <v>0.31718569780853501</v>
      </c>
      <c r="V99" s="251">
        <v>8.9965397923875395E-2</v>
      </c>
      <c r="W99" s="251">
        <v>2.19146482122261E-2</v>
      </c>
      <c r="X99" s="249"/>
      <c r="Y99" s="249">
        <v>0.97606999999999999</v>
      </c>
      <c r="Z99" s="249">
        <v>1.0014000000000001</v>
      </c>
      <c r="AA99" s="251">
        <v>-3.8802660753880298</v>
      </c>
    </row>
    <row r="100" spans="1:27" customFormat="1" x14ac:dyDescent="0.25">
      <c r="A100" s="109" t="s">
        <v>392</v>
      </c>
      <c r="B100" s="108">
        <v>20145</v>
      </c>
      <c r="C100" s="108">
        <v>9033</v>
      </c>
      <c r="D100" s="108">
        <v>7589.0702300216999</v>
      </c>
      <c r="E100" s="108">
        <v>1717.98685397228</v>
      </c>
      <c r="F100" s="108"/>
      <c r="G100" s="108">
        <v>-118.072058398359</v>
      </c>
      <c r="H100" s="108">
        <v>-115.11865220108299</v>
      </c>
      <c r="I100" s="108">
        <v>88.817253722013206</v>
      </c>
      <c r="J100" s="108">
        <v>2.3084750806110601</v>
      </c>
      <c r="K100" s="108">
        <v>-115.014189815048</v>
      </c>
      <c r="L100" s="108">
        <v>-13.6943690856572</v>
      </c>
      <c r="M100" s="108">
        <v>-2.9493038528684301</v>
      </c>
      <c r="O100" s="248">
        <v>5.4504839910647798</v>
      </c>
      <c r="P100" s="248">
        <v>8.0615537354182205</v>
      </c>
      <c r="R100" s="249">
        <v>0.98440000000000005</v>
      </c>
      <c r="S100" s="249">
        <v>0.93220000000000003</v>
      </c>
      <c r="T100" s="249"/>
      <c r="U100" s="251">
        <v>0.447176684881603</v>
      </c>
      <c r="V100" s="251">
        <v>0.27595628415300499</v>
      </c>
      <c r="W100" s="251">
        <v>5.37340619307832E-2</v>
      </c>
      <c r="X100" s="249"/>
      <c r="Y100" s="249">
        <v>0.96704899999999994</v>
      </c>
      <c r="Z100" s="249">
        <v>1.0003</v>
      </c>
      <c r="AA100" s="251">
        <v>-7.10659898477157</v>
      </c>
    </row>
    <row r="101" spans="1:27" customFormat="1" x14ac:dyDescent="0.25">
      <c r="A101" s="109" t="s">
        <v>393</v>
      </c>
      <c r="B101" s="108">
        <v>26918</v>
      </c>
      <c r="C101" s="108">
        <v>8284</v>
      </c>
      <c r="D101" s="108">
        <v>7008.9023591662099</v>
      </c>
      <c r="E101" s="108">
        <v>1717.18800568251</v>
      </c>
      <c r="F101" s="108"/>
      <c r="G101" s="108">
        <v>-195.230938630758</v>
      </c>
      <c r="H101" s="108">
        <v>-117.640272295561</v>
      </c>
      <c r="I101" s="108">
        <v>-27.728507021534799</v>
      </c>
      <c r="J101" s="108">
        <v>14.0495587299372</v>
      </c>
      <c r="K101" s="108">
        <v>-115.014189815048</v>
      </c>
      <c r="L101" s="108">
        <v>2.14984624030529</v>
      </c>
      <c r="M101" s="108">
        <v>-2.9493038528684301</v>
      </c>
      <c r="O101" s="248">
        <v>5.0338063749164101</v>
      </c>
      <c r="P101" s="248">
        <v>8.0578051861208095</v>
      </c>
      <c r="R101" s="249">
        <v>0.97209999999999996</v>
      </c>
      <c r="S101" s="249">
        <v>0.93069999999999997</v>
      </c>
      <c r="T101" s="249"/>
      <c r="U101" s="251">
        <v>0.44649446494464901</v>
      </c>
      <c r="V101" s="251">
        <v>0.2</v>
      </c>
      <c r="W101" s="251">
        <v>3.6900369003690002E-2</v>
      </c>
      <c r="X101" s="249"/>
      <c r="Y101" s="249">
        <v>0.978437</v>
      </c>
      <c r="Z101" s="249">
        <v>1.002</v>
      </c>
      <c r="AA101" s="251">
        <v>-9.1213950368879892</v>
      </c>
    </row>
    <row r="102" spans="1:27" customFormat="1" x14ac:dyDescent="0.25">
      <c r="A102" s="109" t="s">
        <v>394</v>
      </c>
      <c r="B102" s="108">
        <v>7002</v>
      </c>
      <c r="C102" s="108">
        <v>7377</v>
      </c>
      <c r="D102" s="108">
        <v>6224.0881465984203</v>
      </c>
      <c r="E102" s="108">
        <v>1454.8119953784999</v>
      </c>
      <c r="F102" s="108"/>
      <c r="G102" s="108">
        <v>-107.981696560833</v>
      </c>
      <c r="H102" s="108">
        <v>-103.24012596947701</v>
      </c>
      <c r="I102" s="108">
        <v>-13.272260814672601</v>
      </c>
      <c r="J102" s="108">
        <v>13.1023391194614</v>
      </c>
      <c r="K102" s="108">
        <v>-115.014189815048</v>
      </c>
      <c r="L102" s="108">
        <v>27.3110612789913</v>
      </c>
      <c r="M102" s="108">
        <v>-2.9493038528684301</v>
      </c>
      <c r="O102" s="248">
        <v>4.4701513853184798</v>
      </c>
      <c r="P102" s="248">
        <v>6.8266209654384502</v>
      </c>
      <c r="R102" s="249">
        <v>0.98260000000000003</v>
      </c>
      <c r="S102" s="249">
        <v>0.92810000000000004</v>
      </c>
      <c r="T102" s="249"/>
      <c r="U102" s="251">
        <v>0.44089456869009602</v>
      </c>
      <c r="V102" s="251">
        <v>0.297124600638978</v>
      </c>
      <c r="W102" s="251">
        <v>3.8338658146964903E-2</v>
      </c>
      <c r="X102" s="249"/>
      <c r="Y102" s="249">
        <v>0.96153299999999997</v>
      </c>
      <c r="Z102" s="249">
        <v>1.0021</v>
      </c>
      <c r="AA102" s="251">
        <v>-12.3249299719888</v>
      </c>
    </row>
    <row r="103" spans="1:27" customFormat="1" x14ac:dyDescent="0.25">
      <c r="A103" s="109" t="s">
        <v>395</v>
      </c>
      <c r="B103" s="108">
        <v>15461</v>
      </c>
      <c r="C103" s="108">
        <v>8549</v>
      </c>
      <c r="D103" s="108">
        <v>7294.5909276438697</v>
      </c>
      <c r="E103" s="108">
        <v>1696.7644478534301</v>
      </c>
      <c r="F103" s="108"/>
      <c r="G103" s="108">
        <v>-224.355963381452</v>
      </c>
      <c r="H103" s="108">
        <v>-130.98677043433</v>
      </c>
      <c r="I103" s="108">
        <v>13.358926383305199</v>
      </c>
      <c r="J103" s="108">
        <v>31.398495000473201</v>
      </c>
      <c r="K103" s="108">
        <v>-115.014189815048</v>
      </c>
      <c r="L103" s="108">
        <v>-13.6943690856572</v>
      </c>
      <c r="M103" s="108">
        <v>-2.9493038528684301</v>
      </c>
      <c r="O103" s="248">
        <v>5.23898842248237</v>
      </c>
      <c r="P103" s="248">
        <v>7.9619688247849396</v>
      </c>
      <c r="R103" s="249">
        <v>0.96919999999999995</v>
      </c>
      <c r="S103" s="249">
        <v>0.92200000000000004</v>
      </c>
      <c r="T103" s="249"/>
      <c r="U103" s="251">
        <v>0.50370370370370399</v>
      </c>
      <c r="V103" s="251">
        <v>0.20864197530864201</v>
      </c>
      <c r="W103" s="251">
        <v>3.7037037037037E-2</v>
      </c>
      <c r="X103" s="249"/>
      <c r="Y103" s="249">
        <v>0.97469800000000006</v>
      </c>
      <c r="Z103" s="249">
        <v>1.0043</v>
      </c>
      <c r="AA103" s="251">
        <v>-4.8178613396004701</v>
      </c>
    </row>
    <row r="104" spans="1:27" customFormat="1" x14ac:dyDescent="0.25">
      <c r="A104" s="109" t="s">
        <v>396</v>
      </c>
      <c r="B104" s="108">
        <v>36434</v>
      </c>
      <c r="C104" s="108">
        <v>7821</v>
      </c>
      <c r="D104" s="108">
        <v>6661.0705977797898</v>
      </c>
      <c r="E104" s="108">
        <v>1558.80375207726</v>
      </c>
      <c r="F104" s="108"/>
      <c r="G104" s="108">
        <v>-120.914047689613</v>
      </c>
      <c r="H104" s="108">
        <v>-108.06716689758601</v>
      </c>
      <c r="I104" s="108">
        <v>-41.0036161747365</v>
      </c>
      <c r="J104" s="108">
        <v>2.6961822507164301</v>
      </c>
      <c r="K104" s="108">
        <v>-115.014189815048</v>
      </c>
      <c r="L104" s="108">
        <v>-13.6943690856572</v>
      </c>
      <c r="M104" s="108">
        <v>-2.9493038528684301</v>
      </c>
      <c r="O104" s="248">
        <v>4.7839929735960904</v>
      </c>
      <c r="P104" s="248">
        <v>7.3145962562441698</v>
      </c>
      <c r="R104" s="249">
        <v>0.98180000000000001</v>
      </c>
      <c r="S104" s="249">
        <v>0.92979999999999996</v>
      </c>
      <c r="T104" s="249"/>
      <c r="U104" s="251">
        <v>0.417096959265634</v>
      </c>
      <c r="V104" s="251">
        <v>0.21342512908778</v>
      </c>
      <c r="W104" s="251">
        <v>4.0160642570281103E-2</v>
      </c>
      <c r="X104" s="249"/>
      <c r="Y104" s="249">
        <v>0.96155500000000005</v>
      </c>
      <c r="Z104" s="249">
        <v>1.0004</v>
      </c>
      <c r="AA104" s="251">
        <v>-2.51677852348993</v>
      </c>
    </row>
    <row r="105" spans="1:27" customFormat="1" ht="14.25" customHeight="1" x14ac:dyDescent="0.25">
      <c r="A105" s="17" t="s">
        <v>397</v>
      </c>
      <c r="B105" s="18"/>
      <c r="C105" s="1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O105" s="248"/>
      <c r="P105" s="248"/>
      <c r="R105" s="249"/>
      <c r="S105" s="249"/>
      <c r="T105" s="249"/>
      <c r="U105" s="251"/>
      <c r="V105" s="251"/>
      <c r="W105" s="251"/>
      <c r="X105" s="249"/>
      <c r="Y105" s="249"/>
      <c r="Z105" s="249"/>
      <c r="AA105" s="251"/>
    </row>
    <row r="106" spans="1:27" customFormat="1" x14ac:dyDescent="0.25">
      <c r="A106" s="109" t="s">
        <v>397</v>
      </c>
      <c r="B106" s="108">
        <v>61029</v>
      </c>
      <c r="C106" s="108">
        <v>7417</v>
      </c>
      <c r="D106" s="108">
        <v>6228.4487704021003</v>
      </c>
      <c r="E106" s="108">
        <v>1613.6182526494099</v>
      </c>
      <c r="F106" s="108"/>
      <c r="G106" s="108">
        <v>-118.645934324701</v>
      </c>
      <c r="H106" s="108">
        <v>-76.899628755259101</v>
      </c>
      <c r="I106" s="108">
        <v>-102.427712080601</v>
      </c>
      <c r="J106" s="108">
        <v>1.2774437656850799</v>
      </c>
      <c r="K106" s="108">
        <v>-115.014189815048</v>
      </c>
      <c r="L106" s="108">
        <v>-10.1756891543475</v>
      </c>
      <c r="M106" s="108">
        <v>-2.9493038528684301</v>
      </c>
      <c r="O106" s="248">
        <v>4.473283193236</v>
      </c>
      <c r="P106" s="248">
        <v>7.5718101230562498</v>
      </c>
      <c r="R106" s="249">
        <v>0.98089999999999999</v>
      </c>
      <c r="S106" s="249">
        <v>0.95150000000000001</v>
      </c>
      <c r="T106" s="249"/>
      <c r="U106" s="251">
        <v>0.38388278388278402</v>
      </c>
      <c r="V106" s="251">
        <v>0.190842490842491</v>
      </c>
      <c r="W106" s="251">
        <v>3.0769230769230799E-2</v>
      </c>
      <c r="X106" s="249"/>
      <c r="Y106" s="249">
        <v>0.99504300000000001</v>
      </c>
      <c r="Z106" s="249">
        <v>1.0002</v>
      </c>
      <c r="AA106" s="251">
        <v>-7.8014184397163104</v>
      </c>
    </row>
    <row r="107" spans="1:27" customFormat="1" ht="14.25" customHeight="1" x14ac:dyDescent="0.25">
      <c r="A107" s="17" t="s">
        <v>398</v>
      </c>
      <c r="B107" s="18"/>
      <c r="C107" s="1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O107" s="248"/>
      <c r="P107" s="248"/>
      <c r="R107" s="249"/>
      <c r="S107" s="249"/>
      <c r="T107" s="249"/>
      <c r="U107" s="251"/>
      <c r="V107" s="251"/>
      <c r="W107" s="251"/>
      <c r="X107" s="249"/>
      <c r="Y107" s="249"/>
      <c r="Z107" s="249"/>
      <c r="AA107" s="251"/>
    </row>
    <row r="108" spans="1:27" customFormat="1" x14ac:dyDescent="0.25">
      <c r="A108" s="109" t="s">
        <v>399</v>
      </c>
      <c r="B108" s="108">
        <v>31996</v>
      </c>
      <c r="C108" s="108">
        <v>8222</v>
      </c>
      <c r="D108" s="108">
        <v>6801.6893596803002</v>
      </c>
      <c r="E108" s="108">
        <v>1670.4478703034699</v>
      </c>
      <c r="F108" s="108"/>
      <c r="G108" s="108">
        <v>-79.942497254248295</v>
      </c>
      <c r="H108" s="108">
        <v>-38.228758027954903</v>
      </c>
      <c r="I108" s="108">
        <v>-17.3247970947127</v>
      </c>
      <c r="J108" s="108">
        <v>-4.7294285401716403</v>
      </c>
      <c r="K108" s="108">
        <v>-115.014189815048</v>
      </c>
      <c r="L108" s="108">
        <v>7.8282988110110603</v>
      </c>
      <c r="M108" s="108">
        <v>-2.9493038528684301</v>
      </c>
      <c r="O108" s="248">
        <v>4.8849856232029003</v>
      </c>
      <c r="P108" s="248">
        <v>7.83847980997625</v>
      </c>
      <c r="R108" s="249">
        <v>0.98819999999999997</v>
      </c>
      <c r="S108" s="249">
        <v>0.97629999999999995</v>
      </c>
      <c r="T108" s="249"/>
      <c r="U108" s="251">
        <v>0.40818937939859201</v>
      </c>
      <c r="V108" s="251">
        <v>0.22904670505438299</v>
      </c>
      <c r="W108" s="251">
        <v>4.5425463851567503E-2</v>
      </c>
      <c r="X108" s="249"/>
      <c r="Y108" s="249">
        <v>0.96484999999999999</v>
      </c>
      <c r="Z108" s="249">
        <v>0.99929999999999997</v>
      </c>
      <c r="AA108" s="251">
        <v>-9.8095787651471404</v>
      </c>
    </row>
    <row r="109" spans="1:27" customFormat="1" x14ac:dyDescent="0.25">
      <c r="A109" s="109" t="s">
        <v>400</v>
      </c>
      <c r="B109" s="108">
        <v>66420</v>
      </c>
      <c r="C109" s="108">
        <v>8475</v>
      </c>
      <c r="D109" s="108">
        <v>6957.6388904299602</v>
      </c>
      <c r="E109" s="108">
        <v>1685.4257028270199</v>
      </c>
      <c r="F109" s="108"/>
      <c r="G109" s="108">
        <v>-46.994507264944502</v>
      </c>
      <c r="H109" s="108">
        <v>42.822328787782098</v>
      </c>
      <c r="I109" s="108">
        <v>-73.059542021865397</v>
      </c>
      <c r="J109" s="108">
        <v>20.208906793851</v>
      </c>
      <c r="K109" s="108">
        <v>-115.014189815048</v>
      </c>
      <c r="L109" s="108">
        <v>6.9698278223697203</v>
      </c>
      <c r="M109" s="108">
        <v>-2.9493038528684301</v>
      </c>
      <c r="O109" s="248">
        <v>4.9969888587774802</v>
      </c>
      <c r="P109" s="248">
        <v>7.9087624209575402</v>
      </c>
      <c r="R109" s="249">
        <v>0.99319999999999997</v>
      </c>
      <c r="S109" s="249">
        <v>1.0246</v>
      </c>
      <c r="T109" s="249"/>
      <c r="U109" s="251">
        <v>0.29768002410364602</v>
      </c>
      <c r="V109" s="251">
        <v>0.184995480566436</v>
      </c>
      <c r="W109" s="251">
        <v>4.6098222356131403E-2</v>
      </c>
      <c r="X109" s="249"/>
      <c r="Y109" s="249">
        <v>0.97080900000000003</v>
      </c>
      <c r="Z109" s="249">
        <v>1.0028999999999999</v>
      </c>
      <c r="AA109" s="251">
        <v>-9.6624931954273308</v>
      </c>
    </row>
    <row r="110" spans="1:27" customFormat="1" x14ac:dyDescent="0.25">
      <c r="A110" s="109" t="s">
        <v>401</v>
      </c>
      <c r="B110" s="108">
        <v>13061</v>
      </c>
      <c r="C110" s="108">
        <v>7564</v>
      </c>
      <c r="D110" s="108">
        <v>6364.3111655928096</v>
      </c>
      <c r="E110" s="108">
        <v>1568.0071594481999</v>
      </c>
      <c r="F110" s="108"/>
      <c r="G110" s="108">
        <v>-154.33532413392601</v>
      </c>
      <c r="H110" s="108">
        <v>-148.22702651312099</v>
      </c>
      <c r="I110" s="108">
        <v>-24.2417882892411</v>
      </c>
      <c r="J110" s="108">
        <v>35.671896538924898</v>
      </c>
      <c r="K110" s="108">
        <v>-115.014189815048</v>
      </c>
      <c r="L110" s="108">
        <v>40.944767473347397</v>
      </c>
      <c r="M110" s="108">
        <v>-2.9493038528684301</v>
      </c>
      <c r="O110" s="248">
        <v>4.5708598116530101</v>
      </c>
      <c r="P110" s="248">
        <v>7.3577827118903603</v>
      </c>
      <c r="R110" s="249">
        <v>0.97570000000000001</v>
      </c>
      <c r="S110" s="249">
        <v>0.90459999999999996</v>
      </c>
      <c r="T110" s="249"/>
      <c r="U110" s="251">
        <v>0.54606365159129</v>
      </c>
      <c r="V110" s="251">
        <v>0.229480737018425</v>
      </c>
      <c r="W110" s="251">
        <v>3.0150753768844199E-2</v>
      </c>
      <c r="X110" s="249"/>
      <c r="Y110" s="249">
        <v>0.96977900000000006</v>
      </c>
      <c r="Z110" s="249">
        <v>1.0056</v>
      </c>
      <c r="AA110" s="251">
        <v>-13.728323699422001</v>
      </c>
    </row>
    <row r="111" spans="1:27" customFormat="1" x14ac:dyDescent="0.25">
      <c r="A111" s="109" t="s">
        <v>402</v>
      </c>
      <c r="B111" s="108">
        <v>29021</v>
      </c>
      <c r="C111" s="108">
        <v>9218</v>
      </c>
      <c r="D111" s="108">
        <v>7638.07983954679</v>
      </c>
      <c r="E111" s="108">
        <v>1794.6919362511001</v>
      </c>
      <c r="F111" s="108"/>
      <c r="G111" s="108">
        <v>-140.987039841636</v>
      </c>
      <c r="H111" s="108">
        <v>-83.528072086439707</v>
      </c>
      <c r="I111" s="108">
        <v>117.707281992565</v>
      </c>
      <c r="J111" s="108">
        <v>10.7250657869708</v>
      </c>
      <c r="K111" s="108">
        <v>-115.014189815048</v>
      </c>
      <c r="L111" s="108">
        <v>-0.96579225666498103</v>
      </c>
      <c r="M111" s="108">
        <v>-2.9493038528684301</v>
      </c>
      <c r="O111" s="248">
        <v>5.4856827814341296</v>
      </c>
      <c r="P111" s="248">
        <v>8.4214878880810407</v>
      </c>
      <c r="R111" s="249">
        <v>0.98150000000000004</v>
      </c>
      <c r="S111" s="249">
        <v>0.95269999999999999</v>
      </c>
      <c r="T111" s="249"/>
      <c r="U111" s="251">
        <v>0.48806532663316599</v>
      </c>
      <c r="V111" s="251">
        <v>0.32474874371859302</v>
      </c>
      <c r="W111" s="251">
        <v>4.3341708542713603E-2</v>
      </c>
      <c r="X111" s="249"/>
      <c r="Y111" s="249">
        <v>0.97069300000000003</v>
      </c>
      <c r="Z111" s="249">
        <v>1.0014000000000001</v>
      </c>
      <c r="AA111" s="251">
        <v>-8.6632243258749302</v>
      </c>
    </row>
    <row r="112" spans="1:27" customFormat="1" x14ac:dyDescent="0.25">
      <c r="A112" s="109" t="s">
        <v>403</v>
      </c>
      <c r="B112" s="108">
        <v>17475</v>
      </c>
      <c r="C112" s="108">
        <v>7353</v>
      </c>
      <c r="D112" s="108">
        <v>6047.53088413551</v>
      </c>
      <c r="E112" s="108">
        <v>1579.2601147094999</v>
      </c>
      <c r="F112" s="108"/>
      <c r="G112" s="108">
        <v>-16.615649285600099</v>
      </c>
      <c r="H112" s="108">
        <v>-100.659346911996</v>
      </c>
      <c r="I112" s="108">
        <v>-77.075923781562906</v>
      </c>
      <c r="J112" s="108">
        <v>6.6840379841544797</v>
      </c>
      <c r="K112" s="108">
        <v>-115.014189815048</v>
      </c>
      <c r="L112" s="108">
        <v>31.553848403094001</v>
      </c>
      <c r="M112" s="108">
        <v>-2.9493038528684301</v>
      </c>
      <c r="O112" s="248">
        <v>4.3433476394849801</v>
      </c>
      <c r="P112" s="248">
        <v>7.4105865522174499</v>
      </c>
      <c r="R112" s="249">
        <v>0.99719999999999998</v>
      </c>
      <c r="S112" s="249">
        <v>0.93540000000000001</v>
      </c>
      <c r="T112" s="249"/>
      <c r="U112" s="251">
        <v>0.41370223978919601</v>
      </c>
      <c r="V112" s="251">
        <v>0.204216073781291</v>
      </c>
      <c r="W112" s="251">
        <v>4.0843214756258198E-2</v>
      </c>
      <c r="X112" s="249"/>
      <c r="Y112" s="249">
        <v>0.97552400000000006</v>
      </c>
      <c r="Z112" s="249">
        <v>1.0011000000000001</v>
      </c>
      <c r="AA112" s="251">
        <v>-12.9587155963303</v>
      </c>
    </row>
    <row r="113" spans="1:27" customFormat="1" ht="14.25" customHeight="1" x14ac:dyDescent="0.25">
      <c r="A113" s="17" t="s">
        <v>404</v>
      </c>
      <c r="B113" s="18"/>
      <c r="C113" s="1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O113" s="248"/>
      <c r="P113" s="248"/>
      <c r="R113" s="249"/>
      <c r="S113" s="249"/>
      <c r="T113" s="249"/>
      <c r="U113" s="251"/>
      <c r="V113" s="251"/>
      <c r="W113" s="251"/>
      <c r="X113" s="249"/>
      <c r="Y113" s="249"/>
      <c r="Z113" s="249"/>
      <c r="AA113" s="251"/>
    </row>
    <row r="114" spans="1:27" customFormat="1" x14ac:dyDescent="0.25">
      <c r="A114" s="109" t="s">
        <v>405</v>
      </c>
      <c r="B114" s="108">
        <v>15968</v>
      </c>
      <c r="C114" s="108">
        <v>9939</v>
      </c>
      <c r="D114" s="108">
        <v>8301.1818510749508</v>
      </c>
      <c r="E114" s="108">
        <v>1988.55142968259</v>
      </c>
      <c r="F114" s="108"/>
      <c r="G114" s="108">
        <v>-174.007381682595</v>
      </c>
      <c r="H114" s="108">
        <v>-205.64734733172</v>
      </c>
      <c r="I114" s="108">
        <v>175.79098076633099</v>
      </c>
      <c r="J114" s="108">
        <v>-14.910373320330301</v>
      </c>
      <c r="K114" s="108">
        <v>-115.014189815048</v>
      </c>
      <c r="L114" s="108">
        <v>-13.6943690856572</v>
      </c>
      <c r="M114" s="108">
        <v>-2.9493038528684301</v>
      </c>
      <c r="O114" s="248">
        <v>5.96192384769539</v>
      </c>
      <c r="P114" s="248">
        <v>9.3311623246493003</v>
      </c>
      <c r="R114" s="249">
        <v>0.97899999999999998</v>
      </c>
      <c r="S114" s="249">
        <v>0.89590000000000003</v>
      </c>
      <c r="T114" s="249"/>
      <c r="U114" s="251">
        <v>0.53361344537815103</v>
      </c>
      <c r="V114" s="251">
        <v>0.26575630252100801</v>
      </c>
      <c r="W114" s="251">
        <v>5.98739495798319E-2</v>
      </c>
      <c r="X114" s="249"/>
      <c r="Y114" s="249">
        <v>0.98713499999999998</v>
      </c>
      <c r="Z114" s="249">
        <v>0.99819999999999998</v>
      </c>
      <c r="AA114" s="251">
        <v>0.74074074074074103</v>
      </c>
    </row>
    <row r="115" spans="1:27" customFormat="1" x14ac:dyDescent="0.25">
      <c r="A115" s="109" t="s">
        <v>406</v>
      </c>
      <c r="B115" s="108">
        <v>12498</v>
      </c>
      <c r="C115" s="108">
        <v>8206</v>
      </c>
      <c r="D115" s="108">
        <v>6673.2870374369904</v>
      </c>
      <c r="E115" s="108">
        <v>1725.6037476021199</v>
      </c>
      <c r="F115" s="108"/>
      <c r="G115" s="108">
        <v>-77.092692444289995</v>
      </c>
      <c r="H115" s="108">
        <v>-110.28570597162</v>
      </c>
      <c r="I115" s="108">
        <v>-3.4821122823864799</v>
      </c>
      <c r="J115" s="108">
        <v>15.3803141977097</v>
      </c>
      <c r="K115" s="108">
        <v>-115.014189815048</v>
      </c>
      <c r="L115" s="108">
        <v>100.77426653275199</v>
      </c>
      <c r="M115" s="108">
        <v>-2.9493038528684301</v>
      </c>
      <c r="O115" s="248">
        <v>4.7927668426948298</v>
      </c>
      <c r="P115" s="248">
        <v>8.0972955672907698</v>
      </c>
      <c r="R115" s="249">
        <v>0.98839999999999995</v>
      </c>
      <c r="S115" s="249">
        <v>0.93530000000000002</v>
      </c>
      <c r="T115" s="249"/>
      <c r="U115" s="251">
        <v>0.449081803005008</v>
      </c>
      <c r="V115" s="251">
        <v>0.26377295492487501</v>
      </c>
      <c r="W115" s="251">
        <v>3.8397328881469101E-2</v>
      </c>
      <c r="X115" s="249"/>
      <c r="Y115" s="249">
        <v>0.977827</v>
      </c>
      <c r="Z115" s="249">
        <v>1.0023</v>
      </c>
      <c r="AA115" s="251">
        <v>-19.272237196765499</v>
      </c>
    </row>
    <row r="116" spans="1:27" customFormat="1" x14ac:dyDescent="0.25">
      <c r="A116" s="109" t="s">
        <v>407</v>
      </c>
      <c r="B116" s="108">
        <v>19844</v>
      </c>
      <c r="C116" s="108">
        <v>11482</v>
      </c>
      <c r="D116" s="108">
        <v>9184.6779239166299</v>
      </c>
      <c r="E116" s="108">
        <v>2046.8912101912099</v>
      </c>
      <c r="F116" s="108"/>
      <c r="G116" s="108">
        <v>128.90292812481201</v>
      </c>
      <c r="H116" s="108">
        <v>6.6827736447344099</v>
      </c>
      <c r="I116" s="108">
        <v>199.84427691127499</v>
      </c>
      <c r="J116" s="108">
        <v>21.156513236612799</v>
      </c>
      <c r="K116" s="108">
        <v>-89.503398259512593</v>
      </c>
      <c r="L116" s="108">
        <v>-13.6943690856572</v>
      </c>
      <c r="M116" s="108">
        <v>-2.6721457980133101</v>
      </c>
      <c r="O116" s="248">
        <v>6.5964523281596499</v>
      </c>
      <c r="P116" s="248">
        <v>9.6049183632332191</v>
      </c>
      <c r="R116" s="249">
        <v>1.014</v>
      </c>
      <c r="S116" s="249">
        <v>1.0025999999999999</v>
      </c>
      <c r="T116" s="249"/>
      <c r="U116" s="251">
        <v>0.36669213139801399</v>
      </c>
      <c r="V116" s="251">
        <v>0.21925133689839599</v>
      </c>
      <c r="W116" s="251">
        <v>9.0145148968678396E-2</v>
      </c>
      <c r="X116" s="249"/>
      <c r="Y116" s="249">
        <v>1.002983</v>
      </c>
      <c r="Z116" s="249">
        <v>1.0023</v>
      </c>
      <c r="AA116" s="251">
        <v>2.0265003897116101</v>
      </c>
    </row>
    <row r="117" spans="1:27" customFormat="1" x14ac:dyDescent="0.25">
      <c r="A117" s="109" t="s">
        <v>408</v>
      </c>
      <c r="B117" s="108">
        <v>15912</v>
      </c>
      <c r="C117" s="108">
        <v>8009</v>
      </c>
      <c r="D117" s="108">
        <v>6702.8191685864304</v>
      </c>
      <c r="E117" s="108">
        <v>1461.17106539939</v>
      </c>
      <c r="F117" s="108"/>
      <c r="G117" s="108">
        <v>-31.856094819235601</v>
      </c>
      <c r="H117" s="108">
        <v>-3.46100801758053</v>
      </c>
      <c r="I117" s="108">
        <v>-107.79478397475999</v>
      </c>
      <c r="J117" s="108">
        <v>-16.055011993002299</v>
      </c>
      <c r="K117" s="108">
        <v>-69.460997574711996</v>
      </c>
      <c r="L117" s="108">
        <v>-13.6943690856572</v>
      </c>
      <c r="M117" s="108">
        <v>87.244056756429003</v>
      </c>
      <c r="O117" s="248">
        <v>4.8139768728004002</v>
      </c>
      <c r="P117" s="248">
        <v>6.8564605329311199</v>
      </c>
      <c r="R117" s="249">
        <v>0.99519999999999997</v>
      </c>
      <c r="S117" s="249">
        <v>0.99670000000000003</v>
      </c>
      <c r="T117" s="249"/>
      <c r="U117" s="251">
        <v>0.302872062663185</v>
      </c>
      <c r="V117" s="251">
        <v>0.14360313315926901</v>
      </c>
      <c r="W117" s="251">
        <v>4.5691906005221897E-2</v>
      </c>
      <c r="X117" s="249"/>
      <c r="Y117" s="249">
        <v>1.007711</v>
      </c>
      <c r="Z117" s="249">
        <v>0.99760000000000004</v>
      </c>
      <c r="AA117" s="251">
        <v>15.361445783132501</v>
      </c>
    </row>
    <row r="118" spans="1:27" customFormat="1" x14ac:dyDescent="0.25">
      <c r="A118" s="109" t="s">
        <v>409</v>
      </c>
      <c r="B118" s="108">
        <v>34775</v>
      </c>
      <c r="C118" s="108">
        <v>10246</v>
      </c>
      <c r="D118" s="108">
        <v>8340.1840509868507</v>
      </c>
      <c r="E118" s="108">
        <v>1929.1618640142501</v>
      </c>
      <c r="F118" s="108"/>
      <c r="G118" s="108">
        <v>47.856486280604798</v>
      </c>
      <c r="H118" s="108">
        <v>-4.4266290938053396</v>
      </c>
      <c r="I118" s="108">
        <v>72.533635226530805</v>
      </c>
      <c r="J118" s="108">
        <v>-7.4744116342834701</v>
      </c>
      <c r="K118" s="108">
        <v>-115.014189815048</v>
      </c>
      <c r="L118" s="108">
        <v>-13.6943690856572</v>
      </c>
      <c r="M118" s="108">
        <v>-2.9493038528684301</v>
      </c>
      <c r="O118" s="248">
        <v>5.9899352983465102</v>
      </c>
      <c r="P118" s="248">
        <v>9.0524802300503193</v>
      </c>
      <c r="R118" s="249">
        <v>1.0057</v>
      </c>
      <c r="S118" s="249">
        <v>0.997</v>
      </c>
      <c r="T118" s="249"/>
      <c r="U118" s="251">
        <v>0.37974075852136302</v>
      </c>
      <c r="V118" s="251">
        <v>0.206913106096976</v>
      </c>
      <c r="W118" s="251">
        <v>6.0489678348535802E-2</v>
      </c>
      <c r="X118" s="249"/>
      <c r="Y118" s="249">
        <v>0.985317</v>
      </c>
      <c r="Z118" s="249">
        <v>0.99909999999999999</v>
      </c>
      <c r="AA118" s="251">
        <v>-3.34106728538283</v>
      </c>
    </row>
    <row r="119" spans="1:27" customFormat="1" x14ac:dyDescent="0.25">
      <c r="A119" s="109" t="s">
        <v>410</v>
      </c>
      <c r="B119" s="108">
        <v>151306</v>
      </c>
      <c r="C119" s="108">
        <v>9565</v>
      </c>
      <c r="D119" s="108">
        <v>7848.6591252833796</v>
      </c>
      <c r="E119" s="108">
        <v>1780.4359885388001</v>
      </c>
      <c r="F119" s="108"/>
      <c r="G119" s="108">
        <v>-59.3323721621747</v>
      </c>
      <c r="H119" s="108">
        <v>-27.126119318383399</v>
      </c>
      <c r="I119" s="108">
        <v>100.716341559569</v>
      </c>
      <c r="J119" s="108">
        <v>-6.2471732886220801</v>
      </c>
      <c r="K119" s="108">
        <v>-55.037141523458203</v>
      </c>
      <c r="L119" s="108">
        <v>-13.6943690856572</v>
      </c>
      <c r="M119" s="108">
        <v>-2.9493038528684301</v>
      </c>
      <c r="O119" s="248">
        <v>5.6369212060328104</v>
      </c>
      <c r="P119" s="248">
        <v>8.3545926797351093</v>
      </c>
      <c r="R119" s="249">
        <v>0.99239999999999995</v>
      </c>
      <c r="S119" s="249">
        <v>0.98399999999999999</v>
      </c>
      <c r="T119" s="249"/>
      <c r="U119" s="251">
        <v>0.34951342478602399</v>
      </c>
      <c r="V119" s="251">
        <v>0.24258412475085001</v>
      </c>
      <c r="W119" s="251">
        <v>7.9376245749794794E-2</v>
      </c>
      <c r="X119" s="249"/>
      <c r="Y119" s="249">
        <v>1.0084329999999999</v>
      </c>
      <c r="Z119" s="249">
        <v>0.99919999999999998</v>
      </c>
      <c r="AA119" s="251">
        <v>-2.7923410075222201</v>
      </c>
    </row>
    <row r="120" spans="1:27" customFormat="1" x14ac:dyDescent="0.25">
      <c r="A120" s="109" t="s">
        <v>411</v>
      </c>
      <c r="B120" s="108">
        <v>52241</v>
      </c>
      <c r="C120" s="108">
        <v>8884</v>
      </c>
      <c r="D120" s="108">
        <v>7529.4018082092198</v>
      </c>
      <c r="E120" s="108">
        <v>1710.46607094092</v>
      </c>
      <c r="F120" s="108"/>
      <c r="G120" s="108">
        <v>-143.49413734681701</v>
      </c>
      <c r="H120" s="108">
        <v>-104.003853471723</v>
      </c>
      <c r="I120" s="108">
        <v>35.357755433179904</v>
      </c>
      <c r="J120" s="108">
        <v>-12.015288881530299</v>
      </c>
      <c r="K120" s="108">
        <v>-115.014189815048</v>
      </c>
      <c r="L120" s="108">
        <v>-13.6943690856572</v>
      </c>
      <c r="M120" s="108">
        <v>-2.9493038528684301</v>
      </c>
      <c r="O120" s="248">
        <v>5.4076300223961997</v>
      </c>
      <c r="P120" s="248">
        <v>8.0262628969583307</v>
      </c>
      <c r="R120" s="249">
        <v>0.98089999999999999</v>
      </c>
      <c r="S120" s="249">
        <v>0.93840000000000001</v>
      </c>
      <c r="T120" s="249"/>
      <c r="U120" s="251">
        <v>0.42654867256637202</v>
      </c>
      <c r="V120" s="251">
        <v>0.23292035398230099</v>
      </c>
      <c r="W120" s="251">
        <v>4.7433628318584102E-2</v>
      </c>
      <c r="X120" s="249"/>
      <c r="Y120" s="249">
        <v>0.97267899999999996</v>
      </c>
      <c r="Z120" s="249">
        <v>0.99839999999999995</v>
      </c>
      <c r="AA120" s="251">
        <v>0.28399006034788798</v>
      </c>
    </row>
    <row r="121" spans="1:27" customFormat="1" x14ac:dyDescent="0.25">
      <c r="A121" s="109" t="s">
        <v>412</v>
      </c>
      <c r="B121" s="108">
        <v>28193</v>
      </c>
      <c r="C121" s="108">
        <v>8647</v>
      </c>
      <c r="D121" s="108">
        <v>6909.23439952437</v>
      </c>
      <c r="E121" s="108">
        <v>1781.63761943758</v>
      </c>
      <c r="F121" s="108"/>
      <c r="G121" s="108">
        <v>109.483340702465</v>
      </c>
      <c r="H121" s="108">
        <v>105.58665723533601</v>
      </c>
      <c r="I121" s="108">
        <v>-113.229745056729</v>
      </c>
      <c r="J121" s="108">
        <v>-13.786714787444</v>
      </c>
      <c r="K121" s="108">
        <v>-115.014189815048</v>
      </c>
      <c r="L121" s="108">
        <v>-13.6943690856572</v>
      </c>
      <c r="M121" s="108">
        <v>-2.9493038528684301</v>
      </c>
      <c r="O121" s="248">
        <v>4.9622246656971596</v>
      </c>
      <c r="P121" s="248">
        <v>8.3602312630794895</v>
      </c>
      <c r="R121" s="249">
        <v>1.0158</v>
      </c>
      <c r="S121" s="249">
        <v>1.0585</v>
      </c>
      <c r="T121" s="249"/>
      <c r="U121" s="251">
        <v>0.27376697641172298</v>
      </c>
      <c r="V121" s="251">
        <v>0.12794853466761999</v>
      </c>
      <c r="W121" s="251">
        <v>4.8606147248034297E-2</v>
      </c>
      <c r="X121" s="249"/>
      <c r="Y121" s="249">
        <v>0.99921800000000005</v>
      </c>
      <c r="Z121" s="249">
        <v>0.998</v>
      </c>
      <c r="AA121" s="251">
        <v>-1.8245614035087701</v>
      </c>
    </row>
    <row r="122" spans="1:27" customFormat="1" x14ac:dyDescent="0.25">
      <c r="A122" s="109" t="s">
        <v>413</v>
      </c>
      <c r="B122" s="108">
        <v>15585</v>
      </c>
      <c r="C122" s="108">
        <v>8815</v>
      </c>
      <c r="D122" s="108">
        <v>7182.9483831929801</v>
      </c>
      <c r="E122" s="108">
        <v>1777.6146827604</v>
      </c>
      <c r="F122" s="108"/>
      <c r="G122" s="108">
        <v>-57.146149875564497</v>
      </c>
      <c r="H122" s="108">
        <v>-56.056097754923599</v>
      </c>
      <c r="I122" s="108">
        <v>6.2471690154499697</v>
      </c>
      <c r="J122" s="108">
        <v>-1.40483566503364</v>
      </c>
      <c r="K122" s="108">
        <v>-115.014189815048</v>
      </c>
      <c r="L122" s="108">
        <v>80.725915787910793</v>
      </c>
      <c r="M122" s="108">
        <v>-2.9493038528684301</v>
      </c>
      <c r="O122" s="248">
        <v>5.1588065447545697</v>
      </c>
      <c r="P122" s="248">
        <v>8.3413538658966999</v>
      </c>
      <c r="R122" s="249">
        <v>0.99199999999999999</v>
      </c>
      <c r="S122" s="249">
        <v>0.9677</v>
      </c>
      <c r="T122" s="249"/>
      <c r="U122" s="251">
        <v>0.48631840796019898</v>
      </c>
      <c r="V122" s="251">
        <v>0.18781094527363201</v>
      </c>
      <c r="W122" s="251">
        <v>4.6019900497512402E-2</v>
      </c>
      <c r="X122" s="249"/>
      <c r="Y122" s="249">
        <v>0.98519499999999993</v>
      </c>
      <c r="Z122" s="249">
        <v>0.99980000000000002</v>
      </c>
      <c r="AA122" s="251">
        <v>-16.7701863354037</v>
      </c>
    </row>
    <row r="123" spans="1:27" customFormat="1" x14ac:dyDescent="0.25">
      <c r="A123" s="109" t="s">
        <v>414</v>
      </c>
      <c r="B123" s="108">
        <v>17376</v>
      </c>
      <c r="C123" s="108">
        <v>10124</v>
      </c>
      <c r="D123" s="108">
        <v>8229.5130669288501</v>
      </c>
      <c r="E123" s="108">
        <v>1932.89155392822</v>
      </c>
      <c r="F123" s="108"/>
      <c r="G123" s="108">
        <v>113.06176620690501</v>
      </c>
      <c r="H123" s="108">
        <v>92.593337843649095</v>
      </c>
      <c r="I123" s="108">
        <v>-97.345535286316306</v>
      </c>
      <c r="J123" s="108">
        <v>-14.7813695088673</v>
      </c>
      <c r="K123" s="108">
        <v>-115.014189815048</v>
      </c>
      <c r="L123" s="108">
        <v>-13.6943690856572</v>
      </c>
      <c r="M123" s="108">
        <v>-2.9493038528684301</v>
      </c>
      <c r="O123" s="248">
        <v>5.9104511970534102</v>
      </c>
      <c r="P123" s="248">
        <v>9.0699815837937408</v>
      </c>
      <c r="R123" s="249">
        <v>1.0137</v>
      </c>
      <c r="S123" s="249">
        <v>1.0471999999999999</v>
      </c>
      <c r="T123" s="249"/>
      <c r="U123" s="251">
        <v>0.31158714703018497</v>
      </c>
      <c r="V123" s="251">
        <v>0.139240506329114</v>
      </c>
      <c r="W123" s="251">
        <v>2.3369036027263899E-2</v>
      </c>
      <c r="X123" s="249"/>
      <c r="Y123" s="249">
        <v>0.98361399999999999</v>
      </c>
      <c r="Z123" s="249">
        <v>0.99819999999999998</v>
      </c>
      <c r="AA123" s="251">
        <v>1.18226600985222</v>
      </c>
    </row>
    <row r="124" spans="1:27" customFormat="1" x14ac:dyDescent="0.25">
      <c r="A124" s="109" t="s">
        <v>415</v>
      </c>
      <c r="B124" s="108">
        <v>17723</v>
      </c>
      <c r="C124" s="108">
        <v>9079</v>
      </c>
      <c r="D124" s="108">
        <v>7714.8547480201496</v>
      </c>
      <c r="E124" s="108">
        <v>1694.23964021661</v>
      </c>
      <c r="F124" s="108"/>
      <c r="G124" s="108">
        <v>-93.032305261064394</v>
      </c>
      <c r="H124" s="108">
        <v>-153.83149454560399</v>
      </c>
      <c r="I124" s="108">
        <v>43.269189607632001</v>
      </c>
      <c r="J124" s="108">
        <v>-10.7690426356231</v>
      </c>
      <c r="K124" s="108">
        <v>-115.014189815048</v>
      </c>
      <c r="L124" s="108">
        <v>-13.6943690856572</v>
      </c>
      <c r="M124" s="108">
        <v>12.6400614857092</v>
      </c>
      <c r="O124" s="248">
        <v>5.5408226598205701</v>
      </c>
      <c r="P124" s="248">
        <v>7.9501213112904097</v>
      </c>
      <c r="R124" s="249">
        <v>0.9879</v>
      </c>
      <c r="S124" s="249">
        <v>0.90839999999999999</v>
      </c>
      <c r="T124" s="249"/>
      <c r="U124" s="251">
        <v>0.5</v>
      </c>
      <c r="V124" s="251">
        <v>0.22912423625254599</v>
      </c>
      <c r="W124" s="251">
        <v>3.4623217922606898E-2</v>
      </c>
      <c r="X124" s="249"/>
      <c r="Y124" s="249">
        <v>0.97977400000000003</v>
      </c>
      <c r="Z124" s="249">
        <v>0.99860000000000004</v>
      </c>
      <c r="AA124" s="251">
        <v>3.8054968287526401</v>
      </c>
    </row>
    <row r="125" spans="1:27" customFormat="1" x14ac:dyDescent="0.25">
      <c r="A125" s="109" t="s">
        <v>416</v>
      </c>
      <c r="B125" s="108">
        <v>86560</v>
      </c>
      <c r="C125" s="108">
        <v>9093</v>
      </c>
      <c r="D125" s="108">
        <v>7569.8657690350101</v>
      </c>
      <c r="E125" s="108">
        <v>1765.72926992968</v>
      </c>
      <c r="F125" s="108"/>
      <c r="G125" s="108">
        <v>-100.361777538186</v>
      </c>
      <c r="H125" s="108">
        <v>-50.728156964688203</v>
      </c>
      <c r="I125" s="108">
        <v>44.985313643633901</v>
      </c>
      <c r="J125" s="108">
        <v>-5.2671520267199599</v>
      </c>
      <c r="K125" s="108">
        <v>-115.014189815048</v>
      </c>
      <c r="L125" s="108">
        <v>-13.6943690856572</v>
      </c>
      <c r="M125" s="108">
        <v>-2.9493038528684301</v>
      </c>
      <c r="O125" s="248">
        <v>5.43669131238447</v>
      </c>
      <c r="P125" s="248">
        <v>8.2855822550831792</v>
      </c>
      <c r="R125" s="249">
        <v>0.98670000000000002</v>
      </c>
      <c r="S125" s="249">
        <v>0.97050000000000003</v>
      </c>
      <c r="T125" s="249"/>
      <c r="U125" s="251">
        <v>0.38206544836379103</v>
      </c>
      <c r="V125" s="251">
        <v>0.25775605609859797</v>
      </c>
      <c r="W125" s="251">
        <v>5.0998725031874199E-2</v>
      </c>
      <c r="X125" s="249"/>
      <c r="Y125" s="249">
        <v>0.97703699999999993</v>
      </c>
      <c r="Z125" s="249">
        <v>0.99929999999999997</v>
      </c>
      <c r="AA125" s="251">
        <v>-3.58533087482073</v>
      </c>
    </row>
    <row r="126" spans="1:27" customFormat="1" x14ac:dyDescent="0.25">
      <c r="A126" s="109" t="s">
        <v>417</v>
      </c>
      <c r="B126" s="108">
        <v>32430</v>
      </c>
      <c r="C126" s="108">
        <v>10850</v>
      </c>
      <c r="D126" s="108">
        <v>8389.4041041604505</v>
      </c>
      <c r="E126" s="108">
        <v>2155.4004944399198</v>
      </c>
      <c r="F126" s="108"/>
      <c r="G126" s="108">
        <v>288.07399796268299</v>
      </c>
      <c r="H126" s="108">
        <v>243.41233202384001</v>
      </c>
      <c r="I126" s="108">
        <v>-117.637807956277</v>
      </c>
      <c r="J126" s="108">
        <v>-13.391292555052299</v>
      </c>
      <c r="K126" s="108">
        <v>-85.668257283656501</v>
      </c>
      <c r="L126" s="108">
        <v>-6.8006608405513402</v>
      </c>
      <c r="M126" s="108">
        <v>-2.9493038528684301</v>
      </c>
      <c r="O126" s="248">
        <v>6.0252852297255597</v>
      </c>
      <c r="P126" s="248">
        <v>10.114091890225099</v>
      </c>
      <c r="R126" s="249">
        <v>1.0343</v>
      </c>
      <c r="S126" s="249">
        <v>1.1123000000000001</v>
      </c>
      <c r="T126" s="249"/>
      <c r="U126" s="251">
        <v>0.25230296827021498</v>
      </c>
      <c r="V126" s="251">
        <v>9.7748208802456493E-2</v>
      </c>
      <c r="W126" s="251">
        <v>3.5823950870010203E-2</v>
      </c>
      <c r="X126" s="249"/>
      <c r="Y126" s="249">
        <v>1.003633</v>
      </c>
      <c r="Z126" s="249">
        <v>0.99839999999999995</v>
      </c>
      <c r="AA126" s="251">
        <v>-8.0037664783427491</v>
      </c>
    </row>
    <row r="127" spans="1:27" customFormat="1" x14ac:dyDescent="0.25">
      <c r="A127" s="109" t="s">
        <v>418</v>
      </c>
      <c r="B127" s="108">
        <v>47134</v>
      </c>
      <c r="C127" s="108">
        <v>9693</v>
      </c>
      <c r="D127" s="108">
        <v>7946.4194595679201</v>
      </c>
      <c r="E127" s="108">
        <v>1898.05686634482</v>
      </c>
      <c r="F127" s="108"/>
      <c r="G127" s="108">
        <v>-68.021770162305103</v>
      </c>
      <c r="H127" s="108">
        <v>-132.83176395234199</v>
      </c>
      <c r="I127" s="108">
        <v>135.56960880884901</v>
      </c>
      <c r="J127" s="108">
        <v>-1.5575298803086099</v>
      </c>
      <c r="K127" s="108">
        <v>-115.014189815048</v>
      </c>
      <c r="L127" s="108">
        <v>32.888059577212204</v>
      </c>
      <c r="M127" s="108">
        <v>-2.9493038528684301</v>
      </c>
      <c r="O127" s="248">
        <v>5.7071328552637199</v>
      </c>
      <c r="P127" s="248">
        <v>8.9065218313743806</v>
      </c>
      <c r="R127" s="249">
        <v>0.99139999999999995</v>
      </c>
      <c r="S127" s="249">
        <v>0.92930000000000001</v>
      </c>
      <c r="T127" s="249"/>
      <c r="U127" s="251">
        <v>0.39628252788104101</v>
      </c>
      <c r="V127" s="251">
        <v>0.25910780669145</v>
      </c>
      <c r="W127" s="251">
        <v>7.8810408921933098E-2</v>
      </c>
      <c r="X127" s="249"/>
      <c r="Y127" s="249">
        <v>0.99034000000000011</v>
      </c>
      <c r="Z127" s="249">
        <v>0.99980000000000002</v>
      </c>
      <c r="AA127" s="251">
        <v>-11.8032786885246</v>
      </c>
    </row>
    <row r="128" spans="1:27" customFormat="1" x14ac:dyDescent="0.25">
      <c r="A128" s="109" t="s">
        <v>419</v>
      </c>
      <c r="B128" s="108">
        <v>24627</v>
      </c>
      <c r="C128" s="108">
        <v>10632</v>
      </c>
      <c r="D128" s="108">
        <v>7304.7356970610999</v>
      </c>
      <c r="E128" s="108">
        <v>2375.3735787363898</v>
      </c>
      <c r="F128" s="108"/>
      <c r="G128" s="108">
        <v>443.71489400158799</v>
      </c>
      <c r="H128" s="108">
        <v>537.24513586116598</v>
      </c>
      <c r="I128" s="108">
        <v>-230.44140084406101</v>
      </c>
      <c r="J128" s="108">
        <v>-0.69871955810122599</v>
      </c>
      <c r="K128" s="108">
        <v>41.610221092436099</v>
      </c>
      <c r="L128" s="108">
        <v>163.67287940407601</v>
      </c>
      <c r="M128" s="108">
        <v>-2.9493038528684301</v>
      </c>
      <c r="O128" s="248">
        <v>5.2462744142607702</v>
      </c>
      <c r="P128" s="248">
        <v>11.1463028383482</v>
      </c>
      <c r="R128" s="249">
        <v>1.0607</v>
      </c>
      <c r="S128" s="249">
        <v>1.2256</v>
      </c>
      <c r="T128" s="249"/>
      <c r="U128" s="251">
        <v>9.4427244582043296E-2</v>
      </c>
      <c r="V128" s="251">
        <v>6.8111455108359101E-2</v>
      </c>
      <c r="W128" s="251">
        <v>3.4829721362229102E-2</v>
      </c>
      <c r="X128" s="249"/>
      <c r="Y128" s="249">
        <v>1.020348</v>
      </c>
      <c r="Z128" s="249">
        <v>0.99990000000000001</v>
      </c>
      <c r="AA128" s="251">
        <v>-23.368920521945402</v>
      </c>
    </row>
    <row r="129" spans="1:27" customFormat="1" x14ac:dyDescent="0.25">
      <c r="A129" s="109" t="s">
        <v>420</v>
      </c>
      <c r="B129" s="108">
        <v>130288</v>
      </c>
      <c r="C129" s="108">
        <v>8188</v>
      </c>
      <c r="D129" s="108">
        <v>6310.5758042604502</v>
      </c>
      <c r="E129" s="108">
        <v>1654.48392828995</v>
      </c>
      <c r="F129" s="108"/>
      <c r="G129" s="108">
        <v>164.392408100751</v>
      </c>
      <c r="H129" s="108">
        <v>225.54342878152499</v>
      </c>
      <c r="I129" s="108">
        <v>-81.0553185274904</v>
      </c>
      <c r="J129" s="108">
        <v>3.1870419137346802</v>
      </c>
      <c r="K129" s="108">
        <v>-112.637975557571</v>
      </c>
      <c r="L129" s="108">
        <v>26.604522447710501</v>
      </c>
      <c r="M129" s="108">
        <v>-2.9493038528684301</v>
      </c>
      <c r="O129" s="248">
        <v>4.5322669777723199</v>
      </c>
      <c r="P129" s="248">
        <v>7.7635699373695202</v>
      </c>
      <c r="R129" s="249">
        <v>1.026</v>
      </c>
      <c r="S129" s="249">
        <v>1.1355</v>
      </c>
      <c r="T129" s="249"/>
      <c r="U129" s="251">
        <v>0.17019475021168501</v>
      </c>
      <c r="V129" s="251">
        <v>0.17273497036409799</v>
      </c>
      <c r="W129" s="251">
        <v>8.3827265029635903E-2</v>
      </c>
      <c r="X129" s="249"/>
      <c r="Y129" s="249">
        <v>1.000389</v>
      </c>
      <c r="Z129" s="249">
        <v>1.0004999999999999</v>
      </c>
      <c r="AA129" s="251">
        <v>-12.180249851278999</v>
      </c>
    </row>
    <row r="130" spans="1:27" customFormat="1" x14ac:dyDescent="0.25">
      <c r="A130" s="109" t="s">
        <v>421</v>
      </c>
      <c r="B130" s="108">
        <v>362133</v>
      </c>
      <c r="C130" s="108">
        <v>10297</v>
      </c>
      <c r="D130" s="108">
        <v>8428.4121223533493</v>
      </c>
      <c r="E130" s="108">
        <v>1743.0828696573501</v>
      </c>
      <c r="F130" s="108"/>
      <c r="G130" s="108">
        <v>12.96005537351</v>
      </c>
      <c r="H130" s="108">
        <v>-32.977876034012603</v>
      </c>
      <c r="I130" s="108">
        <v>231.117889941199</v>
      </c>
      <c r="J130" s="108">
        <v>-6.7109756862780703</v>
      </c>
      <c r="K130" s="108">
        <v>-62.729445851102497</v>
      </c>
      <c r="L130" s="108">
        <v>-13.6943690856572</v>
      </c>
      <c r="M130" s="108">
        <v>-2.9493038528684301</v>
      </c>
      <c r="O130" s="248">
        <v>6.0533008590766402</v>
      </c>
      <c r="P130" s="248">
        <v>8.1793153344213305</v>
      </c>
      <c r="R130" s="249">
        <v>1.0015000000000001</v>
      </c>
      <c r="S130" s="249">
        <v>0.98029999999999995</v>
      </c>
      <c r="T130" s="249"/>
      <c r="U130" s="251">
        <v>0.30915560421513599</v>
      </c>
      <c r="V130" s="251">
        <v>0.30199352219333098</v>
      </c>
      <c r="W130" s="251">
        <v>0.10765932211121799</v>
      </c>
      <c r="X130" s="249"/>
      <c r="Y130" s="249">
        <v>1.0068280000000001</v>
      </c>
      <c r="Z130" s="249">
        <v>0.99919999999999998</v>
      </c>
      <c r="AA130" s="251">
        <v>-6.4723952555678803</v>
      </c>
    </row>
    <row r="131" spans="1:27" customFormat="1" x14ac:dyDescent="0.25">
      <c r="A131" s="109" t="s">
        <v>422</v>
      </c>
      <c r="B131" s="108">
        <v>13106</v>
      </c>
      <c r="C131" s="108">
        <v>8311</v>
      </c>
      <c r="D131" s="108">
        <v>6820.5338383642802</v>
      </c>
      <c r="E131" s="108">
        <v>1830.91975252112</v>
      </c>
      <c r="F131" s="108"/>
      <c r="G131" s="108">
        <v>-130.636812506615</v>
      </c>
      <c r="H131" s="108">
        <v>-144.380355802444</v>
      </c>
      <c r="I131" s="108">
        <v>20.820269540894301</v>
      </c>
      <c r="J131" s="108">
        <v>3.1754011604802998E-2</v>
      </c>
      <c r="K131" s="108">
        <v>-115.014189815048</v>
      </c>
      <c r="L131" s="108">
        <v>32.099097657875497</v>
      </c>
      <c r="M131" s="108">
        <v>-2.9493038528684301</v>
      </c>
      <c r="O131" s="248">
        <v>4.8985197619410998</v>
      </c>
      <c r="P131" s="248">
        <v>8.5914848161147592</v>
      </c>
      <c r="R131" s="249">
        <v>0.98080000000000001</v>
      </c>
      <c r="S131" s="249">
        <v>0.9204</v>
      </c>
      <c r="T131" s="249"/>
      <c r="U131" s="251">
        <v>0.47819314641744498</v>
      </c>
      <c r="V131" s="251">
        <v>0.257009345794392</v>
      </c>
      <c r="W131" s="251">
        <v>4.3613707165108997E-2</v>
      </c>
      <c r="X131" s="249"/>
      <c r="Y131" s="249">
        <v>0.97771299999999994</v>
      </c>
      <c r="Z131" s="249">
        <v>1</v>
      </c>
      <c r="AA131" s="251">
        <v>-12.414733969986401</v>
      </c>
    </row>
    <row r="132" spans="1:27" customFormat="1" x14ac:dyDescent="0.25">
      <c r="A132" s="109" t="s">
        <v>423</v>
      </c>
      <c r="B132" s="108">
        <v>7323</v>
      </c>
      <c r="C132" s="108">
        <v>9622</v>
      </c>
      <c r="D132" s="108">
        <v>7947.6869256683603</v>
      </c>
      <c r="E132" s="108">
        <v>1949.78556882425</v>
      </c>
      <c r="F132" s="108"/>
      <c r="G132" s="108">
        <v>-192.811355103762</v>
      </c>
      <c r="H132" s="108">
        <v>-205.70637091089799</v>
      </c>
      <c r="I132" s="108">
        <v>255.89310275766201</v>
      </c>
      <c r="J132" s="108">
        <v>-1.5577833735286899</v>
      </c>
      <c r="K132" s="108">
        <v>-115.014189815048</v>
      </c>
      <c r="L132" s="108">
        <v>-13.6943690856572</v>
      </c>
      <c r="M132" s="108">
        <v>-2.9493038528684301</v>
      </c>
      <c r="O132" s="248">
        <v>5.7080431517137802</v>
      </c>
      <c r="P132" s="248">
        <v>9.1492557694933794</v>
      </c>
      <c r="R132" s="249">
        <v>0.97570000000000001</v>
      </c>
      <c r="S132" s="249">
        <v>0.89380000000000004</v>
      </c>
      <c r="T132" s="249"/>
      <c r="U132" s="251">
        <v>0.607655502392344</v>
      </c>
      <c r="V132" s="251">
        <v>0.41866028708134001</v>
      </c>
      <c r="W132" s="251">
        <v>4.5454545454545497E-2</v>
      </c>
      <c r="X132" s="249"/>
      <c r="Y132" s="249">
        <v>0.97582499999999994</v>
      </c>
      <c r="Z132" s="249">
        <v>0.99980000000000002</v>
      </c>
      <c r="AA132" s="251">
        <v>-6.6964285714285703</v>
      </c>
    </row>
    <row r="133" spans="1:27" customFormat="1" x14ac:dyDescent="0.25">
      <c r="A133" s="109" t="s">
        <v>424</v>
      </c>
      <c r="B133" s="108">
        <v>18962</v>
      </c>
      <c r="C133" s="108">
        <v>6123</v>
      </c>
      <c r="D133" s="108">
        <v>5191.45118859795</v>
      </c>
      <c r="E133" s="108">
        <v>1325.0453609866599</v>
      </c>
      <c r="F133" s="108"/>
      <c r="G133" s="108">
        <v>-101.95415122540101</v>
      </c>
      <c r="H133" s="108">
        <v>-72.444170108719604</v>
      </c>
      <c r="I133" s="108">
        <v>-108.71669271107299</v>
      </c>
      <c r="J133" s="108">
        <v>-8.7937130090118991</v>
      </c>
      <c r="K133" s="108">
        <v>-115.014189815048</v>
      </c>
      <c r="L133" s="108">
        <v>16.250524982039899</v>
      </c>
      <c r="M133" s="108">
        <v>-2.9493038528684301</v>
      </c>
      <c r="O133" s="248">
        <v>3.7285096508807101</v>
      </c>
      <c r="P133" s="248">
        <v>6.2176985550047501</v>
      </c>
      <c r="R133" s="249">
        <v>0.98029999999999995</v>
      </c>
      <c r="S133" s="249">
        <v>0.94430000000000003</v>
      </c>
      <c r="T133" s="249"/>
      <c r="U133" s="251">
        <v>0.41867043847241903</v>
      </c>
      <c r="V133" s="251">
        <v>0.193776520509194</v>
      </c>
      <c r="W133" s="251">
        <v>5.0919377652050901E-2</v>
      </c>
      <c r="X133" s="249"/>
      <c r="Y133" s="249">
        <v>0.99525700000000006</v>
      </c>
      <c r="Z133" s="249">
        <v>0.99829999999999997</v>
      </c>
      <c r="AA133" s="251">
        <v>-11.7353308364544</v>
      </c>
    </row>
    <row r="134" spans="1:27" customFormat="1" x14ac:dyDescent="0.25">
      <c r="A134" s="109" t="s">
        <v>425</v>
      </c>
      <c r="B134" s="108">
        <v>19437</v>
      </c>
      <c r="C134" s="108">
        <v>8981</v>
      </c>
      <c r="D134" s="108">
        <v>7564.6386439322996</v>
      </c>
      <c r="E134" s="108">
        <v>1731.2268476009699</v>
      </c>
      <c r="F134" s="108"/>
      <c r="G134" s="108">
        <v>-63.9819912834447</v>
      </c>
      <c r="H134" s="108">
        <v>-89.182307631293497</v>
      </c>
      <c r="I134" s="108">
        <v>-31.239237941477501</v>
      </c>
      <c r="J134" s="108">
        <v>1.5446817403911</v>
      </c>
      <c r="K134" s="108">
        <v>-115.014189815048</v>
      </c>
      <c r="L134" s="108">
        <v>-13.6943690856572</v>
      </c>
      <c r="M134" s="108">
        <v>-2.9493038528684301</v>
      </c>
      <c r="O134" s="248">
        <v>5.4329371816638403</v>
      </c>
      <c r="P134" s="248">
        <v>8.1236816381128794</v>
      </c>
      <c r="R134" s="249">
        <v>0.99150000000000005</v>
      </c>
      <c r="S134" s="249">
        <v>0.94769999999999999</v>
      </c>
      <c r="T134" s="249"/>
      <c r="U134" s="251">
        <v>0.47253787878787901</v>
      </c>
      <c r="V134" s="251">
        <v>0.171401515151515</v>
      </c>
      <c r="W134" s="251">
        <v>2.6515151515151499E-2</v>
      </c>
      <c r="X134" s="249"/>
      <c r="Y134" s="249">
        <v>0.98516999999999999</v>
      </c>
      <c r="Z134" s="249">
        <v>1.0002</v>
      </c>
      <c r="AA134" s="251">
        <v>-4.6070460704606999</v>
      </c>
    </row>
    <row r="135" spans="1:27" customFormat="1" x14ac:dyDescent="0.25">
      <c r="A135" s="109" t="s">
        <v>426</v>
      </c>
      <c r="B135" s="108">
        <v>16861</v>
      </c>
      <c r="C135" s="108">
        <v>10291</v>
      </c>
      <c r="D135" s="108">
        <v>8538.67952441936</v>
      </c>
      <c r="E135" s="108">
        <v>1884.49677328902</v>
      </c>
      <c r="F135" s="108"/>
      <c r="G135" s="108">
        <v>-17.6137898113011</v>
      </c>
      <c r="H135" s="108">
        <v>-58.943040247011197</v>
      </c>
      <c r="I135" s="108">
        <v>19.270164207646999</v>
      </c>
      <c r="J135" s="108">
        <v>5.1549617262558503</v>
      </c>
      <c r="K135" s="108">
        <v>-115.014189815048</v>
      </c>
      <c r="L135" s="108">
        <v>-13.6943690856572</v>
      </c>
      <c r="M135" s="108">
        <v>48.646606028358903</v>
      </c>
      <c r="O135" s="248">
        <v>6.1324951070517804</v>
      </c>
      <c r="P135" s="248">
        <v>8.8428918806713703</v>
      </c>
      <c r="R135" s="249">
        <v>0.99790000000000001</v>
      </c>
      <c r="S135" s="249">
        <v>0.96799999999999997</v>
      </c>
      <c r="T135" s="249"/>
      <c r="U135" s="251">
        <v>0.42166344294003899</v>
      </c>
      <c r="V135" s="251">
        <v>0.16827852998065801</v>
      </c>
      <c r="W135" s="251">
        <v>3.8684719535783403E-2</v>
      </c>
      <c r="X135" s="249"/>
      <c r="Y135" s="249">
        <v>0.986819</v>
      </c>
      <c r="Z135" s="249">
        <v>1.0005999999999999</v>
      </c>
      <c r="AA135" s="251">
        <v>7.5962539021852198</v>
      </c>
    </row>
    <row r="136" spans="1:27" customFormat="1" x14ac:dyDescent="0.25">
      <c r="A136" s="109" t="s">
        <v>427</v>
      </c>
      <c r="B136" s="108">
        <v>27152</v>
      </c>
      <c r="C136" s="108">
        <v>12072</v>
      </c>
      <c r="D136" s="108">
        <v>9276.6302203204596</v>
      </c>
      <c r="E136" s="108">
        <v>2324.79312329709</v>
      </c>
      <c r="F136" s="108"/>
      <c r="G136" s="108">
        <v>377.87628715702198</v>
      </c>
      <c r="H136" s="108">
        <v>314.975448831015</v>
      </c>
      <c r="I136" s="108">
        <v>-136.37463042867799</v>
      </c>
      <c r="J136" s="108">
        <v>-14.810854340908399</v>
      </c>
      <c r="K136" s="108">
        <v>-54.595081799340697</v>
      </c>
      <c r="L136" s="108">
        <v>-13.6943690856572</v>
      </c>
      <c r="M136" s="108">
        <v>-2.9493038528684301</v>
      </c>
      <c r="O136" s="248">
        <v>6.6624926340601096</v>
      </c>
      <c r="P136" s="248">
        <v>10.908956982911</v>
      </c>
      <c r="R136" s="249">
        <v>1.0407</v>
      </c>
      <c r="S136" s="249">
        <v>1.1349</v>
      </c>
      <c r="T136" s="249"/>
      <c r="U136" s="251">
        <v>0.21503593145384201</v>
      </c>
      <c r="V136" s="251">
        <v>8.2918739635157501E-2</v>
      </c>
      <c r="W136" s="251">
        <v>2.9297954671089001E-2</v>
      </c>
      <c r="X136" s="249"/>
      <c r="Y136" s="249">
        <v>1.006742</v>
      </c>
      <c r="Z136" s="249">
        <v>0.99839999999999995</v>
      </c>
      <c r="AA136" s="251">
        <v>1.0614525139664801</v>
      </c>
    </row>
    <row r="137" spans="1:27" customFormat="1" x14ac:dyDescent="0.25">
      <c r="A137" s="109" t="s">
        <v>428</v>
      </c>
      <c r="B137" s="108">
        <v>14544</v>
      </c>
      <c r="C137" s="108">
        <v>10807</v>
      </c>
      <c r="D137" s="108">
        <v>8884.1854150857907</v>
      </c>
      <c r="E137" s="108">
        <v>2001.55678889002</v>
      </c>
      <c r="F137" s="108"/>
      <c r="G137" s="108">
        <v>20.751063644676499</v>
      </c>
      <c r="H137" s="108">
        <v>-42.072925820676097</v>
      </c>
      <c r="I137" s="108">
        <v>76.769875396886405</v>
      </c>
      <c r="J137" s="108">
        <v>-2.6335016129206399</v>
      </c>
      <c r="K137" s="108">
        <v>-115.014189815048</v>
      </c>
      <c r="L137" s="108">
        <v>-13.6943690856572</v>
      </c>
      <c r="M137" s="108">
        <v>-2.9493038528684301</v>
      </c>
      <c r="O137" s="248">
        <v>6.38063806380638</v>
      </c>
      <c r="P137" s="248">
        <v>9.3921892189218905</v>
      </c>
      <c r="R137" s="249">
        <v>1.0023</v>
      </c>
      <c r="S137" s="249">
        <v>0.97829999999999995</v>
      </c>
      <c r="T137" s="249"/>
      <c r="U137" s="251">
        <v>0.431034482758621</v>
      </c>
      <c r="V137" s="251">
        <v>0.201508620689655</v>
      </c>
      <c r="W137" s="251">
        <v>4.31034482758621E-2</v>
      </c>
      <c r="X137" s="249"/>
      <c r="Y137" s="249">
        <v>0.97900599999999993</v>
      </c>
      <c r="Z137" s="249">
        <v>0.99970000000000003</v>
      </c>
      <c r="AA137" s="251">
        <v>0.32432432432432401</v>
      </c>
    </row>
    <row r="138" spans="1:27" customFormat="1" x14ac:dyDescent="0.25">
      <c r="A138" s="109" t="s">
        <v>429</v>
      </c>
      <c r="B138" s="108">
        <v>23470</v>
      </c>
      <c r="C138" s="108">
        <v>12867</v>
      </c>
      <c r="D138" s="108">
        <v>10162.4349066175</v>
      </c>
      <c r="E138" s="108">
        <v>2367.1676914538998</v>
      </c>
      <c r="F138" s="108"/>
      <c r="G138" s="108">
        <v>268.60571872468103</v>
      </c>
      <c r="H138" s="108">
        <v>173.92738120522699</v>
      </c>
      <c r="I138" s="108">
        <v>-104.66833644302601</v>
      </c>
      <c r="J138" s="108">
        <v>17.307893352854901</v>
      </c>
      <c r="K138" s="108">
        <v>-115.014189815048</v>
      </c>
      <c r="L138" s="108">
        <v>-13.6943690856572</v>
      </c>
      <c r="M138" s="108">
        <v>111.22868091124499</v>
      </c>
      <c r="O138" s="248">
        <v>7.2986791648913503</v>
      </c>
      <c r="P138" s="248">
        <v>11.107797187899401</v>
      </c>
      <c r="R138" s="249">
        <v>1.0264</v>
      </c>
      <c r="S138" s="249">
        <v>1.0729</v>
      </c>
      <c r="T138" s="249"/>
      <c r="U138" s="251">
        <v>0.269118505545826</v>
      </c>
      <c r="V138" s="251">
        <v>8.6398131932282504E-2</v>
      </c>
      <c r="W138" s="251">
        <v>2.1599532983070598E-2</v>
      </c>
      <c r="X138" s="249"/>
      <c r="Y138" s="249">
        <v>0.99936599999999998</v>
      </c>
      <c r="Z138" s="249">
        <v>1.0017</v>
      </c>
      <c r="AA138" s="251">
        <v>12.9202373104812</v>
      </c>
    </row>
    <row r="139" spans="1:27" customFormat="1" x14ac:dyDescent="0.25">
      <c r="A139" s="109" t="s">
        <v>430</v>
      </c>
      <c r="B139" s="108">
        <v>13660</v>
      </c>
      <c r="C139" s="108">
        <v>8346</v>
      </c>
      <c r="D139" s="108">
        <v>7084.1477216483099</v>
      </c>
      <c r="E139" s="108">
        <v>1688.0202200106</v>
      </c>
      <c r="F139" s="108"/>
      <c r="G139" s="108">
        <v>-143.490761559481</v>
      </c>
      <c r="H139" s="108">
        <v>-172.67402818485499</v>
      </c>
      <c r="I139" s="108">
        <v>-1.56866141992992</v>
      </c>
      <c r="J139" s="108">
        <v>23.409441493044799</v>
      </c>
      <c r="K139" s="108">
        <v>-115.014189815048</v>
      </c>
      <c r="L139" s="108">
        <v>-13.6943690856572</v>
      </c>
      <c r="M139" s="108">
        <v>-2.9493038528684301</v>
      </c>
      <c r="O139" s="248">
        <v>5.0878477306002896</v>
      </c>
      <c r="P139" s="248">
        <v>7.9209370424597401</v>
      </c>
      <c r="R139" s="249">
        <v>0.97970000000000002</v>
      </c>
      <c r="S139" s="249">
        <v>0.89690000000000003</v>
      </c>
      <c r="T139" s="249"/>
      <c r="U139" s="251">
        <v>0.54964028776978402</v>
      </c>
      <c r="V139" s="251">
        <v>0.194244604316547</v>
      </c>
      <c r="W139" s="251">
        <v>3.1654676258992799E-2</v>
      </c>
      <c r="X139" s="249"/>
      <c r="Y139" s="249">
        <v>0.99110399999999998</v>
      </c>
      <c r="Z139" s="249">
        <v>1.0033000000000001</v>
      </c>
      <c r="AA139" s="251">
        <v>-6.8364611260053598</v>
      </c>
    </row>
    <row r="140" spans="1:27" customFormat="1" x14ac:dyDescent="0.25">
      <c r="A140" s="109" t="s">
        <v>431</v>
      </c>
      <c r="B140" s="108">
        <v>46936</v>
      </c>
      <c r="C140" s="108">
        <v>9433</v>
      </c>
      <c r="D140" s="108">
        <v>7840.5150246165003</v>
      </c>
      <c r="E140" s="108">
        <v>1798.45613757001</v>
      </c>
      <c r="F140" s="108"/>
      <c r="G140" s="108">
        <v>-65.542889016798895</v>
      </c>
      <c r="H140" s="108">
        <v>-33.709038184377597</v>
      </c>
      <c r="I140" s="108">
        <v>16.7242866353333</v>
      </c>
      <c r="J140" s="108">
        <v>7.8722690362204402</v>
      </c>
      <c r="K140" s="108">
        <v>-115.014189815048</v>
      </c>
      <c r="L140" s="108">
        <v>-13.6943690856572</v>
      </c>
      <c r="M140" s="108">
        <v>-2.9493038528684301</v>
      </c>
      <c r="O140" s="248">
        <v>5.6310720981762401</v>
      </c>
      <c r="P140" s="248">
        <v>8.4391511845917808</v>
      </c>
      <c r="R140" s="249">
        <v>0.99160000000000004</v>
      </c>
      <c r="S140" s="249">
        <v>0.98050000000000004</v>
      </c>
      <c r="T140" s="249"/>
      <c r="U140" s="251">
        <v>0.377222852818767</v>
      </c>
      <c r="V140" s="251">
        <v>0.18501702610669701</v>
      </c>
      <c r="W140" s="251">
        <v>5.4861899356791498E-2</v>
      </c>
      <c r="X140" s="249"/>
      <c r="Y140" s="249">
        <v>0.99341099999999993</v>
      </c>
      <c r="Z140" s="249">
        <v>1.0009999999999999</v>
      </c>
      <c r="AA140" s="251">
        <v>0.53252187143400498</v>
      </c>
    </row>
    <row r="141" spans="1:27" customFormat="1" x14ac:dyDescent="0.25">
      <c r="A141" s="109" t="s">
        <v>432</v>
      </c>
      <c r="B141" s="108">
        <v>37738</v>
      </c>
      <c r="C141" s="108">
        <v>10571</v>
      </c>
      <c r="D141" s="108">
        <v>8087.5163773229797</v>
      </c>
      <c r="E141" s="108">
        <v>2061.17595470993</v>
      </c>
      <c r="F141" s="108"/>
      <c r="G141" s="108">
        <v>297.12928823773302</v>
      </c>
      <c r="H141" s="108">
        <v>278.58902240672302</v>
      </c>
      <c r="I141" s="108">
        <v>-222.03303534968401</v>
      </c>
      <c r="J141" s="108">
        <v>-12.0995205543792</v>
      </c>
      <c r="K141" s="108">
        <v>97.049886831387496</v>
      </c>
      <c r="L141" s="108">
        <v>-13.6943690856572</v>
      </c>
      <c r="M141" s="108">
        <v>-2.9493038528684301</v>
      </c>
      <c r="O141" s="248">
        <v>5.8084689172717203</v>
      </c>
      <c r="P141" s="248">
        <v>9.6719486989241599</v>
      </c>
      <c r="R141" s="249">
        <v>1.0367</v>
      </c>
      <c r="S141" s="249">
        <v>1.1345000000000001</v>
      </c>
      <c r="T141" s="249"/>
      <c r="U141" s="251">
        <v>0.138229927007299</v>
      </c>
      <c r="V141" s="251">
        <v>5.7937956204379602E-2</v>
      </c>
      <c r="W141" s="251">
        <v>2.69160583941606E-2</v>
      </c>
      <c r="X141" s="249"/>
      <c r="Y141" s="249">
        <v>1.0273919999999999</v>
      </c>
      <c r="Z141" s="249">
        <v>0.99850000000000005</v>
      </c>
      <c r="AA141" s="251">
        <v>-2.36080178173719</v>
      </c>
    </row>
    <row r="142" spans="1:27" customFormat="1" x14ac:dyDescent="0.25">
      <c r="A142" s="109" t="s">
        <v>433</v>
      </c>
      <c r="B142" s="108">
        <v>31911</v>
      </c>
      <c r="C142" s="108">
        <v>7791</v>
      </c>
      <c r="D142" s="108">
        <v>6457.6544908972101</v>
      </c>
      <c r="E142" s="108">
        <v>1600.76913963783</v>
      </c>
      <c r="F142" s="108"/>
      <c r="G142" s="108">
        <v>3.5462644354277</v>
      </c>
      <c r="H142" s="108">
        <v>6.1631639171507198</v>
      </c>
      <c r="I142" s="108">
        <v>-141.96356927321</v>
      </c>
      <c r="J142" s="108">
        <v>-3.8428386829338099</v>
      </c>
      <c r="K142" s="108">
        <v>-115.014189815048</v>
      </c>
      <c r="L142" s="108">
        <v>-13.6943690856572</v>
      </c>
      <c r="M142" s="108">
        <v>-2.9493038528684301</v>
      </c>
      <c r="O142" s="248">
        <v>4.6378991570304899</v>
      </c>
      <c r="P142" s="248">
        <v>7.5115164050014096</v>
      </c>
      <c r="R142" s="249">
        <v>1.0004999999999999</v>
      </c>
      <c r="S142" s="249">
        <v>1.0029999999999999</v>
      </c>
      <c r="T142" s="249"/>
      <c r="U142" s="251">
        <v>0.29256756756756802</v>
      </c>
      <c r="V142" s="251">
        <v>0.134459459459459</v>
      </c>
      <c r="W142" s="251">
        <v>3.7162162162162199E-2</v>
      </c>
      <c r="X142" s="249"/>
      <c r="Y142" s="249">
        <v>0.991309</v>
      </c>
      <c r="Z142" s="249">
        <v>0.99939999999999996</v>
      </c>
      <c r="AA142" s="251">
        <v>-1.92180251822399</v>
      </c>
    </row>
    <row r="143" spans="1:27" customFormat="1" x14ac:dyDescent="0.25">
      <c r="A143" s="109" t="s">
        <v>434</v>
      </c>
      <c r="B143" s="108">
        <v>16458</v>
      </c>
      <c r="C143" s="108">
        <v>11034</v>
      </c>
      <c r="D143" s="108">
        <v>9094.6273722730493</v>
      </c>
      <c r="E143" s="108">
        <v>2087.3201355096498</v>
      </c>
      <c r="F143" s="108"/>
      <c r="G143" s="108">
        <v>-123.369495072934</v>
      </c>
      <c r="H143" s="108">
        <v>-141.411840770623</v>
      </c>
      <c r="I143" s="108">
        <v>254.941824126586</v>
      </c>
      <c r="J143" s="108">
        <v>-6.3344851489866398</v>
      </c>
      <c r="K143" s="108">
        <v>-115.014189815048</v>
      </c>
      <c r="L143" s="108">
        <v>-13.6943690856572</v>
      </c>
      <c r="M143" s="108">
        <v>-2.9493038528684301</v>
      </c>
      <c r="O143" s="248">
        <v>6.5317778587920801</v>
      </c>
      <c r="P143" s="248">
        <v>9.7946287519747202</v>
      </c>
      <c r="R143" s="249">
        <v>0.98640000000000005</v>
      </c>
      <c r="S143" s="249">
        <v>0.93159999999999998</v>
      </c>
      <c r="T143" s="249"/>
      <c r="U143" s="251">
        <v>0.513488372093023</v>
      </c>
      <c r="V143" s="251">
        <v>0.27162790697674399</v>
      </c>
      <c r="W143" s="251">
        <v>7.1627906976744204E-2</v>
      </c>
      <c r="X143" s="249"/>
      <c r="Y143" s="249">
        <v>0.98947299999999994</v>
      </c>
      <c r="Z143" s="249">
        <v>0.99929999999999997</v>
      </c>
      <c r="AA143" s="251">
        <v>1.4150943396226401</v>
      </c>
    </row>
    <row r="144" spans="1:27" customFormat="1" x14ac:dyDescent="0.25">
      <c r="A144" s="109" t="s">
        <v>435</v>
      </c>
      <c r="B144" s="108">
        <v>44866</v>
      </c>
      <c r="C144" s="108">
        <v>9002</v>
      </c>
      <c r="D144" s="108">
        <v>7482.26975942023</v>
      </c>
      <c r="E144" s="108">
        <v>1730.38563995145</v>
      </c>
      <c r="F144" s="108"/>
      <c r="G144" s="108">
        <v>-9.4095134972666106</v>
      </c>
      <c r="H144" s="108">
        <v>23.855869817606099</v>
      </c>
      <c r="I144" s="108">
        <v>-83.262358201010699</v>
      </c>
      <c r="J144" s="108">
        <v>-10.443423651583201</v>
      </c>
      <c r="K144" s="108">
        <v>-115.014189815048</v>
      </c>
      <c r="L144" s="108">
        <v>-13.6943690856572</v>
      </c>
      <c r="M144" s="108">
        <v>-2.9493038528684301</v>
      </c>
      <c r="O144" s="248">
        <v>5.37377969954977</v>
      </c>
      <c r="P144" s="248">
        <v>8.1197343199750396</v>
      </c>
      <c r="R144" s="249">
        <v>0.99870000000000003</v>
      </c>
      <c r="S144" s="249">
        <v>1.0129999999999999</v>
      </c>
      <c r="T144" s="249"/>
      <c r="U144" s="251">
        <v>0.31771049357113201</v>
      </c>
      <c r="V144" s="251">
        <v>0.13645790128577401</v>
      </c>
      <c r="W144" s="251">
        <v>4.1891331397760301E-2</v>
      </c>
      <c r="X144" s="249"/>
      <c r="Y144" s="249">
        <v>0.99945200000000001</v>
      </c>
      <c r="Z144" s="249">
        <v>0.99860000000000004</v>
      </c>
      <c r="AA144" s="251">
        <v>0.62604340567612704</v>
      </c>
    </row>
    <row r="145" spans="1:27" customFormat="1" x14ac:dyDescent="0.25">
      <c r="A145" s="109" t="s">
        <v>436</v>
      </c>
      <c r="B145" s="108">
        <v>10433</v>
      </c>
      <c r="C145" s="108">
        <v>8569</v>
      </c>
      <c r="D145" s="108">
        <v>7206.7267537174903</v>
      </c>
      <c r="E145" s="108">
        <v>1736.2441739006999</v>
      </c>
      <c r="F145" s="108"/>
      <c r="G145" s="108">
        <v>-192.10216713427701</v>
      </c>
      <c r="H145" s="108">
        <v>-207.856566456797</v>
      </c>
      <c r="I145" s="108">
        <v>102.093946987983</v>
      </c>
      <c r="J145" s="108">
        <v>55.523550015229802</v>
      </c>
      <c r="K145" s="108">
        <v>-115.014189815048</v>
      </c>
      <c r="L145" s="108">
        <v>-13.6943690856572</v>
      </c>
      <c r="M145" s="108">
        <v>-2.9493038528684301</v>
      </c>
      <c r="O145" s="248">
        <v>5.1758842135531502</v>
      </c>
      <c r="P145" s="248">
        <v>8.1472251509632905</v>
      </c>
      <c r="R145" s="249">
        <v>0.97330000000000005</v>
      </c>
      <c r="S145" s="249">
        <v>0.87949999999999995</v>
      </c>
      <c r="T145" s="249"/>
      <c r="U145" s="251">
        <v>0.50740740740740697</v>
      </c>
      <c r="V145" s="251">
        <v>0.24629629629629601</v>
      </c>
      <c r="W145" s="251">
        <v>7.0370370370370403E-2</v>
      </c>
      <c r="X145" s="249"/>
      <c r="Y145" s="249">
        <v>0.98037300000000005</v>
      </c>
      <c r="Z145" s="249">
        <v>1.0077</v>
      </c>
      <c r="AA145" s="251">
        <v>-2.5270758122743699</v>
      </c>
    </row>
    <row r="146" spans="1:27" customFormat="1" x14ac:dyDescent="0.25">
      <c r="A146" s="109" t="s">
        <v>437</v>
      </c>
      <c r="B146" s="108">
        <v>14331</v>
      </c>
      <c r="C146" s="108">
        <v>9552</v>
      </c>
      <c r="D146" s="108">
        <v>7976.6431695443898</v>
      </c>
      <c r="E146" s="108">
        <v>1882.6010335753699</v>
      </c>
      <c r="F146" s="108"/>
      <c r="G146" s="108">
        <v>-204.682292267311</v>
      </c>
      <c r="H146" s="108">
        <v>-170.52061786719401</v>
      </c>
      <c r="I146" s="108">
        <v>148.94865381827901</v>
      </c>
      <c r="J146" s="108">
        <v>47.891613028871198</v>
      </c>
      <c r="K146" s="108">
        <v>-115.014189815048</v>
      </c>
      <c r="L146" s="108">
        <v>-10.724533419041199</v>
      </c>
      <c r="M146" s="108">
        <v>-2.9493038528684301</v>
      </c>
      <c r="O146" s="248">
        <v>5.7288395785360402</v>
      </c>
      <c r="P146" s="248">
        <v>8.8339962319447292</v>
      </c>
      <c r="R146" s="249">
        <v>0.97430000000000005</v>
      </c>
      <c r="S146" s="249">
        <v>0.90869999999999995</v>
      </c>
      <c r="T146" s="249"/>
      <c r="U146" s="251">
        <v>0.55907429963459199</v>
      </c>
      <c r="V146" s="251">
        <v>0.31546894031668699</v>
      </c>
      <c r="W146" s="251">
        <v>3.7758830694275297E-2</v>
      </c>
      <c r="X146" s="249"/>
      <c r="Y146" s="249">
        <v>0.97261300000000006</v>
      </c>
      <c r="Z146" s="249">
        <v>1.006</v>
      </c>
      <c r="AA146" s="251">
        <v>-7.6490438695163103</v>
      </c>
    </row>
    <row r="147" spans="1:27" customFormat="1" ht="14.25" customHeight="1" x14ac:dyDescent="0.25">
      <c r="A147" s="17" t="s">
        <v>438</v>
      </c>
      <c r="B147" s="18"/>
      <c r="C147" s="1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O147" s="248"/>
      <c r="P147" s="248"/>
      <c r="R147" s="249"/>
      <c r="S147" s="249"/>
      <c r="T147" s="249"/>
      <c r="U147" s="251"/>
      <c r="V147" s="251"/>
      <c r="W147" s="251"/>
      <c r="X147" s="249"/>
      <c r="Y147" s="249"/>
      <c r="Z147" s="249"/>
      <c r="AA147" s="251"/>
    </row>
    <row r="148" spans="1:27" customFormat="1" x14ac:dyDescent="0.25">
      <c r="A148" s="109" t="s">
        <v>439</v>
      </c>
      <c r="B148" s="108">
        <v>47108</v>
      </c>
      <c r="C148" s="108">
        <v>9201</v>
      </c>
      <c r="D148" s="108">
        <v>7856.2232029803499</v>
      </c>
      <c r="E148" s="108">
        <v>1759.77043898951</v>
      </c>
      <c r="F148" s="108"/>
      <c r="G148" s="108">
        <v>-199.230632165721</v>
      </c>
      <c r="H148" s="108">
        <v>-122.87893649442201</v>
      </c>
      <c r="I148" s="108">
        <v>-13.7460761965377</v>
      </c>
      <c r="J148" s="108">
        <v>14.958578097267599</v>
      </c>
      <c r="K148" s="108">
        <v>-78.369238257324895</v>
      </c>
      <c r="L148" s="108">
        <v>-13.6943690856572</v>
      </c>
      <c r="M148" s="108">
        <v>-1.5894935555942</v>
      </c>
      <c r="O148" s="248">
        <v>5.6423537403413402</v>
      </c>
      <c r="P148" s="248">
        <v>8.2576207862783395</v>
      </c>
      <c r="R148" s="249">
        <v>0.97460000000000002</v>
      </c>
      <c r="S148" s="249">
        <v>0.9294</v>
      </c>
      <c r="T148" s="249"/>
      <c r="U148" s="251">
        <v>0.41911211437170798</v>
      </c>
      <c r="V148" s="251">
        <v>0.175319789315275</v>
      </c>
      <c r="W148" s="251">
        <v>3.6493604213694499E-2</v>
      </c>
      <c r="X148" s="249"/>
      <c r="Y148" s="249">
        <v>1.005342</v>
      </c>
      <c r="Z148" s="249">
        <v>1.0019</v>
      </c>
      <c r="AA148" s="251">
        <v>2.1521906225979999</v>
      </c>
    </row>
    <row r="149" spans="1:27" customFormat="1" x14ac:dyDescent="0.25">
      <c r="A149" s="109" t="s">
        <v>440</v>
      </c>
      <c r="B149" s="108">
        <v>105796</v>
      </c>
      <c r="C149" s="108">
        <v>9219</v>
      </c>
      <c r="D149" s="108">
        <v>7668.8328787702203</v>
      </c>
      <c r="E149" s="108">
        <v>1779.0612303635901</v>
      </c>
      <c r="F149" s="108"/>
      <c r="G149" s="108">
        <v>-67.168292143198698</v>
      </c>
      <c r="H149" s="108">
        <v>-24.791343588107399</v>
      </c>
      <c r="I149" s="108">
        <v>-1.9217888741898199</v>
      </c>
      <c r="J149" s="108">
        <v>-3.8026624277798899</v>
      </c>
      <c r="K149" s="108">
        <v>-115.014189815048</v>
      </c>
      <c r="L149" s="108">
        <v>-13.6943690856572</v>
      </c>
      <c r="M149" s="108">
        <v>-2.9493038528684301</v>
      </c>
      <c r="O149" s="248">
        <v>5.5077696699308101</v>
      </c>
      <c r="P149" s="248">
        <v>8.3481417066807797</v>
      </c>
      <c r="R149" s="249">
        <v>0.99119999999999997</v>
      </c>
      <c r="S149" s="249">
        <v>0.98529999999999995</v>
      </c>
      <c r="T149" s="249"/>
      <c r="U149" s="251">
        <v>0.32623991762485</v>
      </c>
      <c r="V149" s="251">
        <v>0.204050111549683</v>
      </c>
      <c r="W149" s="251">
        <v>5.3372232709799197E-2</v>
      </c>
      <c r="X149" s="249"/>
      <c r="Y149" s="249">
        <v>0.99576400000000009</v>
      </c>
      <c r="Z149" s="249">
        <v>0.99950000000000006</v>
      </c>
      <c r="AA149" s="251">
        <v>-1.42107934359668</v>
      </c>
    </row>
    <row r="150" spans="1:27" customFormat="1" x14ac:dyDescent="0.25">
      <c r="A150" s="109" t="s">
        <v>441</v>
      </c>
      <c r="B150" s="108">
        <v>10299</v>
      </c>
      <c r="C150" s="108">
        <v>9284</v>
      </c>
      <c r="D150" s="108">
        <v>7787.1928248344802</v>
      </c>
      <c r="E150" s="108">
        <v>1887.1258483429001</v>
      </c>
      <c r="F150" s="108"/>
      <c r="G150" s="108">
        <v>-298.71076728366398</v>
      </c>
      <c r="H150" s="108">
        <v>-248.117180652694</v>
      </c>
      <c r="I150" s="108">
        <v>212.43848237085001</v>
      </c>
      <c r="J150" s="108">
        <v>-13.206473790614099</v>
      </c>
      <c r="K150" s="108">
        <v>-115.014189815048</v>
      </c>
      <c r="L150" s="108">
        <v>75.4853400579333</v>
      </c>
      <c r="M150" s="108">
        <v>-2.9493038528684301</v>
      </c>
      <c r="O150" s="248">
        <v>5.5927759976696798</v>
      </c>
      <c r="P150" s="248">
        <v>8.8552286629769892</v>
      </c>
      <c r="R150" s="249">
        <v>0.96160000000000001</v>
      </c>
      <c r="S150" s="249">
        <v>0.86780000000000002</v>
      </c>
      <c r="T150" s="249"/>
      <c r="U150" s="251">
        <v>0.5625</v>
      </c>
      <c r="V150" s="251">
        <v>0.28298611111111099</v>
      </c>
      <c r="W150" s="251">
        <v>8.1597222222222196E-2</v>
      </c>
      <c r="X150" s="249"/>
      <c r="Y150" s="249">
        <v>0.98155900000000007</v>
      </c>
      <c r="Z150" s="249">
        <v>0.99829999999999997</v>
      </c>
      <c r="AA150" s="251">
        <v>-15.666178623718899</v>
      </c>
    </row>
    <row r="151" spans="1:27" customFormat="1" x14ac:dyDescent="0.25">
      <c r="A151" s="109" t="s">
        <v>442</v>
      </c>
      <c r="B151" s="108">
        <v>85653</v>
      </c>
      <c r="C151" s="108">
        <v>10025</v>
      </c>
      <c r="D151" s="108">
        <v>7846.7212263726396</v>
      </c>
      <c r="E151" s="108">
        <v>1994.4181275599501</v>
      </c>
      <c r="F151" s="108"/>
      <c r="G151" s="108">
        <v>182.36136964182501</v>
      </c>
      <c r="H151" s="108">
        <v>192.426113118481</v>
      </c>
      <c r="I151" s="108">
        <v>-185.01360403982</v>
      </c>
      <c r="J151" s="108">
        <v>-3.89160660158108</v>
      </c>
      <c r="K151" s="108">
        <v>15.0693899002493</v>
      </c>
      <c r="L151" s="108">
        <v>-13.6943690856572</v>
      </c>
      <c r="M151" s="108">
        <v>-2.9493038528684301</v>
      </c>
      <c r="O151" s="248">
        <v>5.6355294035235204</v>
      </c>
      <c r="P151" s="248">
        <v>9.3586914643970402</v>
      </c>
      <c r="R151" s="249">
        <v>1.0232000000000001</v>
      </c>
      <c r="S151" s="249">
        <v>1.0958000000000001</v>
      </c>
      <c r="T151" s="249"/>
      <c r="U151" s="251">
        <v>0.222912782266418</v>
      </c>
      <c r="V151" s="251">
        <v>6.6915268282577198E-2</v>
      </c>
      <c r="W151" s="251">
        <v>2.79676817899316E-2</v>
      </c>
      <c r="X151" s="249"/>
      <c r="Y151" s="249">
        <v>1.017579</v>
      </c>
      <c r="Z151" s="249">
        <v>0.99950000000000006</v>
      </c>
      <c r="AA151" s="251">
        <v>-3.8446215139442201</v>
      </c>
    </row>
    <row r="152" spans="1:27" customFormat="1" x14ac:dyDescent="0.25">
      <c r="A152" s="109" t="s">
        <v>443</v>
      </c>
      <c r="B152" s="108">
        <v>26565</v>
      </c>
      <c r="C152" s="108">
        <v>9135</v>
      </c>
      <c r="D152" s="108">
        <v>7767.6900327160001</v>
      </c>
      <c r="E152" s="108">
        <v>1746.42400372662</v>
      </c>
      <c r="F152" s="108"/>
      <c r="G152" s="108">
        <v>-102.992840245143</v>
      </c>
      <c r="H152" s="108">
        <v>-121.936678164862</v>
      </c>
      <c r="I152" s="108">
        <v>-15.8945911186191</v>
      </c>
      <c r="J152" s="108">
        <v>-6.9591670178396896</v>
      </c>
      <c r="K152" s="108">
        <v>-115.014189815048</v>
      </c>
      <c r="L152" s="108">
        <v>-13.6943690856572</v>
      </c>
      <c r="M152" s="108">
        <v>-2.9493038528684301</v>
      </c>
      <c r="O152" s="248">
        <v>5.5787690570299304</v>
      </c>
      <c r="P152" s="248">
        <v>8.1949934123847203</v>
      </c>
      <c r="R152" s="249">
        <v>0.98670000000000002</v>
      </c>
      <c r="S152" s="249">
        <v>0.9294</v>
      </c>
      <c r="T152" s="249"/>
      <c r="U152" s="251">
        <v>0.404183535762483</v>
      </c>
      <c r="V152" s="251">
        <v>0.158569500674764</v>
      </c>
      <c r="W152" s="251">
        <v>4.5209176788124202E-2</v>
      </c>
      <c r="X152" s="249"/>
      <c r="Y152" s="249">
        <v>0.99055899999999997</v>
      </c>
      <c r="Z152" s="249">
        <v>0.99909999999999999</v>
      </c>
      <c r="AA152" s="251">
        <v>0.61099796334012202</v>
      </c>
    </row>
    <row r="153" spans="1:27" customFormat="1" x14ac:dyDescent="0.25">
      <c r="A153" s="109" t="s">
        <v>444</v>
      </c>
      <c r="B153" s="108">
        <v>68325</v>
      </c>
      <c r="C153" s="108">
        <v>9218</v>
      </c>
      <c r="D153" s="108">
        <v>7737.7458362447196</v>
      </c>
      <c r="E153" s="108">
        <v>1748.53583046618</v>
      </c>
      <c r="F153" s="108"/>
      <c r="G153" s="108">
        <v>-74.738697421594594</v>
      </c>
      <c r="H153" s="108">
        <v>3.6339530778435698</v>
      </c>
      <c r="I153" s="108">
        <v>-108.123150929597</v>
      </c>
      <c r="J153" s="108">
        <v>-5.3846680737667603</v>
      </c>
      <c r="K153" s="108">
        <v>-84.6450587394461</v>
      </c>
      <c r="L153" s="108">
        <v>-13.6943690856572</v>
      </c>
      <c r="M153" s="108">
        <v>14.812015599131399</v>
      </c>
      <c r="O153" s="248">
        <v>5.5572630808635202</v>
      </c>
      <c r="P153" s="248">
        <v>8.2049030369557308</v>
      </c>
      <c r="R153" s="249">
        <v>0.99029999999999996</v>
      </c>
      <c r="S153" s="249">
        <v>1.0013000000000001</v>
      </c>
      <c r="T153" s="249"/>
      <c r="U153" s="251">
        <v>0.330260732156966</v>
      </c>
      <c r="V153" s="251">
        <v>0.107716618382934</v>
      </c>
      <c r="W153" s="251">
        <v>3.2657361074532501E-2</v>
      </c>
      <c r="X153" s="249"/>
      <c r="Y153" s="249">
        <v>1.004424</v>
      </c>
      <c r="Z153" s="249">
        <v>0.99929999999999997</v>
      </c>
      <c r="AA153" s="251">
        <v>4.0559057275966</v>
      </c>
    </row>
    <row r="154" spans="1:27" customFormat="1" ht="14.25" customHeight="1" x14ac:dyDescent="0.25">
      <c r="A154" s="17" t="s">
        <v>445</v>
      </c>
      <c r="B154" s="18"/>
      <c r="C154" s="1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O154" s="248"/>
      <c r="P154" s="248"/>
      <c r="R154" s="249"/>
      <c r="S154" s="249"/>
      <c r="T154" s="249"/>
      <c r="U154" s="251"/>
      <c r="V154" s="251"/>
      <c r="W154" s="251"/>
      <c r="X154" s="249"/>
      <c r="Y154" s="249"/>
      <c r="Z154" s="249"/>
      <c r="AA154" s="251"/>
    </row>
    <row r="155" spans="1:27" customFormat="1" x14ac:dyDescent="0.25">
      <c r="A155" s="109" t="s">
        <v>446</v>
      </c>
      <c r="B155" s="108">
        <v>32446</v>
      </c>
      <c r="C155" s="108">
        <v>11155</v>
      </c>
      <c r="D155" s="108">
        <v>8998.9278553173299</v>
      </c>
      <c r="E155" s="108">
        <v>2149.7399364453299</v>
      </c>
      <c r="F155" s="108"/>
      <c r="G155" s="108">
        <v>164.097924156755</v>
      </c>
      <c r="H155" s="108">
        <v>31.027267621183</v>
      </c>
      <c r="I155" s="108">
        <v>-73.2624879072184</v>
      </c>
      <c r="J155" s="108">
        <v>-9.8670666292441709</v>
      </c>
      <c r="K155" s="108">
        <v>-88.670318149430699</v>
      </c>
      <c r="L155" s="108">
        <v>-13.6943690856572</v>
      </c>
      <c r="M155" s="108">
        <v>-2.9493038528684301</v>
      </c>
      <c r="O155" s="248">
        <v>6.4630462923010503</v>
      </c>
      <c r="P155" s="248">
        <v>10.0875300499291</v>
      </c>
      <c r="R155" s="249">
        <v>1.0182</v>
      </c>
      <c r="S155" s="249">
        <v>1.0138</v>
      </c>
      <c r="T155" s="249"/>
      <c r="U155" s="251">
        <v>0.32856461611826399</v>
      </c>
      <c r="V155" s="251">
        <v>9.72818311874106E-2</v>
      </c>
      <c r="W155" s="251">
        <v>3.24272770624702E-2</v>
      </c>
      <c r="X155" s="249"/>
      <c r="Y155" s="249">
        <v>1.0031699999999999</v>
      </c>
      <c r="Z155" s="249">
        <v>0.99890000000000001</v>
      </c>
      <c r="AA155" s="251">
        <v>0.76886112445939503</v>
      </c>
    </row>
    <row r="156" spans="1:27" customFormat="1" x14ac:dyDescent="0.25">
      <c r="A156" s="109" t="s">
        <v>447</v>
      </c>
      <c r="B156" s="108">
        <v>42382</v>
      </c>
      <c r="C156" s="108">
        <v>9798</v>
      </c>
      <c r="D156" s="108">
        <v>8022.6475993908798</v>
      </c>
      <c r="E156" s="108">
        <v>1902.7019518414199</v>
      </c>
      <c r="F156" s="108"/>
      <c r="G156" s="108">
        <v>36.419351387238002</v>
      </c>
      <c r="H156" s="108">
        <v>61.676508371610701</v>
      </c>
      <c r="I156" s="108">
        <v>-88.450778584271703</v>
      </c>
      <c r="J156" s="108">
        <v>-5.5840993079690904</v>
      </c>
      <c r="K156" s="108">
        <v>-115.014189815048</v>
      </c>
      <c r="L156" s="108">
        <v>-13.6943690856572</v>
      </c>
      <c r="M156" s="108">
        <v>-2.9493038528684301</v>
      </c>
      <c r="O156" s="248">
        <v>5.76188004341466</v>
      </c>
      <c r="P156" s="248">
        <v>8.9283186258317198</v>
      </c>
      <c r="R156" s="249">
        <v>1.0044999999999999</v>
      </c>
      <c r="S156" s="249">
        <v>1.0317000000000001</v>
      </c>
      <c r="T156" s="249"/>
      <c r="U156" s="251">
        <v>0.29197379197379197</v>
      </c>
      <c r="V156" s="251">
        <v>0.13349713349713299</v>
      </c>
      <c r="W156" s="251">
        <v>3.5626535626535602E-2</v>
      </c>
      <c r="X156" s="249"/>
      <c r="Y156" s="249">
        <v>0.99613299999999994</v>
      </c>
      <c r="Z156" s="249">
        <v>0.99929999999999997</v>
      </c>
      <c r="AA156" s="251">
        <v>-0.610500610500611</v>
      </c>
    </row>
    <row r="157" spans="1:27" customFormat="1" x14ac:dyDescent="0.25">
      <c r="A157" s="109" t="s">
        <v>448</v>
      </c>
      <c r="B157" s="108">
        <v>9138</v>
      </c>
      <c r="C157" s="108">
        <v>6727</v>
      </c>
      <c r="D157" s="108">
        <v>5652.96451573595</v>
      </c>
      <c r="E157" s="108">
        <v>1487.8892572069101</v>
      </c>
      <c r="F157" s="108"/>
      <c r="G157" s="108">
        <v>-165.879719572657</v>
      </c>
      <c r="H157" s="108">
        <v>-192.95748049298501</v>
      </c>
      <c r="I157" s="108">
        <v>6.2747893787975499</v>
      </c>
      <c r="J157" s="108">
        <v>-12.9700643745877</v>
      </c>
      <c r="K157" s="108">
        <v>-115.014189815048</v>
      </c>
      <c r="L157" s="108">
        <v>69.218339815943594</v>
      </c>
      <c r="M157" s="108">
        <v>-2.9493038528684301</v>
      </c>
      <c r="O157" s="248">
        <v>4.05996935872182</v>
      </c>
      <c r="P157" s="248">
        <v>6.9818340993652903</v>
      </c>
      <c r="R157" s="249">
        <v>0.97060000000000002</v>
      </c>
      <c r="S157" s="249">
        <v>0.86939999999999995</v>
      </c>
      <c r="T157" s="249"/>
      <c r="U157" s="251">
        <v>0.53369272237196796</v>
      </c>
      <c r="V157" s="251">
        <v>0.309973045822102</v>
      </c>
      <c r="W157" s="251">
        <v>5.1212938005390798E-2</v>
      </c>
      <c r="X157" s="249"/>
      <c r="Y157" s="249">
        <v>0.97142099999999998</v>
      </c>
      <c r="Z157" s="249">
        <v>0.99770000000000003</v>
      </c>
      <c r="AA157" s="251">
        <v>-17.7383592017738</v>
      </c>
    </row>
    <row r="158" spans="1:27" customFormat="1" x14ac:dyDescent="0.25">
      <c r="A158" s="109" t="s">
        <v>449</v>
      </c>
      <c r="B158" s="108">
        <v>9733</v>
      </c>
      <c r="C158" s="108">
        <v>10053</v>
      </c>
      <c r="D158" s="108">
        <v>8154.2051908693102</v>
      </c>
      <c r="E158" s="108">
        <v>1964.02405561147</v>
      </c>
      <c r="F158" s="108"/>
      <c r="G158" s="108">
        <v>118.553412457584</v>
      </c>
      <c r="H158" s="108">
        <v>42.801764071639099</v>
      </c>
      <c r="I158" s="108">
        <v>-114.585129943591</v>
      </c>
      <c r="J158" s="108">
        <v>19.601846469690798</v>
      </c>
      <c r="K158" s="108">
        <v>-115.014189815048</v>
      </c>
      <c r="L158" s="108">
        <v>-13.6943690856572</v>
      </c>
      <c r="M158" s="108">
        <v>-2.9493038528684301</v>
      </c>
      <c r="O158" s="248">
        <v>5.8563649440049304</v>
      </c>
      <c r="P158" s="248">
        <v>9.21606904346039</v>
      </c>
      <c r="R158" s="249">
        <v>1.0145</v>
      </c>
      <c r="S158" s="249">
        <v>1.0210999999999999</v>
      </c>
      <c r="T158" s="249"/>
      <c r="U158" s="251">
        <v>0.32280701754385999</v>
      </c>
      <c r="V158" s="251">
        <v>8.59649122807018E-2</v>
      </c>
      <c r="W158" s="251">
        <v>3.1578947368421102E-2</v>
      </c>
      <c r="X158" s="249"/>
      <c r="Y158" s="249">
        <v>0.99722200000000005</v>
      </c>
      <c r="Z158" s="249">
        <v>1.0024</v>
      </c>
      <c r="AA158" s="251">
        <v>-5.3156146179402004</v>
      </c>
    </row>
    <row r="159" spans="1:27" customFormat="1" x14ac:dyDescent="0.25">
      <c r="A159" s="109" t="s">
        <v>450</v>
      </c>
      <c r="B159" s="108">
        <v>114592</v>
      </c>
      <c r="C159" s="108">
        <v>9212</v>
      </c>
      <c r="D159" s="108">
        <v>7665.83966526107</v>
      </c>
      <c r="E159" s="108">
        <v>1822.52233571175</v>
      </c>
      <c r="F159" s="108"/>
      <c r="G159" s="108">
        <v>-115.436741755463</v>
      </c>
      <c r="H159" s="108">
        <v>-97.784358564481593</v>
      </c>
      <c r="I159" s="108">
        <v>60.413785415901401</v>
      </c>
      <c r="J159" s="108">
        <v>2.33150591118287</v>
      </c>
      <c r="K159" s="108">
        <v>-115.014189815048</v>
      </c>
      <c r="L159" s="108">
        <v>-7.7731200535332396</v>
      </c>
      <c r="M159" s="108">
        <v>-2.9493038528684301</v>
      </c>
      <c r="O159" s="248">
        <v>5.5056199385646503</v>
      </c>
      <c r="P159" s="248">
        <v>8.5520804244624404</v>
      </c>
      <c r="R159" s="249">
        <v>0.9849</v>
      </c>
      <c r="S159" s="249">
        <v>0.9456</v>
      </c>
      <c r="T159" s="249"/>
      <c r="U159" s="251">
        <v>0.39610080836899703</v>
      </c>
      <c r="V159" s="251">
        <v>0.22000317007449699</v>
      </c>
      <c r="W159" s="251">
        <v>6.4828023458551307E-2</v>
      </c>
      <c r="X159" s="249"/>
      <c r="Y159" s="249">
        <v>0.99177000000000004</v>
      </c>
      <c r="Z159" s="249">
        <v>1.0003</v>
      </c>
      <c r="AA159" s="251">
        <v>-7.9649890590809598</v>
      </c>
    </row>
    <row r="160" spans="1:27" customFormat="1" x14ac:dyDescent="0.25">
      <c r="A160" s="109" t="s">
        <v>451</v>
      </c>
      <c r="B160" s="108">
        <v>4606</v>
      </c>
      <c r="C160" s="108">
        <v>7200</v>
      </c>
      <c r="D160" s="108">
        <v>5955.19238338171</v>
      </c>
      <c r="E160" s="108">
        <v>1623.9934225622301</v>
      </c>
      <c r="F160" s="108"/>
      <c r="G160" s="108">
        <v>-155.11308401628301</v>
      </c>
      <c r="H160" s="108">
        <v>-131.15700678284099</v>
      </c>
      <c r="I160" s="108">
        <v>-53.8052817989579</v>
      </c>
      <c r="J160" s="108">
        <v>-13.0696692318348</v>
      </c>
      <c r="K160" s="108">
        <v>-115.014189815048</v>
      </c>
      <c r="L160" s="108">
        <v>91.612580610776007</v>
      </c>
      <c r="M160" s="108">
        <v>-2.9493038528684301</v>
      </c>
      <c r="O160" s="248">
        <v>4.2770299609205402</v>
      </c>
      <c r="P160" s="248">
        <v>7.6204950065132397</v>
      </c>
      <c r="R160" s="249">
        <v>0.97389999999999999</v>
      </c>
      <c r="S160" s="249">
        <v>0.91839999999999999</v>
      </c>
      <c r="T160" s="249"/>
      <c r="U160" s="251">
        <v>0.47715736040609102</v>
      </c>
      <c r="V160" s="251">
        <v>0.23857868020304601</v>
      </c>
      <c r="W160" s="251">
        <v>3.5532994923857898E-2</v>
      </c>
      <c r="X160" s="249"/>
      <c r="Y160" s="249">
        <v>0.97255499999999995</v>
      </c>
      <c r="Z160" s="249">
        <v>0.99780000000000002</v>
      </c>
      <c r="AA160" s="251">
        <v>-19.591836734693899</v>
      </c>
    </row>
    <row r="161" spans="1:27" customFormat="1" x14ac:dyDescent="0.25">
      <c r="A161" s="109" t="s">
        <v>452</v>
      </c>
      <c r="B161" s="108">
        <v>5656</v>
      </c>
      <c r="C161" s="108">
        <v>8861</v>
      </c>
      <c r="D161" s="108">
        <v>7385.25265416614</v>
      </c>
      <c r="E161" s="108">
        <v>1880.1488263762899</v>
      </c>
      <c r="F161" s="108"/>
      <c r="G161" s="108">
        <v>-156.988444343759</v>
      </c>
      <c r="H161" s="108">
        <v>-213.916184121848</v>
      </c>
      <c r="I161" s="108">
        <v>45.205601623643403</v>
      </c>
      <c r="J161" s="108">
        <v>-14.000226031311</v>
      </c>
      <c r="K161" s="108">
        <v>-115.014189815048</v>
      </c>
      <c r="L161" s="108">
        <v>53.051899176544403</v>
      </c>
      <c r="M161" s="108">
        <v>-2.9493038528684301</v>
      </c>
      <c r="O161" s="248">
        <v>5.3041018387553001</v>
      </c>
      <c r="P161" s="248">
        <v>8.8224893917963207</v>
      </c>
      <c r="R161" s="249">
        <v>0.97870000000000001</v>
      </c>
      <c r="S161" s="249">
        <v>0.88549999999999995</v>
      </c>
      <c r="T161" s="249"/>
      <c r="U161" s="251">
        <v>0.53666666666666696</v>
      </c>
      <c r="V161" s="251">
        <v>0.24333333333333301</v>
      </c>
      <c r="W161" s="251">
        <v>3.3333333333333298E-2</v>
      </c>
      <c r="X161" s="249"/>
      <c r="Y161" s="249">
        <v>0.97565999999999997</v>
      </c>
      <c r="Z161" s="249">
        <v>0.99809999999999999</v>
      </c>
      <c r="AA161" s="251">
        <v>-14.040114613180499</v>
      </c>
    </row>
    <row r="162" spans="1:27" customFormat="1" x14ac:dyDescent="0.25">
      <c r="A162" s="109" t="s">
        <v>453</v>
      </c>
      <c r="B162" s="108">
        <v>32991</v>
      </c>
      <c r="C162" s="108">
        <v>9424</v>
      </c>
      <c r="D162" s="108">
        <v>7900.66901381145</v>
      </c>
      <c r="E162" s="108">
        <v>1844.2157043294701</v>
      </c>
      <c r="F162" s="108"/>
      <c r="G162" s="108">
        <v>-210.63042547878601</v>
      </c>
      <c r="H162" s="108">
        <v>-136.58647818560701</v>
      </c>
      <c r="I162" s="108">
        <v>122.990336785246</v>
      </c>
      <c r="J162" s="108">
        <v>13.4628913350845</v>
      </c>
      <c r="K162" s="108">
        <v>-115.014189815048</v>
      </c>
      <c r="L162" s="108">
        <v>8.3038003297441403</v>
      </c>
      <c r="M162" s="108">
        <v>-2.9493038528684301</v>
      </c>
      <c r="O162" s="248">
        <v>5.6742748022187897</v>
      </c>
      <c r="P162" s="248">
        <v>8.65387529932406</v>
      </c>
      <c r="R162" s="249">
        <v>0.97330000000000005</v>
      </c>
      <c r="S162" s="249">
        <v>0.92520000000000002</v>
      </c>
      <c r="T162" s="249"/>
      <c r="U162" s="251">
        <v>0.51923076923076905</v>
      </c>
      <c r="V162" s="251">
        <v>0.29540598290598302</v>
      </c>
      <c r="W162" s="251">
        <v>4.1666666666666699E-2</v>
      </c>
      <c r="X162" s="249"/>
      <c r="Y162" s="249">
        <v>0.97994000000000003</v>
      </c>
      <c r="Z162" s="249">
        <v>1.0017</v>
      </c>
      <c r="AA162" s="251">
        <v>-9.5215079748670899</v>
      </c>
    </row>
    <row r="163" spans="1:27" customFormat="1" x14ac:dyDescent="0.25">
      <c r="A163" s="109" t="s">
        <v>454</v>
      </c>
      <c r="B163" s="108">
        <v>6434</v>
      </c>
      <c r="C163" s="108">
        <v>7777</v>
      </c>
      <c r="D163" s="108">
        <v>6535.5085906191198</v>
      </c>
      <c r="E163" s="108">
        <v>1675.98660534126</v>
      </c>
      <c r="F163" s="108"/>
      <c r="G163" s="108">
        <v>-192.48006623328499</v>
      </c>
      <c r="H163" s="108">
        <v>-190.87480713440499</v>
      </c>
      <c r="I163" s="108">
        <v>-1.21753964507423</v>
      </c>
      <c r="J163" s="108">
        <v>28.1344409512668</v>
      </c>
      <c r="K163" s="108">
        <v>-115.014189815048</v>
      </c>
      <c r="L163" s="108">
        <v>39.952568524215998</v>
      </c>
      <c r="M163" s="108">
        <v>-2.9493038528684301</v>
      </c>
      <c r="O163" s="248">
        <v>4.6938141125271997</v>
      </c>
      <c r="P163" s="248">
        <v>7.8644700031084902</v>
      </c>
      <c r="R163" s="249">
        <v>0.97050000000000003</v>
      </c>
      <c r="S163" s="249">
        <v>0.88529999999999998</v>
      </c>
      <c r="T163" s="249"/>
      <c r="U163" s="251">
        <v>0.53311258278145701</v>
      </c>
      <c r="V163" s="251">
        <v>0.21854304635761601</v>
      </c>
      <c r="W163" s="251">
        <v>4.3046357615894003E-2</v>
      </c>
      <c r="X163" s="249"/>
      <c r="Y163" s="249">
        <v>0.97345899999999996</v>
      </c>
      <c r="Z163" s="249">
        <v>1.0043</v>
      </c>
      <c r="AA163" s="251">
        <v>-13.4670487106017</v>
      </c>
    </row>
    <row r="164" spans="1:27" customFormat="1" x14ac:dyDescent="0.25">
      <c r="A164" s="109" t="s">
        <v>455</v>
      </c>
      <c r="B164" s="108">
        <v>5563</v>
      </c>
      <c r="C164" s="108">
        <v>7868</v>
      </c>
      <c r="D164" s="108">
        <v>6607.6703811842599</v>
      </c>
      <c r="E164" s="108">
        <v>1547.6522672674701</v>
      </c>
      <c r="F164" s="108"/>
      <c r="G164" s="108">
        <v>0.97820422809780505</v>
      </c>
      <c r="H164" s="108">
        <v>-48.628311734501999</v>
      </c>
      <c r="I164" s="108">
        <v>-127.14228896421</v>
      </c>
      <c r="J164" s="108">
        <v>13.2470947739733</v>
      </c>
      <c r="K164" s="108">
        <v>-115.014189815048</v>
      </c>
      <c r="L164" s="108">
        <v>-8.1792596327002407</v>
      </c>
      <c r="M164" s="108">
        <v>-2.9493038528684301</v>
      </c>
      <c r="O164" s="248">
        <v>4.7456408412726896</v>
      </c>
      <c r="P164" s="248">
        <v>7.2622685601294297</v>
      </c>
      <c r="R164" s="249">
        <v>1.0001</v>
      </c>
      <c r="S164" s="249">
        <v>0.9677</v>
      </c>
      <c r="T164" s="249"/>
      <c r="U164" s="251">
        <v>0.439393939393939</v>
      </c>
      <c r="V164" s="251">
        <v>0.11363636363636399</v>
      </c>
      <c r="W164" s="251">
        <v>2.27272727272727E-2</v>
      </c>
      <c r="X164" s="249"/>
      <c r="Y164" s="249">
        <v>0.975939</v>
      </c>
      <c r="Z164" s="249">
        <v>1.002</v>
      </c>
      <c r="AA164" s="251">
        <v>-8.0139372822299606</v>
      </c>
    </row>
    <row r="165" spans="1:27" customFormat="1" x14ac:dyDescent="0.25">
      <c r="A165" s="109" t="s">
        <v>456</v>
      </c>
      <c r="B165" s="108">
        <v>5119</v>
      </c>
      <c r="C165" s="108">
        <v>7694</v>
      </c>
      <c r="D165" s="108">
        <v>6555.1919983611697</v>
      </c>
      <c r="E165" s="108">
        <v>1440.4296499412501</v>
      </c>
      <c r="F165" s="108"/>
      <c r="G165" s="108">
        <v>-175.3617083661</v>
      </c>
      <c r="H165" s="108">
        <v>-246.24900032666301</v>
      </c>
      <c r="I165" s="108">
        <v>244.08230182447099</v>
      </c>
      <c r="J165" s="108">
        <v>-16.356225984297801</v>
      </c>
      <c r="K165" s="108">
        <v>-115.014189815048</v>
      </c>
      <c r="L165" s="108">
        <v>-13.6943690856572</v>
      </c>
      <c r="M165" s="108">
        <v>20.498198157429702</v>
      </c>
      <c r="O165" s="248">
        <v>4.7079507716350903</v>
      </c>
      <c r="P165" s="248">
        <v>6.7591326430943504</v>
      </c>
      <c r="R165" s="249">
        <v>0.97319999999999995</v>
      </c>
      <c r="S165" s="249">
        <v>0.82809999999999995</v>
      </c>
      <c r="T165" s="249"/>
      <c r="U165" s="251">
        <v>0.609958506224066</v>
      </c>
      <c r="V165" s="251">
        <v>0.34854771784232402</v>
      </c>
      <c r="W165" s="251">
        <v>0.12033195020746899</v>
      </c>
      <c r="X165" s="249"/>
      <c r="Y165" s="249">
        <v>0.96878900000000001</v>
      </c>
      <c r="Z165" s="249">
        <v>0.99750000000000005</v>
      </c>
      <c r="AA165" s="251">
        <v>5.2401746724890801</v>
      </c>
    </row>
    <row r="166" spans="1:27" customFormat="1" x14ac:dyDescent="0.25">
      <c r="A166" s="109" t="s">
        <v>457</v>
      </c>
      <c r="B166" s="108">
        <v>604616</v>
      </c>
      <c r="C166" s="108">
        <v>9274</v>
      </c>
      <c r="D166" s="108">
        <v>7626.7229343264298</v>
      </c>
      <c r="E166" s="108">
        <v>1572.40134212045</v>
      </c>
      <c r="F166" s="108"/>
      <c r="G166" s="108">
        <v>7.1814878308724897</v>
      </c>
      <c r="H166" s="108">
        <v>-0.99774551494319097</v>
      </c>
      <c r="I166" s="108">
        <v>74.182279231686095</v>
      </c>
      <c r="J166" s="108">
        <v>-7.5949689227216401</v>
      </c>
      <c r="K166" s="108">
        <v>18.6434636044679</v>
      </c>
      <c r="L166" s="108">
        <v>-13.6943690856572</v>
      </c>
      <c r="M166" s="108">
        <v>-2.9493038528684301</v>
      </c>
      <c r="O166" s="248">
        <v>5.4775262315254603</v>
      </c>
      <c r="P166" s="248">
        <v>7.3784021593871199</v>
      </c>
      <c r="R166" s="249">
        <v>1.0008999999999999</v>
      </c>
      <c r="S166" s="249">
        <v>0.99850000000000005</v>
      </c>
      <c r="T166" s="249"/>
      <c r="U166" s="251">
        <v>0.27033637296938201</v>
      </c>
      <c r="V166" s="251">
        <v>0.21622682529138201</v>
      </c>
      <c r="W166" s="251">
        <v>9.5506975058880395E-2</v>
      </c>
      <c r="X166" s="249"/>
      <c r="Y166" s="249">
        <v>1.019533</v>
      </c>
      <c r="Z166" s="249">
        <v>0.999</v>
      </c>
      <c r="AA166" s="251">
        <v>-3.4094554787528799</v>
      </c>
    </row>
    <row r="167" spans="1:27" customFormat="1" x14ac:dyDescent="0.25">
      <c r="A167" s="109" t="s">
        <v>458</v>
      </c>
      <c r="B167" s="108">
        <v>13218</v>
      </c>
      <c r="C167" s="108">
        <v>8373</v>
      </c>
      <c r="D167" s="108">
        <v>7026.0880796337797</v>
      </c>
      <c r="E167" s="108">
        <v>1667.0778236593901</v>
      </c>
      <c r="F167" s="108"/>
      <c r="G167" s="108">
        <v>-74.159096454138904</v>
      </c>
      <c r="H167" s="108">
        <v>-70.323489919116497</v>
      </c>
      <c r="I167" s="108">
        <v>-46.459697869790901</v>
      </c>
      <c r="J167" s="108">
        <v>2.1395804354946999</v>
      </c>
      <c r="K167" s="108">
        <v>-115.014189815048</v>
      </c>
      <c r="L167" s="108">
        <v>-13.6943690856572</v>
      </c>
      <c r="M167" s="108">
        <v>-2.9493038528684301</v>
      </c>
      <c r="O167" s="248">
        <v>5.0461491904978102</v>
      </c>
      <c r="P167" s="248">
        <v>7.8226660614313799</v>
      </c>
      <c r="R167" s="249">
        <v>0.98939999999999995</v>
      </c>
      <c r="S167" s="249">
        <v>0.95699999999999996</v>
      </c>
      <c r="T167" s="249"/>
      <c r="U167" s="251">
        <v>0.44977511244377799</v>
      </c>
      <c r="V167" s="251">
        <v>0.16941529235382299</v>
      </c>
      <c r="W167" s="251">
        <v>3.5982008995502197E-2</v>
      </c>
      <c r="X167" s="249"/>
      <c r="Y167" s="249">
        <v>0.98274600000000012</v>
      </c>
      <c r="Z167" s="249">
        <v>1.0003</v>
      </c>
      <c r="AA167" s="251">
        <v>-5.1209103840682797</v>
      </c>
    </row>
    <row r="168" spans="1:27" customFormat="1" x14ac:dyDescent="0.25">
      <c r="A168" s="109" t="s">
        <v>459</v>
      </c>
      <c r="B168" s="108">
        <v>9441</v>
      </c>
      <c r="C168" s="108">
        <v>8261</v>
      </c>
      <c r="D168" s="108">
        <v>6916.8498558101101</v>
      </c>
      <c r="E168" s="108">
        <v>1762.92614805074</v>
      </c>
      <c r="F168" s="108"/>
      <c r="G168" s="108">
        <v>-162.920219407139</v>
      </c>
      <c r="H168" s="108">
        <v>-131.211189835178</v>
      </c>
      <c r="I168" s="108">
        <v>-25.289851408389701</v>
      </c>
      <c r="J168" s="108">
        <v>-13.110260714434499</v>
      </c>
      <c r="K168" s="108">
        <v>-115.014189815048</v>
      </c>
      <c r="L168" s="108">
        <v>31.986677612411601</v>
      </c>
      <c r="M168" s="108">
        <v>-2.9493038528684301</v>
      </c>
      <c r="O168" s="248">
        <v>4.9676941002012498</v>
      </c>
      <c r="P168" s="248">
        <v>8.2724287681389708</v>
      </c>
      <c r="R168" s="249">
        <v>0.97640000000000005</v>
      </c>
      <c r="S168" s="249">
        <v>0.92479999999999996</v>
      </c>
      <c r="T168" s="249"/>
      <c r="U168" s="251">
        <v>0.48614072494669502</v>
      </c>
      <c r="V168" s="251">
        <v>0.170575692963753</v>
      </c>
      <c r="W168" s="251">
        <v>4.26439232409382E-2</v>
      </c>
      <c r="X168" s="249"/>
      <c r="Y168" s="249">
        <v>0.98263199999999995</v>
      </c>
      <c r="Z168" s="249">
        <v>0.99809999999999999</v>
      </c>
      <c r="AA168" s="251">
        <v>-12.336448598130801</v>
      </c>
    </row>
    <row r="169" spans="1:27" customFormat="1" x14ac:dyDescent="0.25">
      <c r="A169" s="109" t="s">
        <v>460</v>
      </c>
      <c r="B169" s="108">
        <v>9258</v>
      </c>
      <c r="C169" s="108">
        <v>9091</v>
      </c>
      <c r="D169" s="108">
        <v>7579.9591207711101</v>
      </c>
      <c r="E169" s="108">
        <v>1680.3771479551399</v>
      </c>
      <c r="F169" s="108"/>
      <c r="G169" s="108">
        <v>-14.0844851394858</v>
      </c>
      <c r="H169" s="108">
        <v>-26.533404157817799</v>
      </c>
      <c r="I169" s="108">
        <v>-10.0674678618177</v>
      </c>
      <c r="J169" s="108">
        <v>6.0957213082210302</v>
      </c>
      <c r="K169" s="108">
        <v>-115.014189815048</v>
      </c>
      <c r="L169" s="108">
        <v>-13.6943690856572</v>
      </c>
      <c r="M169" s="108">
        <v>4.38924044277692</v>
      </c>
      <c r="O169" s="248">
        <v>5.4439403758911196</v>
      </c>
      <c r="P169" s="248">
        <v>7.8850723698423</v>
      </c>
      <c r="R169" s="249">
        <v>0.99809999999999999</v>
      </c>
      <c r="S169" s="249">
        <v>0.98340000000000005</v>
      </c>
      <c r="T169" s="249"/>
      <c r="U169" s="251">
        <v>0.42857142857142899</v>
      </c>
      <c r="V169" s="251">
        <v>0.18452380952381001</v>
      </c>
      <c r="W169" s="251">
        <v>3.9682539682539701E-2</v>
      </c>
      <c r="X169" s="249"/>
      <c r="Y169" s="249">
        <v>0.97644699999999995</v>
      </c>
      <c r="Z169" s="249">
        <v>1.0007999999999999</v>
      </c>
      <c r="AA169" s="251">
        <v>2.8571428571428599</v>
      </c>
    </row>
    <row r="170" spans="1:27" customFormat="1" x14ac:dyDescent="0.25">
      <c r="A170" s="109" t="s">
        <v>461</v>
      </c>
      <c r="B170" s="108">
        <v>39875</v>
      </c>
      <c r="C170" s="108">
        <v>10892</v>
      </c>
      <c r="D170" s="108">
        <v>8258.1725402962693</v>
      </c>
      <c r="E170" s="108">
        <v>2192.8145489434901</v>
      </c>
      <c r="F170" s="108"/>
      <c r="G170" s="108">
        <v>295.96001413258602</v>
      </c>
      <c r="H170" s="108">
        <v>271.73489038296901</v>
      </c>
      <c r="I170" s="108">
        <v>-144.86259160020299</v>
      </c>
      <c r="J170" s="108">
        <v>3.3350230277229498</v>
      </c>
      <c r="K170" s="108">
        <v>10.0999308916756</v>
      </c>
      <c r="L170" s="108">
        <v>7.8406071550804501</v>
      </c>
      <c r="M170" s="108">
        <v>-2.9493038528684301</v>
      </c>
      <c r="O170" s="248">
        <v>5.9310344827586201</v>
      </c>
      <c r="P170" s="248">
        <v>10.2896551724138</v>
      </c>
      <c r="R170" s="249">
        <v>1.0358000000000001</v>
      </c>
      <c r="S170" s="249">
        <v>1.1233</v>
      </c>
      <c r="T170" s="249"/>
      <c r="U170" s="251">
        <v>0.220295983086681</v>
      </c>
      <c r="V170" s="251">
        <v>8.9217758985200804E-2</v>
      </c>
      <c r="W170" s="251">
        <v>3.42494714587738E-2</v>
      </c>
      <c r="X170" s="249"/>
      <c r="Y170" s="249">
        <v>1.0155859999999999</v>
      </c>
      <c r="Z170" s="249">
        <v>1.0004</v>
      </c>
      <c r="AA170" s="251">
        <v>-9.3869731800766303</v>
      </c>
    </row>
    <row r="171" spans="1:27" customFormat="1" x14ac:dyDescent="0.25">
      <c r="A171" s="109" t="s">
        <v>462</v>
      </c>
      <c r="B171" s="108">
        <v>7061</v>
      </c>
      <c r="C171" s="108">
        <v>7478</v>
      </c>
      <c r="D171" s="108">
        <v>6329.8340522307199</v>
      </c>
      <c r="E171" s="108">
        <v>1506.0362217794</v>
      </c>
      <c r="F171" s="108"/>
      <c r="G171" s="108">
        <v>-80.071455273351006</v>
      </c>
      <c r="H171" s="108">
        <v>-34.030994713578401</v>
      </c>
      <c r="I171" s="108">
        <v>-97.2312685965653</v>
      </c>
      <c r="J171" s="108">
        <v>-15.1598477137487</v>
      </c>
      <c r="K171" s="108">
        <v>-115.014189815048</v>
      </c>
      <c r="L171" s="108">
        <v>-13.6943690856572</v>
      </c>
      <c r="M171" s="108">
        <v>-2.9493038528684301</v>
      </c>
      <c r="O171" s="248">
        <v>4.5460982863617003</v>
      </c>
      <c r="P171" s="248">
        <v>7.0669876787990402</v>
      </c>
      <c r="R171" s="249">
        <v>0.98729999999999996</v>
      </c>
      <c r="S171" s="249">
        <v>0.97650000000000003</v>
      </c>
      <c r="T171" s="249"/>
      <c r="U171" s="251">
        <v>0.45482866043613701</v>
      </c>
      <c r="V171" s="251">
        <v>0.18068535825545201</v>
      </c>
      <c r="W171" s="251">
        <v>2.1806853582554499E-2</v>
      </c>
      <c r="X171" s="249"/>
      <c r="Y171" s="249">
        <v>0.97944199999999992</v>
      </c>
      <c r="Z171" s="249">
        <v>0.99760000000000004</v>
      </c>
      <c r="AA171" s="251">
        <v>-6.4139941690962097</v>
      </c>
    </row>
    <row r="172" spans="1:27" customFormat="1" x14ac:dyDescent="0.25">
      <c r="A172" s="109" t="s">
        <v>463</v>
      </c>
      <c r="B172" s="108">
        <v>49785</v>
      </c>
      <c r="C172" s="108">
        <v>10806</v>
      </c>
      <c r="D172" s="108">
        <v>8874.1152378534898</v>
      </c>
      <c r="E172" s="108">
        <v>1811.5412625680301</v>
      </c>
      <c r="F172" s="108"/>
      <c r="G172" s="108">
        <v>102.36976242529499</v>
      </c>
      <c r="H172" s="108">
        <v>82.155596808771307</v>
      </c>
      <c r="I172" s="108">
        <v>-128.82533206079</v>
      </c>
      <c r="J172" s="108">
        <v>3.1754011604802998E-2</v>
      </c>
      <c r="K172" s="108">
        <v>-30.8675503974207</v>
      </c>
      <c r="L172" s="108">
        <v>-13.6943690856572</v>
      </c>
      <c r="M172" s="108">
        <v>109.330788170757</v>
      </c>
      <c r="O172" s="248">
        <v>6.3734056442703597</v>
      </c>
      <c r="P172" s="248">
        <v>8.5005523752134202</v>
      </c>
      <c r="R172" s="249">
        <v>1.0115000000000001</v>
      </c>
      <c r="S172" s="249">
        <v>1.0446</v>
      </c>
      <c r="T172" s="249"/>
      <c r="U172" s="251">
        <v>0.28616451307910501</v>
      </c>
      <c r="V172" s="251">
        <v>7.1856287425149698E-2</v>
      </c>
      <c r="W172" s="251">
        <v>2.74188465174913E-2</v>
      </c>
      <c r="X172" s="249"/>
      <c r="Y172" s="249">
        <v>1.010615</v>
      </c>
      <c r="Z172" s="249">
        <v>1</v>
      </c>
      <c r="AA172" s="251">
        <v>14.4660894660895</v>
      </c>
    </row>
    <row r="173" spans="1:27" customFormat="1" x14ac:dyDescent="0.25">
      <c r="A173" s="109" t="s">
        <v>464</v>
      </c>
      <c r="B173" s="108">
        <v>43706</v>
      </c>
      <c r="C173" s="108">
        <v>11643</v>
      </c>
      <c r="D173" s="108">
        <v>9050.7313856975306</v>
      </c>
      <c r="E173" s="108">
        <v>2272.6843671605702</v>
      </c>
      <c r="F173" s="108"/>
      <c r="G173" s="108">
        <v>307.13723116512602</v>
      </c>
      <c r="H173" s="108">
        <v>235.22007787906</v>
      </c>
      <c r="I173" s="108">
        <v>-177.63984512440501</v>
      </c>
      <c r="J173" s="108">
        <v>6.3672659815923698</v>
      </c>
      <c r="K173" s="108">
        <v>-34.793307908457798</v>
      </c>
      <c r="L173" s="108">
        <v>-13.6943690856572</v>
      </c>
      <c r="M173" s="108">
        <v>-2.9493038528684301</v>
      </c>
      <c r="O173" s="248">
        <v>6.5002516816913003</v>
      </c>
      <c r="P173" s="248">
        <v>10.6644396650345</v>
      </c>
      <c r="R173" s="249">
        <v>1.0339</v>
      </c>
      <c r="S173" s="249">
        <v>1.1029</v>
      </c>
      <c r="T173" s="249"/>
      <c r="U173" s="251">
        <v>0.206969376979937</v>
      </c>
      <c r="V173" s="251">
        <v>6.6173882435762096E-2</v>
      </c>
      <c r="W173" s="251">
        <v>2.2175290390707501E-2</v>
      </c>
      <c r="X173" s="249"/>
      <c r="Y173" s="249">
        <v>1.0092950000000001</v>
      </c>
      <c r="Z173" s="249">
        <v>1.0006999999999999</v>
      </c>
      <c r="AA173" s="251">
        <v>-2.9049897470950099</v>
      </c>
    </row>
    <row r="174" spans="1:27" customFormat="1" x14ac:dyDescent="0.25">
      <c r="A174" s="109" t="s">
        <v>465</v>
      </c>
      <c r="B174" s="108">
        <v>40539</v>
      </c>
      <c r="C174" s="108">
        <v>8491</v>
      </c>
      <c r="D174" s="108">
        <v>7123.4310343794596</v>
      </c>
      <c r="E174" s="108">
        <v>1690.6125621845599</v>
      </c>
      <c r="F174" s="108"/>
      <c r="G174" s="108">
        <v>-85.163735222574104</v>
      </c>
      <c r="H174" s="108">
        <v>-8.6137576186515403</v>
      </c>
      <c r="I174" s="108">
        <v>-95.087777232783097</v>
      </c>
      <c r="J174" s="108">
        <v>-2.8176184021466701</v>
      </c>
      <c r="K174" s="108">
        <v>-115.014189815048</v>
      </c>
      <c r="L174" s="108">
        <v>-13.6943690856572</v>
      </c>
      <c r="M174" s="108">
        <v>-2.9493038528684301</v>
      </c>
      <c r="O174" s="248">
        <v>5.1160610769875898</v>
      </c>
      <c r="P174" s="248">
        <v>7.9331014578554004</v>
      </c>
      <c r="R174" s="249">
        <v>0.98799999999999999</v>
      </c>
      <c r="S174" s="249">
        <v>0.99409999999999998</v>
      </c>
      <c r="T174" s="249"/>
      <c r="U174" s="251">
        <v>0.37126325940212201</v>
      </c>
      <c r="V174" s="251">
        <v>0.15959498553519799</v>
      </c>
      <c r="W174" s="251">
        <v>2.65188042430087E-2</v>
      </c>
      <c r="X174" s="249"/>
      <c r="Y174" s="249">
        <v>0.98693299999999995</v>
      </c>
      <c r="Z174" s="249">
        <v>0.99960000000000004</v>
      </c>
      <c r="AA174" s="251">
        <v>-5.2102376599634397</v>
      </c>
    </row>
    <row r="175" spans="1:27" customFormat="1" x14ac:dyDescent="0.25">
      <c r="A175" s="109" t="s">
        <v>466</v>
      </c>
      <c r="B175" s="108">
        <v>14426</v>
      </c>
      <c r="C175" s="108">
        <v>10466</v>
      </c>
      <c r="D175" s="108">
        <v>8831.3819829813692</v>
      </c>
      <c r="E175" s="108">
        <v>1944.0661773806</v>
      </c>
      <c r="F175" s="108"/>
      <c r="G175" s="108">
        <v>-83.580691648343105</v>
      </c>
      <c r="H175" s="108">
        <v>-152.99799798578201</v>
      </c>
      <c r="I175" s="108">
        <v>72.851052862355601</v>
      </c>
      <c r="J175" s="108">
        <v>-14.0984571611658</v>
      </c>
      <c r="K175" s="108">
        <v>-115.014189815048</v>
      </c>
      <c r="L175" s="108">
        <v>-13.6943690856572</v>
      </c>
      <c r="M175" s="108">
        <v>-2.9493038528684301</v>
      </c>
      <c r="O175" s="248">
        <v>6.3427145431859104</v>
      </c>
      <c r="P175" s="248">
        <v>9.1224178566477203</v>
      </c>
      <c r="R175" s="249">
        <v>0.99050000000000005</v>
      </c>
      <c r="S175" s="249">
        <v>0.92059999999999997</v>
      </c>
      <c r="T175" s="249"/>
      <c r="U175" s="251">
        <v>0.485245901639344</v>
      </c>
      <c r="V175" s="251">
        <v>0.167213114754098</v>
      </c>
      <c r="W175" s="251">
        <v>4.3715846994535498E-2</v>
      </c>
      <c r="X175" s="249"/>
      <c r="Y175" s="249">
        <v>0.98885999999999996</v>
      </c>
      <c r="Z175" s="249">
        <v>0.99839999999999995</v>
      </c>
      <c r="AA175" s="251">
        <v>-1.40086206896552</v>
      </c>
    </row>
    <row r="176" spans="1:27" customFormat="1" x14ac:dyDescent="0.25">
      <c r="A176" s="109" t="s">
        <v>467</v>
      </c>
      <c r="B176" s="108">
        <v>13969</v>
      </c>
      <c r="C176" s="108">
        <v>6744</v>
      </c>
      <c r="D176" s="108">
        <v>5551.9223231593196</v>
      </c>
      <c r="E176" s="108">
        <v>1467.61059308522</v>
      </c>
      <c r="F176" s="108"/>
      <c r="G176" s="108">
        <v>-70.747168546460102</v>
      </c>
      <c r="H176" s="108">
        <v>-74.661372223577004</v>
      </c>
      <c r="I176" s="108">
        <v>-85.558919356298006</v>
      </c>
      <c r="J176" s="108">
        <v>-3.2993993822910399</v>
      </c>
      <c r="K176" s="108">
        <v>-115.014189815048</v>
      </c>
      <c r="L176" s="108">
        <v>76.2035572432859</v>
      </c>
      <c r="M176" s="108">
        <v>-2.9493038528684301</v>
      </c>
      <c r="O176" s="248">
        <v>3.9874006729186098</v>
      </c>
      <c r="P176" s="248">
        <v>6.8866776433531403</v>
      </c>
      <c r="R176" s="249">
        <v>0.98719999999999997</v>
      </c>
      <c r="S176" s="249">
        <v>0.94820000000000004</v>
      </c>
      <c r="T176" s="249"/>
      <c r="U176" s="251">
        <v>0.43087971274685799</v>
      </c>
      <c r="V176" s="251">
        <v>0.22082585278276501</v>
      </c>
      <c r="W176" s="251">
        <v>4.3087971274685798E-2</v>
      </c>
      <c r="X176" s="249"/>
      <c r="Y176" s="249">
        <v>0.99053299999999989</v>
      </c>
      <c r="Z176" s="249">
        <v>0.99939999999999996</v>
      </c>
      <c r="AA176" s="251">
        <v>-18.686131386861302</v>
      </c>
    </row>
    <row r="177" spans="1:27" customFormat="1" x14ac:dyDescent="0.25">
      <c r="A177" s="109" t="s">
        <v>468</v>
      </c>
      <c r="B177" s="108">
        <v>24647</v>
      </c>
      <c r="C177" s="108">
        <v>8219</v>
      </c>
      <c r="D177" s="108">
        <v>6909.0111794040604</v>
      </c>
      <c r="E177" s="108">
        <v>1654.0627756650199</v>
      </c>
      <c r="F177" s="108"/>
      <c r="G177" s="108">
        <v>-83.97249919875</v>
      </c>
      <c r="H177" s="108">
        <v>-64.1400294180972</v>
      </c>
      <c r="I177" s="108">
        <v>-73.812613861449904</v>
      </c>
      <c r="J177" s="108">
        <v>9.7043696627709597</v>
      </c>
      <c r="K177" s="108">
        <v>-115.014189815048</v>
      </c>
      <c r="L177" s="108">
        <v>-13.6943690856572</v>
      </c>
      <c r="M177" s="108">
        <v>-2.9493038528684301</v>
      </c>
      <c r="O177" s="248">
        <v>4.9620643486022598</v>
      </c>
      <c r="P177" s="248">
        <v>7.7615937030876001</v>
      </c>
      <c r="R177" s="249">
        <v>0.98780000000000001</v>
      </c>
      <c r="S177" s="249">
        <v>0.96040000000000003</v>
      </c>
      <c r="T177" s="249"/>
      <c r="U177" s="251">
        <v>0.39820114472608298</v>
      </c>
      <c r="V177" s="251">
        <v>0.16026165167620601</v>
      </c>
      <c r="W177" s="251">
        <v>3.6794766966475899E-2</v>
      </c>
      <c r="X177" s="249"/>
      <c r="Y177" s="249">
        <v>0.97357399999999994</v>
      </c>
      <c r="Z177" s="249">
        <v>1.0014000000000001</v>
      </c>
      <c r="AA177" s="251">
        <v>-5.7781201848998496</v>
      </c>
    </row>
    <row r="178" spans="1:27" customFormat="1" x14ac:dyDescent="0.25">
      <c r="A178" s="109" t="s">
        <v>469</v>
      </c>
      <c r="B178" s="108">
        <v>35287</v>
      </c>
      <c r="C178" s="108">
        <v>9020</v>
      </c>
      <c r="D178" s="108">
        <v>7591.7838353140596</v>
      </c>
      <c r="E178" s="108">
        <v>1755.01953777629</v>
      </c>
      <c r="F178" s="108"/>
      <c r="G178" s="108">
        <v>-72.563687629035897</v>
      </c>
      <c r="H178" s="108">
        <v>-91.655179003905999</v>
      </c>
      <c r="I178" s="108">
        <v>-45.710751585390803</v>
      </c>
      <c r="J178" s="108">
        <v>15.215321682232901</v>
      </c>
      <c r="K178" s="108">
        <v>-115.014189815048</v>
      </c>
      <c r="L178" s="108">
        <v>-13.6943690856572</v>
      </c>
      <c r="M178" s="108">
        <v>-2.9493038528684301</v>
      </c>
      <c r="O178" s="248">
        <v>5.4524329073029696</v>
      </c>
      <c r="P178" s="248">
        <v>8.2353274577039706</v>
      </c>
      <c r="R178" s="249">
        <v>0.99039999999999995</v>
      </c>
      <c r="S178" s="249">
        <v>0.94699999999999995</v>
      </c>
      <c r="T178" s="249"/>
      <c r="U178" s="251">
        <v>0.402286902286902</v>
      </c>
      <c r="V178" s="251">
        <v>0.17099792099792099</v>
      </c>
      <c r="W178" s="251">
        <v>3.17047817047817E-2</v>
      </c>
      <c r="X178" s="249"/>
      <c r="Y178" s="249">
        <v>0.98239199999999993</v>
      </c>
      <c r="Z178" s="249">
        <v>1.002</v>
      </c>
      <c r="AA178" s="251">
        <v>0.31282586027111597</v>
      </c>
    </row>
    <row r="179" spans="1:27" customFormat="1" x14ac:dyDescent="0.25">
      <c r="A179" s="109" t="s">
        <v>470</v>
      </c>
      <c r="B179" s="108">
        <v>9165</v>
      </c>
      <c r="C179" s="108">
        <v>8068</v>
      </c>
      <c r="D179" s="108">
        <v>6669.3814061655103</v>
      </c>
      <c r="E179" s="108">
        <v>1704.4041714710399</v>
      </c>
      <c r="F179" s="108"/>
      <c r="G179" s="108">
        <v>-189.75993288573699</v>
      </c>
      <c r="H179" s="108">
        <v>-222.086530381616</v>
      </c>
      <c r="I179" s="108">
        <v>117.48835451360701</v>
      </c>
      <c r="J179" s="108">
        <v>21.373774511335</v>
      </c>
      <c r="K179" s="108">
        <v>-115.014189815048</v>
      </c>
      <c r="L179" s="108">
        <v>84.677198581704502</v>
      </c>
      <c r="M179" s="108">
        <v>-2.9493038528684301</v>
      </c>
      <c r="O179" s="248">
        <v>4.7899618112384097</v>
      </c>
      <c r="P179" s="248">
        <v>7.9978177850518302</v>
      </c>
      <c r="R179" s="249">
        <v>0.97150000000000003</v>
      </c>
      <c r="S179" s="249">
        <v>0.86890000000000001</v>
      </c>
      <c r="T179" s="249"/>
      <c r="U179" s="251">
        <v>0.54441913439635503</v>
      </c>
      <c r="V179" s="251">
        <v>0.31207289293849699</v>
      </c>
      <c r="W179" s="251">
        <v>7.0615034168564905E-2</v>
      </c>
      <c r="X179" s="249"/>
      <c r="Y179" s="249">
        <v>0.96543800000000002</v>
      </c>
      <c r="Z179" s="249">
        <v>1.0032000000000001</v>
      </c>
      <c r="AA179" s="251">
        <v>-17.790262172284599</v>
      </c>
    </row>
    <row r="180" spans="1:27" customFormat="1" x14ac:dyDescent="0.25">
      <c r="A180" s="109" t="s">
        <v>471</v>
      </c>
      <c r="B180" s="108">
        <v>10502</v>
      </c>
      <c r="C180" s="108">
        <v>8465</v>
      </c>
      <c r="D180" s="108">
        <v>7053.3124339378801</v>
      </c>
      <c r="E180" s="108">
        <v>1826.2977270072199</v>
      </c>
      <c r="F180" s="108"/>
      <c r="G180" s="108">
        <v>-155.560767600048</v>
      </c>
      <c r="H180" s="108">
        <v>-140.72510666292399</v>
      </c>
      <c r="I180" s="108">
        <v>-29.5005091668029</v>
      </c>
      <c r="J180" s="108">
        <v>3.5584102285733499</v>
      </c>
      <c r="K180" s="108">
        <v>-115.014189815048</v>
      </c>
      <c r="L180" s="108">
        <v>25.944401616596899</v>
      </c>
      <c r="M180" s="108">
        <v>-2.9493038528684301</v>
      </c>
      <c r="O180" s="248">
        <v>5.06570177109122</v>
      </c>
      <c r="P180" s="248">
        <v>8.5697962292896595</v>
      </c>
      <c r="R180" s="249">
        <v>0.97789999999999999</v>
      </c>
      <c r="S180" s="249">
        <v>0.92220000000000002</v>
      </c>
      <c r="T180" s="249"/>
      <c r="U180" s="251">
        <v>0.494360902255639</v>
      </c>
      <c r="V180" s="251">
        <v>0.18233082706766901</v>
      </c>
      <c r="W180" s="251">
        <v>3.1954887218045097E-2</v>
      </c>
      <c r="X180" s="249"/>
      <c r="Y180" s="249">
        <v>0.97577600000000009</v>
      </c>
      <c r="Z180" s="249">
        <v>1.0004999999999999</v>
      </c>
      <c r="AA180" s="251">
        <v>-11.6279069767442</v>
      </c>
    </row>
    <row r="181" spans="1:27" customFormat="1" x14ac:dyDescent="0.25">
      <c r="A181" s="109" t="s">
        <v>472</v>
      </c>
      <c r="B181" s="108">
        <v>70534</v>
      </c>
      <c r="C181" s="108">
        <v>10316</v>
      </c>
      <c r="D181" s="108">
        <v>8111.3124568840904</v>
      </c>
      <c r="E181" s="108">
        <v>1834.2680545543101</v>
      </c>
      <c r="F181" s="108"/>
      <c r="G181" s="108">
        <v>264.74622328440103</v>
      </c>
      <c r="H181" s="108">
        <v>227.70953443023899</v>
      </c>
      <c r="I181" s="108">
        <v>-134.792404119785</v>
      </c>
      <c r="J181" s="108">
        <v>6.5208039771113597</v>
      </c>
      <c r="K181" s="108">
        <v>22.4657178845607</v>
      </c>
      <c r="L181" s="108">
        <v>-13.6943690856572</v>
      </c>
      <c r="M181" s="108">
        <v>-2.9493038528684301</v>
      </c>
      <c r="O181" s="248">
        <v>5.8255593047324696</v>
      </c>
      <c r="P181" s="248">
        <v>8.6071965293333701</v>
      </c>
      <c r="R181" s="249">
        <v>1.0326</v>
      </c>
      <c r="S181" s="249">
        <v>1.1234</v>
      </c>
      <c r="T181" s="249"/>
      <c r="U181" s="251">
        <v>0.182526162083232</v>
      </c>
      <c r="V181" s="251">
        <v>9.2723290338281805E-2</v>
      </c>
      <c r="W181" s="251">
        <v>4.5996592844974399E-2</v>
      </c>
      <c r="X181" s="249"/>
      <c r="Y181" s="249">
        <v>1.0180689999999999</v>
      </c>
      <c r="Z181" s="249">
        <v>1.0007999999999999</v>
      </c>
      <c r="AA181" s="251">
        <v>-1.9097636667462401</v>
      </c>
    </row>
    <row r="182" spans="1:27" customFormat="1" x14ac:dyDescent="0.25">
      <c r="A182" s="109" t="s">
        <v>473</v>
      </c>
      <c r="B182" s="108">
        <v>15333</v>
      </c>
      <c r="C182" s="108">
        <v>7233</v>
      </c>
      <c r="D182" s="108">
        <v>6093.2484677987804</v>
      </c>
      <c r="E182" s="108">
        <v>1489.9398390921499</v>
      </c>
      <c r="F182" s="108"/>
      <c r="G182" s="108">
        <v>-92.909264367341805</v>
      </c>
      <c r="H182" s="108">
        <v>-28.884922235333299</v>
      </c>
      <c r="I182" s="108">
        <v>-81.688178774434803</v>
      </c>
      <c r="J182" s="108">
        <v>-14.592042311111999</v>
      </c>
      <c r="K182" s="108">
        <v>-115.014189815048</v>
      </c>
      <c r="L182" s="108">
        <v>-13.6943690856572</v>
      </c>
      <c r="M182" s="108">
        <v>-2.9493038528684301</v>
      </c>
      <c r="O182" s="248">
        <v>4.3761820909150204</v>
      </c>
      <c r="P182" s="248">
        <v>6.9914563360072997</v>
      </c>
      <c r="R182" s="249">
        <v>0.98470000000000002</v>
      </c>
      <c r="S182" s="249">
        <v>0.97970000000000002</v>
      </c>
      <c r="T182" s="249"/>
      <c r="U182" s="251">
        <v>0.45752608047690002</v>
      </c>
      <c r="V182" s="251">
        <v>0.168405365126677</v>
      </c>
      <c r="W182" s="251">
        <v>4.0238450074515597E-2</v>
      </c>
      <c r="X182" s="249"/>
      <c r="Y182" s="249">
        <v>0.99723299999999993</v>
      </c>
      <c r="Z182" s="249">
        <v>0.99760000000000004</v>
      </c>
      <c r="AA182" s="251">
        <v>-0.297176820208024</v>
      </c>
    </row>
    <row r="183" spans="1:27" customFormat="1" x14ac:dyDescent="0.25">
      <c r="A183" s="109" t="s">
        <v>474</v>
      </c>
      <c r="B183" s="108">
        <v>40730</v>
      </c>
      <c r="C183" s="108">
        <v>11766</v>
      </c>
      <c r="D183" s="108">
        <v>9076.1908361374608</v>
      </c>
      <c r="E183" s="108">
        <v>2075.1016842439999</v>
      </c>
      <c r="F183" s="108"/>
      <c r="G183" s="108">
        <v>375.16411872245499</v>
      </c>
      <c r="H183" s="108">
        <v>260.12603652346399</v>
      </c>
      <c r="I183" s="108">
        <v>-80.197268097503695</v>
      </c>
      <c r="J183" s="108">
        <v>3.1754011604802998E-2</v>
      </c>
      <c r="K183" s="108">
        <v>52.943138740647903</v>
      </c>
      <c r="L183" s="108">
        <v>-13.6943690856572</v>
      </c>
      <c r="M183" s="108">
        <v>20.117637085798702</v>
      </c>
      <c r="O183" s="248">
        <v>6.5185367051313499</v>
      </c>
      <c r="P183" s="248">
        <v>9.7372943776086398</v>
      </c>
      <c r="R183" s="249">
        <v>1.0412999999999999</v>
      </c>
      <c r="S183" s="249">
        <v>1.1247</v>
      </c>
      <c r="T183" s="249"/>
      <c r="U183" s="251">
        <v>0.18606403013182701</v>
      </c>
      <c r="V183" s="251">
        <v>9.9435028248587604E-2</v>
      </c>
      <c r="W183" s="251">
        <v>5.3107344632768401E-2</v>
      </c>
      <c r="X183" s="249"/>
      <c r="Y183" s="249">
        <v>1.019441</v>
      </c>
      <c r="Z183" s="249">
        <v>1</v>
      </c>
      <c r="AA183" s="251">
        <v>4.2812254516889201</v>
      </c>
    </row>
    <row r="184" spans="1:27" customFormat="1" x14ac:dyDescent="0.25">
      <c r="A184" s="109" t="s">
        <v>475</v>
      </c>
      <c r="B184" s="108">
        <v>18654</v>
      </c>
      <c r="C184" s="108">
        <v>8648</v>
      </c>
      <c r="D184" s="108">
        <v>7255.1733890190999</v>
      </c>
      <c r="E184" s="108">
        <v>1705.6460718845899</v>
      </c>
      <c r="F184" s="108"/>
      <c r="G184" s="108">
        <v>-101.98050759519001</v>
      </c>
      <c r="H184" s="108">
        <v>-136.455346110037</v>
      </c>
      <c r="I184" s="108">
        <v>16.148834137646698</v>
      </c>
      <c r="J184" s="108">
        <v>10.188996756231999</v>
      </c>
      <c r="K184" s="108">
        <v>-115.014189815048</v>
      </c>
      <c r="L184" s="108">
        <v>17.522495224621</v>
      </c>
      <c r="M184" s="108">
        <v>-2.9493038528684301</v>
      </c>
      <c r="O184" s="248">
        <v>5.2106786748150498</v>
      </c>
      <c r="P184" s="248">
        <v>8.0036453307601594</v>
      </c>
      <c r="R184" s="249">
        <v>0.9859</v>
      </c>
      <c r="S184" s="249">
        <v>0.91920000000000002</v>
      </c>
      <c r="T184" s="249"/>
      <c r="U184" s="251">
        <v>0.46296296296296302</v>
      </c>
      <c r="V184" s="251">
        <v>0.242798353909465</v>
      </c>
      <c r="W184" s="251">
        <v>3.60082304526749E-2</v>
      </c>
      <c r="X184" s="249"/>
      <c r="Y184" s="249">
        <v>0.98284899999999997</v>
      </c>
      <c r="Z184" s="249">
        <v>1.0014000000000001</v>
      </c>
      <c r="AA184" s="251">
        <v>-10.661764705882399</v>
      </c>
    </row>
    <row r="185" spans="1:27" customFormat="1" x14ac:dyDescent="0.25">
      <c r="A185" s="109" t="s">
        <v>476</v>
      </c>
      <c r="B185" s="108">
        <v>57763</v>
      </c>
      <c r="C185" s="108">
        <v>9288</v>
      </c>
      <c r="D185" s="108">
        <v>7887.0947404131302</v>
      </c>
      <c r="E185" s="108">
        <v>1738.42766267504</v>
      </c>
      <c r="F185" s="108"/>
      <c r="G185" s="108">
        <v>-80.919638636275593</v>
      </c>
      <c r="H185" s="108">
        <v>-22.107916947875601</v>
      </c>
      <c r="I185" s="108">
        <v>-91.958188010684097</v>
      </c>
      <c r="J185" s="108">
        <v>-11.0101786249732</v>
      </c>
      <c r="K185" s="108">
        <v>-115.014189815048</v>
      </c>
      <c r="L185" s="108">
        <v>-13.6943690856572</v>
      </c>
      <c r="M185" s="108">
        <v>-2.9493038528684301</v>
      </c>
      <c r="O185" s="248">
        <v>5.6645257344667002</v>
      </c>
      <c r="P185" s="248">
        <v>8.1574710454789408</v>
      </c>
      <c r="R185" s="249">
        <v>0.98970000000000002</v>
      </c>
      <c r="S185" s="249">
        <v>0.98650000000000004</v>
      </c>
      <c r="T185" s="249"/>
      <c r="U185" s="251">
        <v>0.310819070904646</v>
      </c>
      <c r="V185" s="251">
        <v>0.13233496332518299</v>
      </c>
      <c r="W185" s="251">
        <v>3.3312958435207797E-2</v>
      </c>
      <c r="X185" s="249"/>
      <c r="Y185" s="249">
        <v>0.98686300000000005</v>
      </c>
      <c r="Z185" s="249">
        <v>0.99860000000000004</v>
      </c>
      <c r="AA185" s="251">
        <v>-1.74174174174174</v>
      </c>
    </row>
    <row r="186" spans="1:27" customFormat="1" x14ac:dyDescent="0.25">
      <c r="A186" s="109" t="s">
        <v>477</v>
      </c>
      <c r="B186" s="108">
        <v>9052</v>
      </c>
      <c r="C186" s="108">
        <v>5537</v>
      </c>
      <c r="D186" s="108">
        <v>4768.3777410917401</v>
      </c>
      <c r="E186" s="108">
        <v>1198.32417305889</v>
      </c>
      <c r="F186" s="108"/>
      <c r="G186" s="108">
        <v>-118.415168563205</v>
      </c>
      <c r="H186" s="108">
        <v>-91.269602079215005</v>
      </c>
      <c r="I186" s="108">
        <v>-136.01847869234999</v>
      </c>
      <c r="J186" s="108">
        <v>-13.7965414375613</v>
      </c>
      <c r="K186" s="108">
        <v>-85.852892232824203</v>
      </c>
      <c r="L186" s="108">
        <v>18.4187975021303</v>
      </c>
      <c r="M186" s="108">
        <v>-2.9493038528684301</v>
      </c>
      <c r="O186" s="248">
        <v>3.4246575342465801</v>
      </c>
      <c r="P186" s="248">
        <v>5.6230667255855096</v>
      </c>
      <c r="R186" s="249">
        <v>0.97509999999999997</v>
      </c>
      <c r="S186" s="249">
        <v>0.92269999999999996</v>
      </c>
      <c r="T186" s="249"/>
      <c r="U186" s="251">
        <v>0.42258064516129001</v>
      </c>
      <c r="V186" s="251">
        <v>0.135483870967742</v>
      </c>
      <c r="W186" s="251">
        <v>6.4516129032258104E-2</v>
      </c>
      <c r="X186" s="249"/>
      <c r="Y186" s="249">
        <v>1.007047</v>
      </c>
      <c r="Z186" s="249">
        <v>0.99709999999999999</v>
      </c>
      <c r="AA186" s="251">
        <v>-12.4293785310734</v>
      </c>
    </row>
    <row r="187" spans="1:27" customFormat="1" x14ac:dyDescent="0.25">
      <c r="A187" s="109" t="s">
        <v>478</v>
      </c>
      <c r="B187" s="108">
        <v>27862</v>
      </c>
      <c r="C187" s="108">
        <v>9850</v>
      </c>
      <c r="D187" s="108">
        <v>8045.76033178541</v>
      </c>
      <c r="E187" s="108">
        <v>1862.46345899982</v>
      </c>
      <c r="F187" s="108"/>
      <c r="G187" s="108">
        <v>42.959966948442798</v>
      </c>
      <c r="H187" s="108">
        <v>96.160246561328094</v>
      </c>
      <c r="I187" s="108">
        <v>-110.961141689557</v>
      </c>
      <c r="J187" s="108">
        <v>-10.427734419716</v>
      </c>
      <c r="K187" s="108">
        <v>-59.3634687567342</v>
      </c>
      <c r="L187" s="108">
        <v>-13.6943690856572</v>
      </c>
      <c r="M187" s="108">
        <v>-2.6938466252466</v>
      </c>
      <c r="O187" s="248">
        <v>5.7784796497021</v>
      </c>
      <c r="P187" s="248">
        <v>8.7395018304500809</v>
      </c>
      <c r="R187" s="249">
        <v>1.0053000000000001</v>
      </c>
      <c r="S187" s="249">
        <v>1.0508999999999999</v>
      </c>
      <c r="T187" s="249"/>
      <c r="U187" s="251">
        <v>0.31366459627329202</v>
      </c>
      <c r="V187" s="251">
        <v>0.104968944099379</v>
      </c>
      <c r="W187" s="251">
        <v>3.0434782608695699E-2</v>
      </c>
      <c r="X187" s="249"/>
      <c r="Y187" s="249">
        <v>1.0075969999999999</v>
      </c>
      <c r="Z187" s="249">
        <v>0.99870000000000003</v>
      </c>
      <c r="AA187" s="251">
        <v>2.0278833967046901</v>
      </c>
    </row>
    <row r="188" spans="1:27" customFormat="1" x14ac:dyDescent="0.25">
      <c r="A188" s="109" t="s">
        <v>479</v>
      </c>
      <c r="B188" s="108">
        <v>13476</v>
      </c>
      <c r="C188" s="108">
        <v>9099</v>
      </c>
      <c r="D188" s="108">
        <v>7366.8534593673003</v>
      </c>
      <c r="E188" s="108">
        <v>1878.6960464766501</v>
      </c>
      <c r="F188" s="108"/>
      <c r="G188" s="108">
        <v>-160.27996822422801</v>
      </c>
      <c r="H188" s="108">
        <v>-197.59305482363999</v>
      </c>
      <c r="I188" s="108">
        <v>166.076244676236</v>
      </c>
      <c r="J188" s="108">
        <v>30.235853195010701</v>
      </c>
      <c r="K188" s="108">
        <v>-41.753057334413398</v>
      </c>
      <c r="L188" s="108">
        <v>60.162518019861601</v>
      </c>
      <c r="M188" s="108">
        <v>-2.9493038528684301</v>
      </c>
      <c r="O188" s="248">
        <v>5.2908875037102998</v>
      </c>
      <c r="P188" s="248">
        <v>8.8156723063223499</v>
      </c>
      <c r="R188" s="249">
        <v>0.97819999999999996</v>
      </c>
      <c r="S188" s="249">
        <v>0.89410000000000001</v>
      </c>
      <c r="T188" s="249"/>
      <c r="U188" s="251">
        <v>0.51753155680224405</v>
      </c>
      <c r="V188" s="251">
        <v>0.192145862552595</v>
      </c>
      <c r="W188" s="251">
        <v>0.11079943899018201</v>
      </c>
      <c r="X188" s="249"/>
      <c r="Y188" s="249">
        <v>1.010928</v>
      </c>
      <c r="Z188" s="249">
        <v>1.0041</v>
      </c>
      <c r="AA188" s="251">
        <v>-14.7129186602871</v>
      </c>
    </row>
    <row r="189" spans="1:27" customFormat="1" x14ac:dyDescent="0.25">
      <c r="A189" s="109" t="s">
        <v>480</v>
      </c>
      <c r="B189" s="108">
        <v>10759</v>
      </c>
      <c r="C189" s="108">
        <v>8997</v>
      </c>
      <c r="D189" s="108">
        <v>7635.4318917676901</v>
      </c>
      <c r="E189" s="108">
        <v>1772.7692539044001</v>
      </c>
      <c r="F189" s="108"/>
      <c r="G189" s="108">
        <v>-176.824582699031</v>
      </c>
      <c r="H189" s="108">
        <v>-277.14119329014397</v>
      </c>
      <c r="I189" s="108">
        <v>99.001865751921699</v>
      </c>
      <c r="J189" s="108">
        <v>75.622529740105094</v>
      </c>
      <c r="K189" s="108">
        <v>-115.014189815048</v>
      </c>
      <c r="L189" s="108">
        <v>-13.6943690856572</v>
      </c>
      <c r="M189" s="108">
        <v>-2.9493038528684301</v>
      </c>
      <c r="O189" s="248">
        <v>5.4837810205409401</v>
      </c>
      <c r="P189" s="248">
        <v>8.31861697183753</v>
      </c>
      <c r="R189" s="249">
        <v>0.9768</v>
      </c>
      <c r="S189" s="249">
        <v>0.84289999999999998</v>
      </c>
      <c r="T189" s="249"/>
      <c r="U189" s="251">
        <v>0.46779661016949198</v>
      </c>
      <c r="V189" s="251">
        <v>0.24067796610169501</v>
      </c>
      <c r="W189" s="251">
        <v>6.4406779661016905E-2</v>
      </c>
      <c r="X189" s="249"/>
      <c r="Y189" s="249">
        <v>0.97956500000000002</v>
      </c>
      <c r="Z189" s="249">
        <v>1.0099</v>
      </c>
      <c r="AA189" s="251">
        <v>-1.0067114093959699</v>
      </c>
    </row>
    <row r="190" spans="1:27" customFormat="1" x14ac:dyDescent="0.25">
      <c r="A190" s="109" t="s">
        <v>481</v>
      </c>
      <c r="B190" s="108">
        <v>12865</v>
      </c>
      <c r="C190" s="108">
        <v>7585</v>
      </c>
      <c r="D190" s="108">
        <v>6331.3974794659298</v>
      </c>
      <c r="E190" s="108">
        <v>1586.9264604578</v>
      </c>
      <c r="F190" s="108"/>
      <c r="G190" s="108">
        <v>-137.707027862378</v>
      </c>
      <c r="H190" s="108">
        <v>-105.75667958266401</v>
      </c>
      <c r="I190" s="108">
        <v>-38.345920332096199</v>
      </c>
      <c r="J190" s="108">
        <v>1.29803350749785</v>
      </c>
      <c r="K190" s="108">
        <v>-115.014189815048</v>
      </c>
      <c r="L190" s="108">
        <v>65.020306914467099</v>
      </c>
      <c r="M190" s="108">
        <v>-2.9493038528684301</v>
      </c>
      <c r="O190" s="248">
        <v>4.5472211426350597</v>
      </c>
      <c r="P190" s="248">
        <v>7.44656043528955</v>
      </c>
      <c r="R190" s="249">
        <v>0.97819999999999996</v>
      </c>
      <c r="S190" s="249">
        <v>0.9325</v>
      </c>
      <c r="T190" s="249"/>
      <c r="U190" s="251">
        <v>0.46153846153846201</v>
      </c>
      <c r="V190" s="251">
        <v>0.198290598290598</v>
      </c>
      <c r="W190" s="251">
        <v>4.7863247863247901E-2</v>
      </c>
      <c r="X190" s="249"/>
      <c r="Y190" s="249">
        <v>0.99429500000000004</v>
      </c>
      <c r="Z190" s="249">
        <v>1.0002</v>
      </c>
      <c r="AA190" s="251">
        <v>-16.309012875536499</v>
      </c>
    </row>
    <row r="191" spans="1:27" customFormat="1" x14ac:dyDescent="0.25">
      <c r="A191" s="109" t="s">
        <v>482</v>
      </c>
      <c r="B191" s="108">
        <v>11332</v>
      </c>
      <c r="C191" s="108">
        <v>9368</v>
      </c>
      <c r="D191" s="108">
        <v>7949.7087571304</v>
      </c>
      <c r="E191" s="108">
        <v>1735.7861480659001</v>
      </c>
      <c r="F191" s="108"/>
      <c r="G191" s="108">
        <v>-134.82761168123699</v>
      </c>
      <c r="H191" s="108">
        <v>-129.17026183631901</v>
      </c>
      <c r="I191" s="108">
        <v>68.874794980052002</v>
      </c>
      <c r="J191" s="108">
        <v>7.1864918930213699</v>
      </c>
      <c r="K191" s="108">
        <v>-115.014189815048</v>
      </c>
      <c r="L191" s="108">
        <v>-13.6943690856572</v>
      </c>
      <c r="M191" s="108">
        <v>-1.0364753322993401</v>
      </c>
      <c r="O191" s="248">
        <v>5.7094952347334997</v>
      </c>
      <c r="P191" s="248">
        <v>8.1450758912813299</v>
      </c>
      <c r="R191" s="249">
        <v>0.98299999999999998</v>
      </c>
      <c r="S191" s="249">
        <v>0.92479999999999996</v>
      </c>
      <c r="T191" s="249"/>
      <c r="U191" s="251">
        <v>0.49304482225656898</v>
      </c>
      <c r="V191" s="251">
        <v>0.213292117465224</v>
      </c>
      <c r="W191" s="251">
        <v>4.6367851622874802E-2</v>
      </c>
      <c r="X191" s="249"/>
      <c r="Y191" s="249">
        <v>0.97715400000000008</v>
      </c>
      <c r="Z191" s="249">
        <v>1.0008999999999999</v>
      </c>
      <c r="AA191" s="251">
        <v>2.2116903633491298</v>
      </c>
    </row>
    <row r="192" spans="1:27" customFormat="1" x14ac:dyDescent="0.25">
      <c r="A192" s="109" t="s">
        <v>483</v>
      </c>
      <c r="B192" s="108">
        <v>12839</v>
      </c>
      <c r="C192" s="108">
        <v>8828</v>
      </c>
      <c r="D192" s="108">
        <v>7482.9250508229998</v>
      </c>
      <c r="E192" s="108">
        <v>1792.6422988422601</v>
      </c>
      <c r="F192" s="108"/>
      <c r="G192" s="108">
        <v>-200.97324667715901</v>
      </c>
      <c r="H192" s="108">
        <v>-164.81708460444</v>
      </c>
      <c r="I192" s="108">
        <v>39.010347221139199</v>
      </c>
      <c r="J192" s="108">
        <v>10.507849082757501</v>
      </c>
      <c r="K192" s="108">
        <v>-115.014189815048</v>
      </c>
      <c r="L192" s="108">
        <v>-13.6943690856572</v>
      </c>
      <c r="M192" s="108">
        <v>-2.9493038528684301</v>
      </c>
      <c r="O192" s="248">
        <v>5.3742503310226697</v>
      </c>
      <c r="P192" s="248">
        <v>8.4118700833398208</v>
      </c>
      <c r="R192" s="249">
        <v>0.97309999999999997</v>
      </c>
      <c r="S192" s="249">
        <v>0.9073</v>
      </c>
      <c r="T192" s="249"/>
      <c r="U192" s="251">
        <v>0.50579710144927503</v>
      </c>
      <c r="V192" s="251">
        <v>0.21014492753623201</v>
      </c>
      <c r="W192" s="251">
        <v>4.3478260869565202E-2</v>
      </c>
      <c r="X192" s="249"/>
      <c r="Y192" s="249">
        <v>0.9785680000000001</v>
      </c>
      <c r="Z192" s="249">
        <v>1.0014000000000001</v>
      </c>
      <c r="AA192" s="251">
        <v>-5.6087551299589604</v>
      </c>
    </row>
    <row r="193" spans="1:27" customFormat="1" x14ac:dyDescent="0.25">
      <c r="A193" s="109" t="s">
        <v>484</v>
      </c>
      <c r="B193" s="108">
        <v>16146</v>
      </c>
      <c r="C193" s="108">
        <v>8287</v>
      </c>
      <c r="D193" s="108">
        <v>6786.7724415573402</v>
      </c>
      <c r="E193" s="108">
        <v>1635.33767188763</v>
      </c>
      <c r="F193" s="108"/>
      <c r="G193" s="108">
        <v>59.362357431527798</v>
      </c>
      <c r="H193" s="108">
        <v>32.432272264102302</v>
      </c>
      <c r="I193" s="108">
        <v>-148.89663236721799</v>
      </c>
      <c r="J193" s="108">
        <v>-6.75501842995254</v>
      </c>
      <c r="K193" s="108">
        <v>-93.776420352107394</v>
      </c>
      <c r="L193" s="108">
        <v>25.7899331264707</v>
      </c>
      <c r="M193" s="108">
        <v>-2.9493038528684301</v>
      </c>
      <c r="O193" s="248">
        <v>4.87427226557661</v>
      </c>
      <c r="P193" s="248">
        <v>7.6737272389446298</v>
      </c>
      <c r="R193" s="249">
        <v>1.0086999999999999</v>
      </c>
      <c r="S193" s="249">
        <v>1.0189999999999999</v>
      </c>
      <c r="T193" s="249"/>
      <c r="U193" s="251">
        <v>0.33036848792884399</v>
      </c>
      <c r="V193" s="251">
        <v>9.0216010165184199E-2</v>
      </c>
      <c r="W193" s="251">
        <v>3.4307496823379899E-2</v>
      </c>
      <c r="X193" s="249"/>
      <c r="Y193" s="249">
        <v>1.0034430000000001</v>
      </c>
      <c r="Z193" s="249">
        <v>0.999</v>
      </c>
      <c r="AA193" s="251">
        <v>-11.7713004484305</v>
      </c>
    </row>
    <row r="194" spans="1:27" customFormat="1" x14ac:dyDescent="0.25">
      <c r="A194" s="109" t="s">
        <v>485</v>
      </c>
      <c r="B194" s="108">
        <v>11883</v>
      </c>
      <c r="C194" s="108">
        <v>8619</v>
      </c>
      <c r="D194" s="108">
        <v>7393.6138647785601</v>
      </c>
      <c r="E194" s="108">
        <v>1739.5892701206201</v>
      </c>
      <c r="F194" s="108"/>
      <c r="G194" s="108">
        <v>-169.73568169992799</v>
      </c>
      <c r="H194" s="108">
        <v>-179.90434544833099</v>
      </c>
      <c r="I194" s="108">
        <v>-19.101109313675099</v>
      </c>
      <c r="J194" s="108">
        <v>-14.0161123314746</v>
      </c>
      <c r="K194" s="108">
        <v>-115.014189815048</v>
      </c>
      <c r="L194" s="108">
        <v>-13.6943690856572</v>
      </c>
      <c r="M194" s="108">
        <v>-2.9493038528684301</v>
      </c>
      <c r="O194" s="248">
        <v>5.3101068753681702</v>
      </c>
      <c r="P194" s="248">
        <v>8.1629218210889505</v>
      </c>
      <c r="R194" s="249">
        <v>0.97699999999999998</v>
      </c>
      <c r="S194" s="249">
        <v>0.89580000000000004</v>
      </c>
      <c r="T194" s="249"/>
      <c r="U194" s="251">
        <v>0.48811410459588001</v>
      </c>
      <c r="V194" s="251">
        <v>0.16640253565768601</v>
      </c>
      <c r="W194" s="251">
        <v>3.4865293185419997E-2</v>
      </c>
      <c r="X194" s="249"/>
      <c r="Y194" s="249">
        <v>0.98001800000000006</v>
      </c>
      <c r="Z194" s="249">
        <v>0.99809999999999999</v>
      </c>
      <c r="AA194" s="251">
        <v>-1.40625</v>
      </c>
    </row>
    <row r="195" spans="1:27" customFormat="1" x14ac:dyDescent="0.25">
      <c r="A195" s="109" t="s">
        <v>486</v>
      </c>
      <c r="B195" s="108">
        <v>59073</v>
      </c>
      <c r="C195" s="108">
        <v>9301</v>
      </c>
      <c r="D195" s="108">
        <v>7695.6917217714499</v>
      </c>
      <c r="E195" s="108">
        <v>1795.4763829758899</v>
      </c>
      <c r="F195" s="108"/>
      <c r="G195" s="108">
        <v>-58.939389067660997</v>
      </c>
      <c r="H195" s="108">
        <v>-81.949247671844105</v>
      </c>
      <c r="I195" s="108">
        <v>77.434664701336402</v>
      </c>
      <c r="J195" s="108">
        <v>-9.9726452266978303</v>
      </c>
      <c r="K195" s="108">
        <v>-115.014189815048</v>
      </c>
      <c r="L195" s="108">
        <v>1.24028869721589</v>
      </c>
      <c r="M195" s="108">
        <v>-2.9493038528684301</v>
      </c>
      <c r="O195" s="248">
        <v>5.5270597396441703</v>
      </c>
      <c r="P195" s="248">
        <v>8.4251688588695295</v>
      </c>
      <c r="R195" s="249">
        <v>0.99229999999999996</v>
      </c>
      <c r="S195" s="249">
        <v>0.9536</v>
      </c>
      <c r="T195" s="249"/>
      <c r="U195" s="251">
        <v>0.34670750382848398</v>
      </c>
      <c r="V195" s="251">
        <v>0.237672281776417</v>
      </c>
      <c r="W195" s="251">
        <v>7.5038284839203703E-2</v>
      </c>
      <c r="X195" s="249"/>
      <c r="Y195" s="249">
        <v>0.98679300000000003</v>
      </c>
      <c r="Z195" s="249">
        <v>0.99870000000000003</v>
      </c>
      <c r="AA195" s="251">
        <v>-8.8752442087636094</v>
      </c>
    </row>
    <row r="196" spans="1:27" customFormat="1" x14ac:dyDescent="0.25">
      <c r="A196" s="109" t="s">
        <v>487</v>
      </c>
      <c r="B196" s="108">
        <v>9141</v>
      </c>
      <c r="C196" s="108">
        <v>7767</v>
      </c>
      <c r="D196" s="108">
        <v>6473.64268318002</v>
      </c>
      <c r="E196" s="108">
        <v>1631.94460979481</v>
      </c>
      <c r="F196" s="108"/>
      <c r="G196" s="108">
        <v>-150.518437328115</v>
      </c>
      <c r="H196" s="108">
        <v>-190.22944069167301</v>
      </c>
      <c r="I196" s="108">
        <v>52.3327861882143</v>
      </c>
      <c r="J196" s="108">
        <v>8.4474894997393406</v>
      </c>
      <c r="K196" s="108">
        <v>-115.014189815048</v>
      </c>
      <c r="L196" s="108">
        <v>58.885464034470601</v>
      </c>
      <c r="M196" s="108">
        <v>-2.9493038528684301</v>
      </c>
      <c r="O196" s="248">
        <v>4.6493819056995997</v>
      </c>
      <c r="P196" s="248">
        <v>7.6578054917405103</v>
      </c>
      <c r="R196" s="249">
        <v>0.97670000000000001</v>
      </c>
      <c r="S196" s="249">
        <v>0.88260000000000005</v>
      </c>
      <c r="T196" s="249"/>
      <c r="U196" s="251">
        <v>0.52705882352941202</v>
      </c>
      <c r="V196" s="251">
        <v>0.29411764705882398</v>
      </c>
      <c r="W196" s="251">
        <v>5.17647058823529E-2</v>
      </c>
      <c r="X196" s="249"/>
      <c r="Y196" s="249">
        <v>0.97033100000000005</v>
      </c>
      <c r="Z196" s="249">
        <v>1.0013000000000001</v>
      </c>
      <c r="AA196" s="251">
        <v>-15.506958250497</v>
      </c>
    </row>
    <row r="197" spans="1:27" customFormat="1" x14ac:dyDescent="0.25">
      <c r="A197" s="109" t="s">
        <v>488</v>
      </c>
      <c r="B197" s="108">
        <v>57045</v>
      </c>
      <c r="C197" s="108">
        <v>9563</v>
      </c>
      <c r="D197" s="108">
        <v>7896.0557135420904</v>
      </c>
      <c r="E197" s="108">
        <v>1831.28865768164</v>
      </c>
      <c r="F197" s="108"/>
      <c r="G197" s="108">
        <v>-54.165347233461098</v>
      </c>
      <c r="H197" s="108">
        <v>-20.980865125478601</v>
      </c>
      <c r="I197" s="108">
        <v>42.895553241921498</v>
      </c>
      <c r="J197" s="108">
        <v>3.1754011604802998E-2</v>
      </c>
      <c r="K197" s="108">
        <v>-115.014189815048</v>
      </c>
      <c r="L197" s="108">
        <v>-13.6943690856572</v>
      </c>
      <c r="M197" s="108">
        <v>-2.9493038528684301</v>
      </c>
      <c r="O197" s="248">
        <v>5.6709615216057498</v>
      </c>
      <c r="P197" s="248">
        <v>8.59321588219826</v>
      </c>
      <c r="R197" s="249">
        <v>0.99309999999999998</v>
      </c>
      <c r="S197" s="249">
        <v>0.98780000000000001</v>
      </c>
      <c r="T197" s="249"/>
      <c r="U197" s="251">
        <v>0.36970633693972199</v>
      </c>
      <c r="V197" s="251">
        <v>0.23833075734157599</v>
      </c>
      <c r="W197" s="251">
        <v>5.0077279752704797E-2</v>
      </c>
      <c r="X197" s="249"/>
      <c r="Y197" s="249">
        <v>0.98524100000000003</v>
      </c>
      <c r="Z197" s="249">
        <v>1</v>
      </c>
      <c r="AA197" s="251">
        <v>-5.4922582529944499</v>
      </c>
    </row>
    <row r="198" spans="1:27" customFormat="1" x14ac:dyDescent="0.25">
      <c r="A198" s="109" t="s">
        <v>489</v>
      </c>
      <c r="B198" s="108">
        <v>25087</v>
      </c>
      <c r="C198" s="108">
        <v>9262</v>
      </c>
      <c r="D198" s="108">
        <v>7903.4145643874399</v>
      </c>
      <c r="E198" s="108">
        <v>1753.3234697349901</v>
      </c>
      <c r="F198" s="108"/>
      <c r="G198" s="108">
        <v>-137.20197623036199</v>
      </c>
      <c r="H198" s="108">
        <v>-99.455243011524701</v>
      </c>
      <c r="I198" s="108">
        <v>-26.948657009524499</v>
      </c>
      <c r="J198" s="108">
        <v>-15.7750751171701</v>
      </c>
      <c r="K198" s="108">
        <v>-115.014189815048</v>
      </c>
      <c r="L198" s="108">
        <v>-13.6943690856572</v>
      </c>
      <c r="M198" s="108">
        <v>13.544833864245399</v>
      </c>
      <c r="O198" s="248">
        <v>5.6762466616175704</v>
      </c>
      <c r="P198" s="248">
        <v>8.2273687567265892</v>
      </c>
      <c r="R198" s="249">
        <v>0.98260000000000003</v>
      </c>
      <c r="S198" s="249">
        <v>0.9425</v>
      </c>
      <c r="T198" s="249"/>
      <c r="U198" s="251">
        <v>0.43820224719101097</v>
      </c>
      <c r="V198" s="251">
        <v>0.17626404494382</v>
      </c>
      <c r="W198" s="251">
        <v>2.59831460674157E-2</v>
      </c>
      <c r="X198" s="249"/>
      <c r="Y198" s="249">
        <v>0.98668499999999992</v>
      </c>
      <c r="Z198" s="249">
        <v>0.998</v>
      </c>
      <c r="AA198" s="251">
        <v>3.8657913931436898</v>
      </c>
    </row>
    <row r="199" spans="1:27" customFormat="1" x14ac:dyDescent="0.25">
      <c r="A199" s="109" t="s">
        <v>490</v>
      </c>
      <c r="B199" s="108">
        <v>16066</v>
      </c>
      <c r="C199" s="108">
        <v>8268</v>
      </c>
      <c r="D199" s="108">
        <v>6967.8980799242299</v>
      </c>
      <c r="E199" s="108">
        <v>1721.7417590135601</v>
      </c>
      <c r="F199" s="108"/>
      <c r="G199" s="108">
        <v>-164.821747304225</v>
      </c>
      <c r="H199" s="108">
        <v>-170.641145227218</v>
      </c>
      <c r="I199" s="108">
        <v>22.853866791437301</v>
      </c>
      <c r="J199" s="108">
        <v>17.451499211415001</v>
      </c>
      <c r="K199" s="108">
        <v>-115.014189815048</v>
      </c>
      <c r="L199" s="108">
        <v>-8.8538226208953503</v>
      </c>
      <c r="M199" s="108">
        <v>-2.9493038528684301</v>
      </c>
      <c r="O199" s="248">
        <v>5.0043570272625404</v>
      </c>
      <c r="P199" s="248">
        <v>8.0791734096850494</v>
      </c>
      <c r="R199" s="249">
        <v>0.97629999999999995</v>
      </c>
      <c r="S199" s="249">
        <v>0.90010000000000001</v>
      </c>
      <c r="T199" s="249"/>
      <c r="U199" s="251">
        <v>0.50746268656716398</v>
      </c>
      <c r="V199" s="251">
        <v>0.23383084577114399</v>
      </c>
      <c r="W199" s="251">
        <v>4.2288557213930399E-2</v>
      </c>
      <c r="X199" s="249"/>
      <c r="Y199" s="249">
        <v>0.984545</v>
      </c>
      <c r="Z199" s="249">
        <v>1.0024999999999999</v>
      </c>
      <c r="AA199" s="251">
        <v>-7.90378006872852</v>
      </c>
    </row>
    <row r="200" spans="1:27" customFormat="1" x14ac:dyDescent="0.25">
      <c r="A200" s="109" t="s">
        <v>491</v>
      </c>
      <c r="B200" s="108">
        <v>12384</v>
      </c>
      <c r="C200" s="108">
        <v>10041</v>
      </c>
      <c r="D200" s="108">
        <v>8320.0182678868205</v>
      </c>
      <c r="E200" s="108">
        <v>1987.5685859917301</v>
      </c>
      <c r="F200" s="108"/>
      <c r="G200" s="108">
        <v>-73.730725394213394</v>
      </c>
      <c r="H200" s="108">
        <v>-55.086091343927798</v>
      </c>
      <c r="I200" s="108">
        <v>-1.04185534022207</v>
      </c>
      <c r="J200" s="108">
        <v>-4.96025694912767</v>
      </c>
      <c r="K200" s="108">
        <v>-115.014189815048</v>
      </c>
      <c r="L200" s="108">
        <v>-13.6943690856572</v>
      </c>
      <c r="M200" s="108">
        <v>-2.9493038528684301</v>
      </c>
      <c r="O200" s="248">
        <v>5.9754521963824301</v>
      </c>
      <c r="P200" s="248">
        <v>9.3265503875968996</v>
      </c>
      <c r="R200" s="249">
        <v>0.99109999999999998</v>
      </c>
      <c r="S200" s="249">
        <v>0.97160000000000002</v>
      </c>
      <c r="T200" s="249"/>
      <c r="U200" s="251">
        <v>0.43243243243243201</v>
      </c>
      <c r="V200" s="251">
        <v>0.17297297297297301</v>
      </c>
      <c r="W200" s="251">
        <v>3.10810810810811E-2</v>
      </c>
      <c r="X200" s="249"/>
      <c r="Y200" s="249">
        <v>0.98532799999999998</v>
      </c>
      <c r="Z200" s="249">
        <v>0.99939999999999996</v>
      </c>
      <c r="AA200" s="251">
        <v>-4.39276485788114</v>
      </c>
    </row>
    <row r="201" spans="1:27" customFormat="1" x14ac:dyDescent="0.25">
      <c r="A201" s="109" t="s">
        <v>492</v>
      </c>
      <c r="B201" s="108">
        <v>40012</v>
      </c>
      <c r="C201" s="108">
        <v>9514</v>
      </c>
      <c r="D201" s="108">
        <v>7941.0674235480301</v>
      </c>
      <c r="E201" s="108">
        <v>1732.0537290703101</v>
      </c>
      <c r="F201" s="108"/>
      <c r="G201" s="108">
        <v>-18.741124626535498</v>
      </c>
      <c r="H201" s="108">
        <v>-26.352003166887499</v>
      </c>
      <c r="I201" s="108">
        <v>31.4546464059292</v>
      </c>
      <c r="J201" s="108">
        <v>-14.2621673507818</v>
      </c>
      <c r="K201" s="108">
        <v>-115.014189815048</v>
      </c>
      <c r="L201" s="108">
        <v>-13.6943690856572</v>
      </c>
      <c r="M201" s="108">
        <v>-2.9493038528684301</v>
      </c>
      <c r="O201" s="248">
        <v>5.7032890132960103</v>
      </c>
      <c r="P201" s="248">
        <v>8.1275617314805597</v>
      </c>
      <c r="R201" s="249">
        <v>0.99760000000000004</v>
      </c>
      <c r="S201" s="249">
        <v>0.98399999999999999</v>
      </c>
      <c r="T201" s="249"/>
      <c r="U201" s="251">
        <v>0.41542506573181398</v>
      </c>
      <c r="V201" s="251">
        <v>0.22830850131463601</v>
      </c>
      <c r="W201" s="251">
        <v>3.9000876424189299E-2</v>
      </c>
      <c r="X201" s="249"/>
      <c r="Y201" s="249">
        <v>0.97328800000000004</v>
      </c>
      <c r="Z201" s="249">
        <v>0.99819999999999998</v>
      </c>
      <c r="AA201" s="251">
        <v>-0.99783080260303703</v>
      </c>
    </row>
    <row r="202" spans="1:27" customFormat="1" x14ac:dyDescent="0.25">
      <c r="A202" s="109" t="s">
        <v>493</v>
      </c>
      <c r="B202" s="108">
        <v>12006</v>
      </c>
      <c r="C202" s="108">
        <v>7587</v>
      </c>
      <c r="D202" s="108">
        <v>6413.2813936409302</v>
      </c>
      <c r="E202" s="108">
        <v>1583.31599258654</v>
      </c>
      <c r="F202" s="108"/>
      <c r="G202" s="108">
        <v>-164.503894626592</v>
      </c>
      <c r="H202" s="108">
        <v>-108.204610188751</v>
      </c>
      <c r="I202" s="108">
        <v>-33.887221132533597</v>
      </c>
      <c r="J202" s="108">
        <v>-14.077465054405099</v>
      </c>
      <c r="K202" s="108">
        <v>-115.014189815048</v>
      </c>
      <c r="L202" s="108">
        <v>28.884525206423</v>
      </c>
      <c r="M202" s="108">
        <v>-2.9493038528684301</v>
      </c>
      <c r="O202" s="248">
        <v>4.6060303181742501</v>
      </c>
      <c r="P202" s="248">
        <v>7.4296185240712997</v>
      </c>
      <c r="R202" s="249">
        <v>0.97430000000000005</v>
      </c>
      <c r="S202" s="249">
        <v>0.93079999999999996</v>
      </c>
      <c r="T202" s="249"/>
      <c r="U202" s="251">
        <v>0.42857142857142899</v>
      </c>
      <c r="V202" s="251">
        <v>0.23146473779385199</v>
      </c>
      <c r="W202" s="251">
        <v>4.3399638336347197E-2</v>
      </c>
      <c r="X202" s="249"/>
      <c r="Y202" s="249">
        <v>0.968943</v>
      </c>
      <c r="Z202" s="249">
        <v>0.99780000000000002</v>
      </c>
      <c r="AA202" s="251">
        <v>-12.361331220285299</v>
      </c>
    </row>
    <row r="203" spans="1:27" customFormat="1" x14ac:dyDescent="0.25">
      <c r="A203" s="109" t="s">
        <v>494</v>
      </c>
      <c r="B203" s="108">
        <v>12819</v>
      </c>
      <c r="C203" s="108">
        <v>7426</v>
      </c>
      <c r="D203" s="108">
        <v>5941.3711390758899</v>
      </c>
      <c r="E203" s="108">
        <v>1612.5703484548901</v>
      </c>
      <c r="F203" s="108"/>
      <c r="G203" s="108">
        <v>-15.724264885525701</v>
      </c>
      <c r="H203" s="108">
        <v>71.507666656025407</v>
      </c>
      <c r="I203" s="108">
        <v>-235.60379294879201</v>
      </c>
      <c r="J203" s="108">
        <v>2.4083024672349</v>
      </c>
      <c r="K203" s="108">
        <v>-15.206117796553199</v>
      </c>
      <c r="L203" s="108">
        <v>67.659616825805799</v>
      </c>
      <c r="M203" s="108">
        <v>-2.9493038528684301</v>
      </c>
      <c r="O203" s="248">
        <v>4.2671035182151504</v>
      </c>
      <c r="P203" s="248">
        <v>7.5668928933614197</v>
      </c>
      <c r="R203" s="249">
        <v>0.99729999999999996</v>
      </c>
      <c r="S203" s="249">
        <v>1.0435000000000001</v>
      </c>
      <c r="T203" s="249"/>
      <c r="U203" s="251">
        <v>0.27056672760511902</v>
      </c>
      <c r="V203" s="251">
        <v>7.1297989031078604E-2</v>
      </c>
      <c r="W203" s="251">
        <v>1.6453382084095101E-2</v>
      </c>
      <c r="X203" s="249"/>
      <c r="Y203" s="249">
        <v>1.0183340000000001</v>
      </c>
      <c r="Z203" s="249">
        <v>1.0004</v>
      </c>
      <c r="AA203" s="251">
        <v>-17.1212121212121</v>
      </c>
    </row>
    <row r="204" spans="1:27" customFormat="1" ht="14.25" customHeight="1" x14ac:dyDescent="0.25">
      <c r="A204" s="17" t="s">
        <v>495</v>
      </c>
      <c r="B204" s="18"/>
      <c r="C204" s="1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O204" s="248"/>
      <c r="P204" s="248"/>
      <c r="R204" s="249"/>
      <c r="S204" s="249"/>
      <c r="T204" s="249"/>
      <c r="U204" s="251"/>
      <c r="V204" s="251"/>
      <c r="W204" s="251"/>
      <c r="X204" s="249"/>
      <c r="Y204" s="249"/>
      <c r="Z204" s="249"/>
      <c r="AA204" s="251"/>
    </row>
    <row r="205" spans="1:27" customFormat="1" x14ac:dyDescent="0.25">
      <c r="A205" s="109" t="s">
        <v>496</v>
      </c>
      <c r="B205" s="108">
        <v>25682</v>
      </c>
      <c r="C205" s="108">
        <v>8170</v>
      </c>
      <c r="D205" s="108">
        <v>6814.9070929105101</v>
      </c>
      <c r="E205" s="108">
        <v>1688.6383767955001</v>
      </c>
      <c r="F205" s="108"/>
      <c r="G205" s="108">
        <v>-105.31362275013301</v>
      </c>
      <c r="H205" s="108">
        <v>-120.389970468718</v>
      </c>
      <c r="I205" s="108">
        <v>-17.8622927065475</v>
      </c>
      <c r="J205" s="108">
        <v>-13.598060174216201</v>
      </c>
      <c r="K205" s="108">
        <v>-115.014189815048</v>
      </c>
      <c r="L205" s="108">
        <v>41.297264479989003</v>
      </c>
      <c r="M205" s="108">
        <v>-2.9493038528684301</v>
      </c>
      <c r="O205" s="248">
        <v>4.8944786231601896</v>
      </c>
      <c r="P205" s="248">
        <v>7.9238377073436599</v>
      </c>
      <c r="R205" s="249">
        <v>0.98450000000000004</v>
      </c>
      <c r="S205" s="249">
        <v>0.92789999999999995</v>
      </c>
      <c r="T205" s="249"/>
      <c r="U205" s="251">
        <v>0.45823389021479699</v>
      </c>
      <c r="V205" s="251">
        <v>0.18854415274462999</v>
      </c>
      <c r="W205" s="251">
        <v>4.8528241845664302E-2</v>
      </c>
      <c r="X205" s="249"/>
      <c r="Y205" s="249">
        <v>0.96387400000000001</v>
      </c>
      <c r="Z205" s="249">
        <v>0.998</v>
      </c>
      <c r="AA205" s="251">
        <v>-13.3700895933839</v>
      </c>
    </row>
    <row r="206" spans="1:27" customFormat="1" x14ac:dyDescent="0.25">
      <c r="A206" s="109" t="s">
        <v>497</v>
      </c>
      <c r="B206" s="108">
        <v>8499</v>
      </c>
      <c r="C206" s="108">
        <v>8571</v>
      </c>
      <c r="D206" s="108">
        <v>7224.7739554755399</v>
      </c>
      <c r="E206" s="108">
        <v>1740.1741953885701</v>
      </c>
      <c r="F206" s="108"/>
      <c r="G206" s="108">
        <v>-287.22856623794701</v>
      </c>
      <c r="H206" s="108">
        <v>-252.18252376987701</v>
      </c>
      <c r="I206" s="108">
        <v>218.43775173848999</v>
      </c>
      <c r="J206" s="108">
        <v>3.6441409893421799</v>
      </c>
      <c r="K206" s="108">
        <v>-115.014189815048</v>
      </c>
      <c r="L206" s="108">
        <v>40.968468923996802</v>
      </c>
      <c r="M206" s="108">
        <v>-2.9493038528684301</v>
      </c>
      <c r="O206" s="248">
        <v>5.1888457465584201</v>
      </c>
      <c r="P206" s="248">
        <v>8.1656665490057705</v>
      </c>
      <c r="R206" s="249">
        <v>0.96020000000000005</v>
      </c>
      <c r="S206" s="249">
        <v>0.85429999999999995</v>
      </c>
      <c r="T206" s="249"/>
      <c r="U206" s="251">
        <v>0.59183673469387799</v>
      </c>
      <c r="V206" s="251">
        <v>0.26984126984126999</v>
      </c>
      <c r="W206" s="251">
        <v>0.104308390022676</v>
      </c>
      <c r="X206" s="249"/>
      <c r="Y206" s="249">
        <v>0.97082499999999994</v>
      </c>
      <c r="Z206" s="249">
        <v>1.0004999999999999</v>
      </c>
      <c r="AA206" s="251">
        <v>-13.017751479289901</v>
      </c>
    </row>
    <row r="207" spans="1:27" customFormat="1" x14ac:dyDescent="0.25">
      <c r="A207" s="109" t="s">
        <v>498</v>
      </c>
      <c r="B207" s="108">
        <v>10034</v>
      </c>
      <c r="C207" s="108">
        <v>7767</v>
      </c>
      <c r="D207" s="108">
        <v>6632.9588557965099</v>
      </c>
      <c r="E207" s="108">
        <v>1578.0319796767801</v>
      </c>
      <c r="F207" s="108"/>
      <c r="G207" s="108">
        <v>-282.24661006695197</v>
      </c>
      <c r="H207" s="108">
        <v>-293.09991090945101</v>
      </c>
      <c r="I207" s="108">
        <v>134.58281630729601</v>
      </c>
      <c r="J207" s="108">
        <v>20.5939264645747</v>
      </c>
      <c r="K207" s="108">
        <v>-115.014189815048</v>
      </c>
      <c r="L207" s="108">
        <v>93.9385443367688</v>
      </c>
      <c r="M207" s="108">
        <v>-2.9493038528684301</v>
      </c>
      <c r="O207" s="248">
        <v>4.7638030695634797</v>
      </c>
      <c r="P207" s="248">
        <v>7.4048235997608103</v>
      </c>
      <c r="R207" s="249">
        <v>0.95740000000000003</v>
      </c>
      <c r="S207" s="249">
        <v>0.81340000000000001</v>
      </c>
      <c r="T207" s="249"/>
      <c r="U207" s="251">
        <v>0.665271966527197</v>
      </c>
      <c r="V207" s="251">
        <v>0.37029288702928898</v>
      </c>
      <c r="W207" s="251">
        <v>4.1841004184100403E-2</v>
      </c>
      <c r="X207" s="249"/>
      <c r="Y207" s="249">
        <v>0.95238900000000004</v>
      </c>
      <c r="Z207" s="249">
        <v>1.0031000000000001</v>
      </c>
      <c r="AA207" s="251">
        <v>-18.707482993197299</v>
      </c>
    </row>
    <row r="208" spans="1:27" customFormat="1" x14ac:dyDescent="0.25">
      <c r="A208" s="109" t="s">
        <v>499</v>
      </c>
      <c r="B208" s="108">
        <v>11538</v>
      </c>
      <c r="C208" s="108">
        <v>9948</v>
      </c>
      <c r="D208" s="108">
        <v>8061.1950829120397</v>
      </c>
      <c r="E208" s="108">
        <v>2000.3178254982899</v>
      </c>
      <c r="F208" s="108"/>
      <c r="G208" s="108">
        <v>39.011173587956598</v>
      </c>
      <c r="H208" s="108">
        <v>22.364193665969299</v>
      </c>
      <c r="I208" s="108">
        <v>-37.278843880611703</v>
      </c>
      <c r="J208" s="108">
        <v>-12.8661581210548</v>
      </c>
      <c r="K208" s="108">
        <v>-115.014189815048</v>
      </c>
      <c r="L208" s="108">
        <v>-7.2219168380680303</v>
      </c>
      <c r="M208" s="108">
        <v>-2.9493038528684301</v>
      </c>
      <c r="O208" s="248">
        <v>5.7895649159299696</v>
      </c>
      <c r="P208" s="248">
        <v>9.3863754550182001</v>
      </c>
      <c r="R208" s="249">
        <v>1.0047999999999999</v>
      </c>
      <c r="S208" s="249">
        <v>1.0105</v>
      </c>
      <c r="T208" s="249"/>
      <c r="U208" s="251">
        <v>0.38622754491018002</v>
      </c>
      <c r="V208" s="251">
        <v>0.17814371257485001</v>
      </c>
      <c r="W208" s="251">
        <v>2.69461077844311E-2</v>
      </c>
      <c r="X208" s="249"/>
      <c r="Y208" s="249">
        <v>0.95718900000000007</v>
      </c>
      <c r="Z208" s="249">
        <v>0.99839999999999995</v>
      </c>
      <c r="AA208" s="251">
        <v>-7.9889807162534403</v>
      </c>
    </row>
    <row r="209" spans="1:27" customFormat="1" x14ac:dyDescent="0.25">
      <c r="A209" s="109" t="s">
        <v>500</v>
      </c>
      <c r="B209" s="108">
        <v>9057</v>
      </c>
      <c r="C209" s="108">
        <v>8346</v>
      </c>
      <c r="D209" s="108">
        <v>7087.1244836462602</v>
      </c>
      <c r="E209" s="108">
        <v>1684.72778206978</v>
      </c>
      <c r="F209" s="108"/>
      <c r="G209" s="108">
        <v>-148.51217696659199</v>
      </c>
      <c r="H209" s="108">
        <v>-217.82222794904001</v>
      </c>
      <c r="I209" s="108">
        <v>86.646088180170693</v>
      </c>
      <c r="J209" s="108">
        <v>-14.142494955687701</v>
      </c>
      <c r="K209" s="108">
        <v>-115.014189815048</v>
      </c>
      <c r="L209" s="108">
        <v>-13.6943690856572</v>
      </c>
      <c r="M209" s="108">
        <v>-2.9493038528684301</v>
      </c>
      <c r="O209" s="248">
        <v>5.0899856464613</v>
      </c>
      <c r="P209" s="248">
        <v>7.9054874682565996</v>
      </c>
      <c r="R209" s="249">
        <v>0.97899999999999998</v>
      </c>
      <c r="S209" s="249">
        <v>0.86990000000000001</v>
      </c>
      <c r="T209" s="249"/>
      <c r="U209" s="251">
        <v>0.50976138828633399</v>
      </c>
      <c r="V209" s="251">
        <v>0.27114967462039002</v>
      </c>
      <c r="W209" s="251">
        <v>5.8568329718004297E-2</v>
      </c>
      <c r="X209" s="249"/>
      <c r="Y209" s="249">
        <v>0.96862099999999995</v>
      </c>
      <c r="Z209" s="249">
        <v>0.998</v>
      </c>
      <c r="AA209" s="251">
        <v>-7.24346076458753</v>
      </c>
    </row>
    <row r="210" spans="1:27" customFormat="1" x14ac:dyDescent="0.25">
      <c r="A210" s="109" t="s">
        <v>501</v>
      </c>
      <c r="B210" s="108">
        <v>11536</v>
      </c>
      <c r="C210" s="108">
        <v>6761</v>
      </c>
      <c r="D210" s="108">
        <v>5829.6890004561001</v>
      </c>
      <c r="E210" s="108">
        <v>1385.5018152616301</v>
      </c>
      <c r="F210" s="108"/>
      <c r="G210" s="108">
        <v>-219.461838127215</v>
      </c>
      <c r="H210" s="108">
        <v>-189.00709291871101</v>
      </c>
      <c r="I210" s="108">
        <v>53.524078574080399</v>
      </c>
      <c r="J210" s="108">
        <v>17.520821012972501</v>
      </c>
      <c r="K210" s="108">
        <v>-115.014189815048</v>
      </c>
      <c r="L210" s="108">
        <v>-13.6943690856572</v>
      </c>
      <c r="M210" s="108">
        <v>12.1107609293613</v>
      </c>
      <c r="O210" s="248">
        <v>4.1868932038834998</v>
      </c>
      <c r="P210" s="248">
        <v>6.5013869625520098</v>
      </c>
      <c r="R210" s="249">
        <v>0.96230000000000004</v>
      </c>
      <c r="S210" s="249">
        <v>0.86260000000000003</v>
      </c>
      <c r="T210" s="249"/>
      <c r="U210" s="251">
        <v>0.54037267080745299</v>
      </c>
      <c r="V210" s="251">
        <v>0.252587991718426</v>
      </c>
      <c r="W210" s="251">
        <v>8.9026915113871605E-2</v>
      </c>
      <c r="X210" s="249"/>
      <c r="Y210" s="249">
        <v>0.95625899999999997</v>
      </c>
      <c r="Z210" s="249">
        <v>1.0029999999999999</v>
      </c>
      <c r="AA210" s="251">
        <v>4.3196544276457898</v>
      </c>
    </row>
    <row r="211" spans="1:27" customFormat="1" x14ac:dyDescent="0.25">
      <c r="A211" s="109" t="s">
        <v>502</v>
      </c>
      <c r="B211" s="108">
        <v>16940</v>
      </c>
      <c r="C211" s="108">
        <v>12141</v>
      </c>
      <c r="D211" s="108">
        <v>9287.9216024240395</v>
      </c>
      <c r="E211" s="108">
        <v>2339.9179086970698</v>
      </c>
      <c r="F211" s="108"/>
      <c r="G211" s="108">
        <v>459.14076434972799</v>
      </c>
      <c r="H211" s="108">
        <v>386.51134426977501</v>
      </c>
      <c r="I211" s="108">
        <v>-190.73909450438299</v>
      </c>
      <c r="J211" s="108">
        <v>-10.1849597510615</v>
      </c>
      <c r="K211" s="108">
        <v>-115.014189815048</v>
      </c>
      <c r="L211" s="108">
        <v>-13.6943690856572</v>
      </c>
      <c r="M211" s="108">
        <v>-2.9493038528684301</v>
      </c>
      <c r="O211" s="248">
        <v>6.67060212514758</v>
      </c>
      <c r="P211" s="248">
        <v>10.9799291617473</v>
      </c>
      <c r="R211" s="249">
        <v>1.0494000000000001</v>
      </c>
      <c r="S211" s="249">
        <v>1.1646000000000001</v>
      </c>
      <c r="T211" s="249"/>
      <c r="U211" s="251">
        <v>0.16814159292035399</v>
      </c>
      <c r="V211" s="251">
        <v>8.5840707964601803E-2</v>
      </c>
      <c r="W211" s="251">
        <v>1.5929203539823002E-2</v>
      </c>
      <c r="X211" s="249"/>
      <c r="Y211" s="249">
        <v>0.97760199999999997</v>
      </c>
      <c r="Z211" s="249">
        <v>0.99890000000000001</v>
      </c>
      <c r="AA211" s="251">
        <v>-4.8821548821548797</v>
      </c>
    </row>
    <row r="212" spans="1:27" customFormat="1" x14ac:dyDescent="0.25">
      <c r="A212" s="109" t="s">
        <v>503</v>
      </c>
      <c r="B212" s="108">
        <v>97233</v>
      </c>
      <c r="C212" s="108">
        <v>8323</v>
      </c>
      <c r="D212" s="108">
        <v>6877.8453208431101</v>
      </c>
      <c r="E212" s="108">
        <v>1618.5938920358001</v>
      </c>
      <c r="F212" s="108"/>
      <c r="G212" s="108">
        <v>-3.8092700025267301</v>
      </c>
      <c r="H212" s="108">
        <v>51.375407762143503</v>
      </c>
      <c r="I212" s="108">
        <v>-81.733694510570999</v>
      </c>
      <c r="J212" s="108">
        <v>-7.5338758413225504</v>
      </c>
      <c r="K212" s="108">
        <v>-115.014189815048</v>
      </c>
      <c r="L212" s="108">
        <v>-13.6943690856572</v>
      </c>
      <c r="M212" s="108">
        <v>-2.9493038528684301</v>
      </c>
      <c r="O212" s="248">
        <v>4.93968097250933</v>
      </c>
      <c r="P212" s="248">
        <v>7.5951580224820798</v>
      </c>
      <c r="R212" s="249">
        <v>0.99939999999999996</v>
      </c>
      <c r="S212" s="249">
        <v>1.0308999999999999</v>
      </c>
      <c r="T212" s="249"/>
      <c r="U212" s="251">
        <v>0.26691651051426202</v>
      </c>
      <c r="V212" s="251">
        <v>0.200291484488861</v>
      </c>
      <c r="W212" s="251">
        <v>4.4139079741828E-2</v>
      </c>
      <c r="X212" s="249"/>
      <c r="Y212" s="249">
        <v>0.98159200000000002</v>
      </c>
      <c r="Z212" s="249">
        <v>0.99890000000000001</v>
      </c>
      <c r="AA212" s="251">
        <v>-6.0262179612600297</v>
      </c>
    </row>
    <row r="213" spans="1:27" customFormat="1" x14ac:dyDescent="0.25">
      <c r="A213" s="109" t="s">
        <v>504</v>
      </c>
      <c r="B213" s="108">
        <v>12085</v>
      </c>
      <c r="C213" s="108">
        <v>9824</v>
      </c>
      <c r="D213" s="108">
        <v>8030.4452741245896</v>
      </c>
      <c r="E213" s="108">
        <v>1960.91701803716</v>
      </c>
      <c r="F213" s="108"/>
      <c r="G213" s="108">
        <v>66.167088437800999</v>
      </c>
      <c r="H213" s="108">
        <v>5.4787822361154204</v>
      </c>
      <c r="I213" s="108">
        <v>-94.149328810508095</v>
      </c>
      <c r="J213" s="108">
        <v>-13.620002954407299</v>
      </c>
      <c r="K213" s="108">
        <v>-115.014189815048</v>
      </c>
      <c r="L213" s="108">
        <v>-13.6943690856572</v>
      </c>
      <c r="M213" s="108">
        <v>-2.9493038528684301</v>
      </c>
      <c r="O213" s="248">
        <v>5.7674803475382701</v>
      </c>
      <c r="P213" s="248">
        <v>9.2014894497310706</v>
      </c>
      <c r="R213" s="249">
        <v>1.0082</v>
      </c>
      <c r="S213" s="249">
        <v>1.0021</v>
      </c>
      <c r="T213" s="249"/>
      <c r="U213" s="251">
        <v>0.37876614060258301</v>
      </c>
      <c r="V213" s="251">
        <v>0.13055954088952701</v>
      </c>
      <c r="W213" s="251">
        <v>1.8651362984218101E-2</v>
      </c>
      <c r="X213" s="249"/>
      <c r="Y213" s="249">
        <v>0.965889</v>
      </c>
      <c r="Z213" s="249">
        <v>0.99829999999999997</v>
      </c>
      <c r="AA213" s="251">
        <v>-5.2989130434782599</v>
      </c>
    </row>
    <row r="214" spans="1:27" customFormat="1" x14ac:dyDescent="0.25">
      <c r="A214" s="109" t="s">
        <v>505</v>
      </c>
      <c r="B214" s="108">
        <v>23817</v>
      </c>
      <c r="C214" s="108">
        <v>7454</v>
      </c>
      <c r="D214" s="108">
        <v>6085.7929996017101</v>
      </c>
      <c r="E214" s="108">
        <v>1615.9643384803501</v>
      </c>
      <c r="F214" s="108"/>
      <c r="G214" s="108">
        <v>-84.883664804444606</v>
      </c>
      <c r="H214" s="108">
        <v>-86.870796382789806</v>
      </c>
      <c r="I214" s="108">
        <v>-59.928574889607503</v>
      </c>
      <c r="J214" s="108">
        <v>29.852139709652601</v>
      </c>
      <c r="K214" s="108">
        <v>-115.014189815048</v>
      </c>
      <c r="L214" s="108">
        <v>72.121937044584001</v>
      </c>
      <c r="M214" s="108">
        <v>-2.9493038528684301</v>
      </c>
      <c r="O214" s="248">
        <v>4.3708275601461102</v>
      </c>
      <c r="P214" s="248">
        <v>7.5828189948356197</v>
      </c>
      <c r="R214" s="249">
        <v>0.98599999999999999</v>
      </c>
      <c r="S214" s="249">
        <v>0.94540000000000002</v>
      </c>
      <c r="T214" s="249"/>
      <c r="U214" s="251">
        <v>0.41498559077809799</v>
      </c>
      <c r="V214" s="251">
        <v>0.24591738712776201</v>
      </c>
      <c r="W214" s="251">
        <v>3.6503362151777102E-2</v>
      </c>
      <c r="X214" s="249"/>
      <c r="Y214" s="249">
        <v>0.96021800000000002</v>
      </c>
      <c r="Z214" s="249">
        <v>1.0048999999999999</v>
      </c>
      <c r="AA214" s="251">
        <v>-17.380952380952401</v>
      </c>
    </row>
    <row r="215" spans="1:27" customFormat="1" x14ac:dyDescent="0.25">
      <c r="A215" s="109" t="s">
        <v>506</v>
      </c>
      <c r="B215" s="108">
        <v>3669</v>
      </c>
      <c r="C215" s="108">
        <v>6897</v>
      </c>
      <c r="D215" s="108">
        <v>5730.3709828350302</v>
      </c>
      <c r="E215" s="108">
        <v>1521.7897783246499</v>
      </c>
      <c r="F215" s="108"/>
      <c r="G215" s="108">
        <v>-116.009093761572</v>
      </c>
      <c r="H215" s="108">
        <v>-210.928817578051</v>
      </c>
      <c r="I215" s="108">
        <v>15.367000830399</v>
      </c>
      <c r="J215" s="108">
        <v>-14.2941734454825</v>
      </c>
      <c r="K215" s="108">
        <v>-115.014189815048</v>
      </c>
      <c r="L215" s="108">
        <v>88.487132318016506</v>
      </c>
      <c r="M215" s="108">
        <v>-2.9493038528684301</v>
      </c>
      <c r="O215" s="248">
        <v>4.1155628236576698</v>
      </c>
      <c r="P215" s="248">
        <v>7.1409103297901302</v>
      </c>
      <c r="R215" s="249">
        <v>0.97970000000000002</v>
      </c>
      <c r="S215" s="249">
        <v>0.86050000000000004</v>
      </c>
      <c r="T215" s="249"/>
      <c r="U215" s="251">
        <v>0.556291390728477</v>
      </c>
      <c r="V215" s="251">
        <v>0.19205298013245001</v>
      </c>
      <c r="W215" s="251">
        <v>8.6092715231788103E-2</v>
      </c>
      <c r="X215" s="249"/>
      <c r="Y215" s="249">
        <v>0.95930099999999996</v>
      </c>
      <c r="Z215" s="249">
        <v>0.99750000000000005</v>
      </c>
      <c r="AA215" s="251">
        <v>-19.680851063829799</v>
      </c>
    </row>
    <row r="216" spans="1:27" customFormat="1" x14ac:dyDescent="0.25">
      <c r="A216" s="109" t="s">
        <v>507</v>
      </c>
      <c r="B216" s="108">
        <v>3801</v>
      </c>
      <c r="C216" s="108">
        <v>6577</v>
      </c>
      <c r="D216" s="108">
        <v>5567.9999384534603</v>
      </c>
      <c r="E216" s="108">
        <v>1418.48169149772</v>
      </c>
      <c r="F216" s="108"/>
      <c r="G216" s="108">
        <v>-113.269761554471</v>
      </c>
      <c r="H216" s="108">
        <v>-211.26954905727101</v>
      </c>
      <c r="I216" s="108">
        <v>-96.266024084932994</v>
      </c>
      <c r="J216" s="108">
        <v>1.1453539992953701</v>
      </c>
      <c r="K216" s="108">
        <v>-115.014189815048</v>
      </c>
      <c r="L216" s="108">
        <v>127.99708537172999</v>
      </c>
      <c r="M216" s="108">
        <v>-2.9493038528684301</v>
      </c>
      <c r="O216" s="248">
        <v>3.9989476453564801</v>
      </c>
      <c r="P216" s="248">
        <v>6.65614312023152</v>
      </c>
      <c r="R216" s="249">
        <v>0.97960000000000003</v>
      </c>
      <c r="S216" s="249">
        <v>0.85009999999999997</v>
      </c>
      <c r="T216" s="249"/>
      <c r="U216" s="251">
        <v>0.57236842105263197</v>
      </c>
      <c r="V216" s="251">
        <v>0.17105263157894701</v>
      </c>
      <c r="W216" s="251">
        <v>2.6315789473684199E-2</v>
      </c>
      <c r="X216" s="249"/>
      <c r="Y216" s="249">
        <v>0.95975399999999988</v>
      </c>
      <c r="Z216" s="249">
        <v>1.0002</v>
      </c>
      <c r="AA216" s="251">
        <v>-24</v>
      </c>
    </row>
    <row r="217" spans="1:27" customFormat="1" x14ac:dyDescent="0.25">
      <c r="A217" s="109" t="s">
        <v>508</v>
      </c>
      <c r="B217" s="108">
        <v>13366</v>
      </c>
      <c r="C217" s="108">
        <v>8244</v>
      </c>
      <c r="D217" s="108">
        <v>7021.2096847881503</v>
      </c>
      <c r="E217" s="108">
        <v>1573.6812813234601</v>
      </c>
      <c r="F217" s="108"/>
      <c r="G217" s="108">
        <v>-178.02128880363901</v>
      </c>
      <c r="H217" s="108">
        <v>-88.968449049729301</v>
      </c>
      <c r="I217" s="108">
        <v>10.280665814681999</v>
      </c>
      <c r="J217" s="108">
        <v>37.9462863094613</v>
      </c>
      <c r="K217" s="108">
        <v>-115.014189815048</v>
      </c>
      <c r="L217" s="108">
        <v>-13.6943690856572</v>
      </c>
      <c r="M217" s="108">
        <v>-2.9493038528684301</v>
      </c>
      <c r="O217" s="248">
        <v>5.0426455184797296</v>
      </c>
      <c r="P217" s="248">
        <v>7.3844081999102196</v>
      </c>
      <c r="R217" s="249">
        <v>0.97460000000000002</v>
      </c>
      <c r="S217" s="249">
        <v>0.94259999999999999</v>
      </c>
      <c r="T217" s="249"/>
      <c r="U217" s="251">
        <v>0.45400593471810102</v>
      </c>
      <c r="V217" s="251">
        <v>0.207715133531157</v>
      </c>
      <c r="W217" s="251">
        <v>5.1928783382789299E-2</v>
      </c>
      <c r="X217" s="249"/>
      <c r="Y217" s="249">
        <v>0.96366799999999997</v>
      </c>
      <c r="Z217" s="249">
        <v>1.0054000000000001</v>
      </c>
      <c r="AA217" s="251">
        <v>0.447093889716841</v>
      </c>
    </row>
    <row r="218" spans="1:27" customFormat="1" x14ac:dyDescent="0.25">
      <c r="A218" s="109" t="s">
        <v>509</v>
      </c>
      <c r="B218" s="108">
        <v>15011</v>
      </c>
      <c r="C218" s="108">
        <v>7711</v>
      </c>
      <c r="D218" s="108">
        <v>6613.5312249972503</v>
      </c>
      <c r="E218" s="108">
        <v>1511.96266045025</v>
      </c>
      <c r="F218" s="108"/>
      <c r="G218" s="108">
        <v>-211.31556200993299</v>
      </c>
      <c r="H218" s="108">
        <v>-188.99524245244899</v>
      </c>
      <c r="I218" s="108">
        <v>72.598304526788496</v>
      </c>
      <c r="J218" s="108">
        <v>13.2588164615993</v>
      </c>
      <c r="K218" s="108">
        <v>-115.014189815048</v>
      </c>
      <c r="L218" s="108">
        <v>17.6664723762314</v>
      </c>
      <c r="M218" s="108">
        <v>-2.9493038528684301</v>
      </c>
      <c r="O218" s="248">
        <v>4.7498501099193904</v>
      </c>
      <c r="P218" s="248">
        <v>7.0947971487575803</v>
      </c>
      <c r="R218" s="249">
        <v>0.96799999999999997</v>
      </c>
      <c r="S218" s="249">
        <v>0.87409999999999999</v>
      </c>
      <c r="T218" s="249"/>
      <c r="U218" s="251">
        <v>0.565217391304348</v>
      </c>
      <c r="V218" s="251">
        <v>0.30434782608695699</v>
      </c>
      <c r="W218" s="251">
        <v>4.7685834502103799E-2</v>
      </c>
      <c r="X218" s="249"/>
      <c r="Y218" s="249">
        <v>0.96362499999999995</v>
      </c>
      <c r="Z218" s="249">
        <v>1.002</v>
      </c>
      <c r="AA218" s="251">
        <v>-10.986267166042399</v>
      </c>
    </row>
    <row r="219" spans="1:27" customFormat="1" x14ac:dyDescent="0.25">
      <c r="A219" s="109" t="s">
        <v>510</v>
      </c>
      <c r="B219" s="108">
        <v>11387</v>
      </c>
      <c r="C219" s="108">
        <v>7432</v>
      </c>
      <c r="D219" s="108">
        <v>6431.7614297862801</v>
      </c>
      <c r="E219" s="108">
        <v>1510.30721527737</v>
      </c>
      <c r="F219" s="108"/>
      <c r="G219" s="108">
        <v>-204.212576277224</v>
      </c>
      <c r="H219" s="108">
        <v>-232.73676186975499</v>
      </c>
      <c r="I219" s="108">
        <v>54.460726876651698</v>
      </c>
      <c r="J219" s="108">
        <v>3.8908108694761401</v>
      </c>
      <c r="K219" s="108">
        <v>-115.014189815048</v>
      </c>
      <c r="L219" s="108">
        <v>-13.6943690856572</v>
      </c>
      <c r="M219" s="108">
        <v>-2.9493038528684301</v>
      </c>
      <c r="O219" s="248">
        <v>4.6193027136208</v>
      </c>
      <c r="P219" s="248">
        <v>7.0870290682357098</v>
      </c>
      <c r="R219" s="249">
        <v>0.96819999999999995</v>
      </c>
      <c r="S219" s="249">
        <v>0.84499999999999997</v>
      </c>
      <c r="T219" s="249"/>
      <c r="U219" s="251">
        <v>0.56273764258555103</v>
      </c>
      <c r="V219" s="251">
        <v>0.24714828897338401</v>
      </c>
      <c r="W219" s="251">
        <v>6.2737642585551298E-2</v>
      </c>
      <c r="X219" s="249"/>
      <c r="Y219" s="249">
        <v>0.95404300000000009</v>
      </c>
      <c r="Z219" s="249">
        <v>1.0005999999999999</v>
      </c>
      <c r="AA219" s="251">
        <v>-1.68224299065421</v>
      </c>
    </row>
    <row r="220" spans="1:27" customFormat="1" x14ac:dyDescent="0.25">
      <c r="A220" s="109" t="s">
        <v>511</v>
      </c>
      <c r="B220" s="108">
        <v>9893</v>
      </c>
      <c r="C220" s="108">
        <v>7823</v>
      </c>
      <c r="D220" s="108">
        <v>6727.4951136219697</v>
      </c>
      <c r="E220" s="108">
        <v>1544.5153530233899</v>
      </c>
      <c r="F220" s="108"/>
      <c r="G220" s="108">
        <v>-201.50741621867999</v>
      </c>
      <c r="H220" s="108">
        <v>-212.09116528959601</v>
      </c>
      <c r="I220" s="108">
        <v>109.023954534715</v>
      </c>
      <c r="J220" s="108">
        <v>-12.750486704277</v>
      </c>
      <c r="K220" s="108">
        <v>-115.014189815048</v>
      </c>
      <c r="L220" s="108">
        <v>-13.6943690856572</v>
      </c>
      <c r="M220" s="108">
        <v>-2.9493038528684301</v>
      </c>
      <c r="O220" s="248">
        <v>4.8316991812392596</v>
      </c>
      <c r="P220" s="248">
        <v>7.2475487718588898</v>
      </c>
      <c r="R220" s="249">
        <v>0.97</v>
      </c>
      <c r="S220" s="249">
        <v>0.86180000000000001</v>
      </c>
      <c r="T220" s="249"/>
      <c r="U220" s="251">
        <v>0.55857740585774096</v>
      </c>
      <c r="V220" s="251">
        <v>0.18619246861924699</v>
      </c>
      <c r="W220" s="251">
        <v>0.100418410041841</v>
      </c>
      <c r="X220" s="249"/>
      <c r="Y220" s="249">
        <v>0.98039900000000002</v>
      </c>
      <c r="Z220" s="249">
        <v>0.99809999999999999</v>
      </c>
      <c r="AA220" s="251">
        <v>-5.3465346534653504</v>
      </c>
    </row>
    <row r="221" spans="1:27" customFormat="1" ht="14.25" customHeight="1" x14ac:dyDescent="0.25">
      <c r="A221" s="17" t="s">
        <v>512</v>
      </c>
      <c r="B221" s="18"/>
      <c r="C221" s="1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O221" s="248"/>
      <c r="P221" s="248"/>
      <c r="R221" s="249"/>
      <c r="S221" s="249"/>
      <c r="T221" s="249"/>
      <c r="U221" s="251"/>
      <c r="V221" s="251"/>
      <c r="W221" s="251"/>
      <c r="X221" s="249"/>
      <c r="Y221" s="249"/>
      <c r="Z221" s="249"/>
      <c r="AA221" s="251"/>
    </row>
    <row r="222" spans="1:27" customFormat="1" x14ac:dyDescent="0.25">
      <c r="A222" s="109" t="s">
        <v>513</v>
      </c>
      <c r="B222" s="108">
        <v>11478</v>
      </c>
      <c r="C222" s="108">
        <v>7706</v>
      </c>
      <c r="D222" s="108">
        <v>6756.82200141249</v>
      </c>
      <c r="E222" s="108">
        <v>1472.3397932393</v>
      </c>
      <c r="F222" s="108"/>
      <c r="G222" s="108">
        <v>-225.36041765719801</v>
      </c>
      <c r="H222" s="108">
        <v>-180.031406028845</v>
      </c>
      <c r="I222" s="108">
        <v>-29.936686333109201</v>
      </c>
      <c r="J222" s="108">
        <v>33.815864018666502</v>
      </c>
      <c r="K222" s="108">
        <v>-115.014189815048</v>
      </c>
      <c r="L222" s="108">
        <v>-13.6943690856572</v>
      </c>
      <c r="M222" s="108">
        <v>7.2260327144610201</v>
      </c>
      <c r="O222" s="248">
        <v>4.8527618051925403</v>
      </c>
      <c r="P222" s="248">
        <v>6.9088691409653196</v>
      </c>
      <c r="R222" s="249">
        <v>0.96660000000000001</v>
      </c>
      <c r="S222" s="249">
        <v>0.87680000000000002</v>
      </c>
      <c r="T222" s="249"/>
      <c r="U222" s="251">
        <v>0.57809694793536803</v>
      </c>
      <c r="V222" s="251">
        <v>0.18671454219030501</v>
      </c>
      <c r="W222" s="251">
        <v>2.3339317773788101E-2</v>
      </c>
      <c r="X222" s="249"/>
      <c r="Y222" s="249">
        <v>0.97345100000000007</v>
      </c>
      <c r="Z222" s="249">
        <v>1.0049999999999999</v>
      </c>
      <c r="AA222" s="251">
        <v>3.3395176252319101</v>
      </c>
    </row>
    <row r="223" spans="1:27" customFormat="1" x14ac:dyDescent="0.25">
      <c r="A223" s="109" t="s">
        <v>514</v>
      </c>
      <c r="B223" s="108">
        <v>9357</v>
      </c>
      <c r="C223" s="108">
        <v>7976</v>
      </c>
      <c r="D223" s="108">
        <v>6681.3344969440705</v>
      </c>
      <c r="E223" s="108">
        <v>1546.44410684945</v>
      </c>
      <c r="F223" s="108"/>
      <c r="G223" s="108">
        <v>-66.495907779461305</v>
      </c>
      <c r="H223" s="108">
        <v>-157.14966445383101</v>
      </c>
      <c r="I223" s="108">
        <v>85.765889131951596</v>
      </c>
      <c r="J223" s="108">
        <v>17.403223703658899</v>
      </c>
      <c r="K223" s="108">
        <v>-115.014189815048</v>
      </c>
      <c r="L223" s="108">
        <v>-13.6943690856572</v>
      </c>
      <c r="M223" s="108">
        <v>-2.60354670090639</v>
      </c>
      <c r="O223" s="248">
        <v>4.79854654269531</v>
      </c>
      <c r="P223" s="248">
        <v>7.2565993373944604</v>
      </c>
      <c r="R223" s="249">
        <v>0.99</v>
      </c>
      <c r="S223" s="249">
        <v>0.89749999999999996</v>
      </c>
      <c r="T223" s="249"/>
      <c r="U223" s="251">
        <v>0.57461024498886404</v>
      </c>
      <c r="V223" s="251">
        <v>0.345211581291759</v>
      </c>
      <c r="W223" s="251">
        <v>3.7861915367483297E-2</v>
      </c>
      <c r="X223" s="249"/>
      <c r="Y223" s="249">
        <v>0.962032</v>
      </c>
      <c r="Z223" s="249">
        <v>1.0025999999999999</v>
      </c>
      <c r="AA223" s="251">
        <v>2.0454545454545499</v>
      </c>
    </row>
    <row r="224" spans="1:27" customFormat="1" x14ac:dyDescent="0.25">
      <c r="A224" s="109" t="s">
        <v>515</v>
      </c>
      <c r="B224" s="108">
        <v>16232</v>
      </c>
      <c r="C224" s="108">
        <v>9890</v>
      </c>
      <c r="D224" s="108">
        <v>8380.6177642287894</v>
      </c>
      <c r="E224" s="108">
        <v>1857.7423814123799</v>
      </c>
      <c r="F224" s="108"/>
      <c r="G224" s="108">
        <v>-147.18143546044701</v>
      </c>
      <c r="H224" s="108">
        <v>-179.39747721318801</v>
      </c>
      <c r="I224" s="108">
        <v>84.331742807968197</v>
      </c>
      <c r="J224" s="108">
        <v>25.1736073042903</v>
      </c>
      <c r="K224" s="108">
        <v>-115.014189815048</v>
      </c>
      <c r="L224" s="108">
        <v>-13.6943690856572</v>
      </c>
      <c r="M224" s="108">
        <v>-2.9493038528684301</v>
      </c>
      <c r="O224" s="248">
        <v>6.0189748644652497</v>
      </c>
      <c r="P224" s="248">
        <v>8.7173484475110907</v>
      </c>
      <c r="R224" s="249">
        <v>0.98240000000000005</v>
      </c>
      <c r="S224" s="249">
        <v>0.90269999999999995</v>
      </c>
      <c r="T224" s="249"/>
      <c r="U224" s="251">
        <v>0.47901740020470801</v>
      </c>
      <c r="V224" s="251">
        <v>0.22006141248720601</v>
      </c>
      <c r="W224" s="251">
        <v>4.2988741044012298E-2</v>
      </c>
      <c r="X224" s="249"/>
      <c r="Y224" s="249">
        <v>0.976468</v>
      </c>
      <c r="Z224" s="249">
        <v>1.0029999999999999</v>
      </c>
      <c r="AA224" s="251">
        <v>1.1387163561076601</v>
      </c>
    </row>
    <row r="225" spans="1:27" customFormat="1" x14ac:dyDescent="0.25">
      <c r="A225" s="109" t="s">
        <v>516</v>
      </c>
      <c r="B225" s="108">
        <v>6495</v>
      </c>
      <c r="C225" s="108">
        <v>7477</v>
      </c>
      <c r="D225" s="108">
        <v>6238.31552603615</v>
      </c>
      <c r="E225" s="108">
        <v>1620.8725844052201</v>
      </c>
      <c r="F225" s="108"/>
      <c r="G225" s="108">
        <v>-261.69181490353901</v>
      </c>
      <c r="H225" s="108">
        <v>-252.30570296118</v>
      </c>
      <c r="I225" s="108">
        <v>157.729818456462</v>
      </c>
      <c r="J225" s="108">
        <v>-13.692540145674601</v>
      </c>
      <c r="K225" s="108">
        <v>-115.014189815048</v>
      </c>
      <c r="L225" s="108">
        <v>106.071395469536</v>
      </c>
      <c r="M225" s="108">
        <v>-2.9493038528684301</v>
      </c>
      <c r="O225" s="248">
        <v>4.4803695150115503</v>
      </c>
      <c r="P225" s="248">
        <v>7.6058506543495001</v>
      </c>
      <c r="R225" s="249">
        <v>0.95799999999999996</v>
      </c>
      <c r="S225" s="249">
        <v>0.84350000000000003</v>
      </c>
      <c r="T225" s="249"/>
      <c r="U225" s="251">
        <v>0.70446735395188997</v>
      </c>
      <c r="V225" s="251">
        <v>0.38144329896907198</v>
      </c>
      <c r="W225" s="251">
        <v>6.18556701030928E-2</v>
      </c>
      <c r="X225" s="249"/>
      <c r="Y225" s="249">
        <v>0.96369699999999991</v>
      </c>
      <c r="Z225" s="249">
        <v>0.99780000000000002</v>
      </c>
      <c r="AA225" s="251">
        <v>-20.491803278688501</v>
      </c>
    </row>
    <row r="226" spans="1:27" customFormat="1" x14ac:dyDescent="0.25">
      <c r="A226" s="109" t="s">
        <v>517</v>
      </c>
      <c r="B226" s="108">
        <v>30261</v>
      </c>
      <c r="C226" s="108">
        <v>8190</v>
      </c>
      <c r="D226" s="108">
        <v>6989.2085863182401</v>
      </c>
      <c r="E226" s="108">
        <v>1598.6141941001299</v>
      </c>
      <c r="F226" s="108"/>
      <c r="G226" s="108">
        <v>-159.73543943670799</v>
      </c>
      <c r="H226" s="108">
        <v>-138.83760832434399</v>
      </c>
      <c r="I226" s="108">
        <v>45.970981146978097</v>
      </c>
      <c r="J226" s="108">
        <v>-13.247742302399899</v>
      </c>
      <c r="K226" s="108">
        <v>-115.014189815048</v>
      </c>
      <c r="L226" s="108">
        <v>-13.6943690856572</v>
      </c>
      <c r="M226" s="108">
        <v>-2.9493038528684301</v>
      </c>
      <c r="O226" s="248">
        <v>5.0196622715706702</v>
      </c>
      <c r="P226" s="248">
        <v>7.50140444796933</v>
      </c>
      <c r="R226" s="249">
        <v>0.97709999999999997</v>
      </c>
      <c r="S226" s="249">
        <v>0.9123</v>
      </c>
      <c r="T226" s="249"/>
      <c r="U226" s="251">
        <v>0.46609611586570099</v>
      </c>
      <c r="V226" s="251">
        <v>0.25938117182356801</v>
      </c>
      <c r="W226" s="251">
        <v>5.2666227781435197E-2</v>
      </c>
      <c r="X226" s="249"/>
      <c r="Y226" s="249">
        <v>0.96862399999999993</v>
      </c>
      <c r="Z226" s="249">
        <v>0.99809999999999999</v>
      </c>
      <c r="AA226" s="251">
        <v>-3.30999363462763</v>
      </c>
    </row>
    <row r="227" spans="1:27" customFormat="1" x14ac:dyDescent="0.25">
      <c r="A227" s="109" t="s">
        <v>518</v>
      </c>
      <c r="B227" s="108">
        <v>22516</v>
      </c>
      <c r="C227" s="108">
        <v>10547</v>
      </c>
      <c r="D227" s="108">
        <v>8657.4561225719699</v>
      </c>
      <c r="E227" s="108">
        <v>2049.1216590843801</v>
      </c>
      <c r="F227" s="108"/>
      <c r="G227" s="108">
        <v>42.7389721905813</v>
      </c>
      <c r="H227" s="108">
        <v>-63.186475762920701</v>
      </c>
      <c r="I227" s="108">
        <v>7.2707090197565103</v>
      </c>
      <c r="J227" s="108">
        <v>-14.6859213967678</v>
      </c>
      <c r="K227" s="108">
        <v>-115.014189815048</v>
      </c>
      <c r="L227" s="108">
        <v>-13.6943690856572</v>
      </c>
      <c r="M227" s="108">
        <v>-2.9493038528684301</v>
      </c>
      <c r="O227" s="248">
        <v>6.2178006750754999</v>
      </c>
      <c r="P227" s="248">
        <v>9.6153846153846203</v>
      </c>
      <c r="R227" s="249">
        <v>1.0048999999999999</v>
      </c>
      <c r="S227" s="249">
        <v>0.96850000000000003</v>
      </c>
      <c r="T227" s="249"/>
      <c r="U227" s="251">
        <v>0.41357142857142898</v>
      </c>
      <c r="V227" s="251">
        <v>0.17785714285714299</v>
      </c>
      <c r="W227" s="251">
        <v>0.03</v>
      </c>
      <c r="X227" s="249"/>
      <c r="Y227" s="249">
        <v>0.97774100000000008</v>
      </c>
      <c r="Z227" s="249">
        <v>0.99829999999999997</v>
      </c>
      <c r="AA227" s="251">
        <v>-0.56818181818181801</v>
      </c>
    </row>
    <row r="228" spans="1:27" customFormat="1" x14ac:dyDescent="0.25">
      <c r="A228" s="109" t="s">
        <v>519</v>
      </c>
      <c r="B228" s="108">
        <v>5497</v>
      </c>
      <c r="C228" s="108">
        <v>7555</v>
      </c>
      <c r="D228" s="108">
        <v>6332.3917609550199</v>
      </c>
      <c r="E228" s="108">
        <v>1581.74149969563</v>
      </c>
      <c r="F228" s="108"/>
      <c r="G228" s="108">
        <v>-182.05544552552499</v>
      </c>
      <c r="H228" s="108">
        <v>-209.801633711129</v>
      </c>
      <c r="I228" s="108">
        <v>115.45628855004099</v>
      </c>
      <c r="J228" s="108">
        <v>49.424409747054099</v>
      </c>
      <c r="K228" s="108">
        <v>-115.014189815048</v>
      </c>
      <c r="L228" s="108">
        <v>-13.6943690856572</v>
      </c>
      <c r="M228" s="108">
        <v>-2.9493038528684301</v>
      </c>
      <c r="O228" s="248">
        <v>4.5479352374022204</v>
      </c>
      <c r="P228" s="248">
        <v>7.4222303074404197</v>
      </c>
      <c r="R228" s="249">
        <v>0.97119999999999995</v>
      </c>
      <c r="S228" s="249">
        <v>0.86650000000000005</v>
      </c>
      <c r="T228" s="249"/>
      <c r="U228" s="251">
        <v>0.54</v>
      </c>
      <c r="V228" s="251">
        <v>0.3</v>
      </c>
      <c r="W228" s="251">
        <v>8.7999999999999995E-2</v>
      </c>
      <c r="X228" s="249"/>
      <c r="Y228" s="249">
        <v>0.96890600000000004</v>
      </c>
      <c r="Z228" s="249">
        <v>1.0078</v>
      </c>
      <c r="AA228" s="251">
        <v>-2.34375</v>
      </c>
    </row>
    <row r="229" spans="1:27" customFormat="1" x14ac:dyDescent="0.25">
      <c r="A229" s="109" t="s">
        <v>520</v>
      </c>
      <c r="B229" s="108">
        <v>8606</v>
      </c>
      <c r="C229" s="108">
        <v>11749</v>
      </c>
      <c r="D229" s="108">
        <v>9755.9479333078107</v>
      </c>
      <c r="E229" s="108">
        <v>2206.36543594464</v>
      </c>
      <c r="F229" s="108"/>
      <c r="G229" s="108">
        <v>-14.316484709981699</v>
      </c>
      <c r="H229" s="108">
        <v>-13.201155378997299</v>
      </c>
      <c r="I229" s="108">
        <v>-43.3158277173765</v>
      </c>
      <c r="J229" s="108">
        <v>-10.6997887150337</v>
      </c>
      <c r="K229" s="108">
        <v>-115.014189815048</v>
      </c>
      <c r="L229" s="108">
        <v>-13.6943690856572</v>
      </c>
      <c r="M229" s="108">
        <v>-2.9493038528684301</v>
      </c>
      <c r="O229" s="248">
        <v>7.0067394840808701</v>
      </c>
      <c r="P229" s="248">
        <v>10.353241924238899</v>
      </c>
      <c r="R229" s="249">
        <v>0.99850000000000005</v>
      </c>
      <c r="S229" s="249">
        <v>0.99339999999999995</v>
      </c>
      <c r="T229" s="249"/>
      <c r="U229" s="251">
        <v>0.35655058043117699</v>
      </c>
      <c r="V229" s="251">
        <v>0.142620232172471</v>
      </c>
      <c r="W229" s="251">
        <v>1.49253731343284E-2</v>
      </c>
      <c r="X229" s="249"/>
      <c r="Y229" s="249">
        <v>0.97503399999999996</v>
      </c>
      <c r="Z229" s="249">
        <v>0.99890000000000001</v>
      </c>
      <c r="AA229" s="251">
        <v>-1.6313213703099501</v>
      </c>
    </row>
    <row r="230" spans="1:27" customFormat="1" x14ac:dyDescent="0.25">
      <c r="A230" s="109" t="s">
        <v>521</v>
      </c>
      <c r="B230" s="108">
        <v>23292</v>
      </c>
      <c r="C230" s="108">
        <v>8545</v>
      </c>
      <c r="D230" s="108">
        <v>7287.0278215100698</v>
      </c>
      <c r="E230" s="108">
        <v>1706.3697277864001</v>
      </c>
      <c r="F230" s="108"/>
      <c r="G230" s="108">
        <v>-209.54896406951099</v>
      </c>
      <c r="H230" s="108">
        <v>-191.288285768847</v>
      </c>
      <c r="I230" s="108">
        <v>64.5485430282625</v>
      </c>
      <c r="J230" s="108">
        <v>19.706729129681399</v>
      </c>
      <c r="K230" s="108">
        <v>-115.014189815048</v>
      </c>
      <c r="L230" s="108">
        <v>-13.6943690856572</v>
      </c>
      <c r="M230" s="108">
        <v>-2.9493038528684301</v>
      </c>
      <c r="O230" s="248">
        <v>5.2335565859522601</v>
      </c>
      <c r="P230" s="248">
        <v>8.0070410441353292</v>
      </c>
      <c r="R230" s="249">
        <v>0.97119999999999995</v>
      </c>
      <c r="S230" s="249">
        <v>0.8871</v>
      </c>
      <c r="T230" s="249"/>
      <c r="U230" s="251">
        <v>0.51763740771123901</v>
      </c>
      <c r="V230" s="251">
        <v>0.27891714520098398</v>
      </c>
      <c r="W230" s="251">
        <v>3.77358490566038E-2</v>
      </c>
      <c r="X230" s="249"/>
      <c r="Y230" s="249">
        <v>0.96690299999999996</v>
      </c>
      <c r="Z230" s="249">
        <v>1.0026999999999999</v>
      </c>
      <c r="AA230" s="251">
        <v>-7.1591774562071597</v>
      </c>
    </row>
    <row r="231" spans="1:27" customFormat="1" x14ac:dyDescent="0.25">
      <c r="A231" s="109" t="s">
        <v>522</v>
      </c>
      <c r="B231" s="108">
        <v>4407</v>
      </c>
      <c r="C231" s="108">
        <v>6252</v>
      </c>
      <c r="D231" s="108">
        <v>5244.6745147764696</v>
      </c>
      <c r="E231" s="108">
        <v>1228.26407411784</v>
      </c>
      <c r="F231" s="108"/>
      <c r="G231" s="108">
        <v>-107.722857814416</v>
      </c>
      <c r="H231" s="108">
        <v>-179.80809443414401</v>
      </c>
      <c r="I231" s="108">
        <v>73.411210555410506</v>
      </c>
      <c r="J231" s="108">
        <v>23.108321876621101</v>
      </c>
      <c r="K231" s="108">
        <v>-115.014189815048</v>
      </c>
      <c r="L231" s="108">
        <v>87.731293496974104</v>
      </c>
      <c r="M231" s="108">
        <v>-2.9493038528684301</v>
      </c>
      <c r="O231" s="248">
        <v>3.7667347401860698</v>
      </c>
      <c r="P231" s="248">
        <v>5.7635579759473599</v>
      </c>
      <c r="R231" s="249">
        <v>0.97940000000000005</v>
      </c>
      <c r="S231" s="249">
        <v>0.85250000000000004</v>
      </c>
      <c r="T231" s="249"/>
      <c r="U231" s="251">
        <v>0.60843373493975905</v>
      </c>
      <c r="V231" s="251">
        <v>0.46385542168674698</v>
      </c>
      <c r="W231" s="251">
        <v>5.4216867469879498E-2</v>
      </c>
      <c r="X231" s="249"/>
      <c r="Y231" s="249">
        <v>0.96878699999999995</v>
      </c>
      <c r="Z231" s="249">
        <v>1.0044</v>
      </c>
      <c r="AA231" s="251">
        <v>-20.5741626794258</v>
      </c>
    </row>
    <row r="232" spans="1:27" customFormat="1" x14ac:dyDescent="0.25">
      <c r="A232" s="109" t="s">
        <v>523</v>
      </c>
      <c r="B232" s="108">
        <v>10627</v>
      </c>
      <c r="C232" s="108">
        <v>8463</v>
      </c>
      <c r="D232" s="108">
        <v>7101.3694816612797</v>
      </c>
      <c r="E232" s="108">
        <v>1702.5430131788401</v>
      </c>
      <c r="F232" s="108"/>
      <c r="G232" s="108">
        <v>-72.826668471131498</v>
      </c>
      <c r="H232" s="108">
        <v>-91.768246322644799</v>
      </c>
      <c r="I232" s="108">
        <v>-58.217768263713999</v>
      </c>
      <c r="J232" s="108">
        <v>13.5243560267613</v>
      </c>
      <c r="K232" s="108">
        <v>-115.014189815048</v>
      </c>
      <c r="L232" s="108">
        <v>-13.6943690856572</v>
      </c>
      <c r="M232" s="108">
        <v>-2.9493038528684301</v>
      </c>
      <c r="O232" s="248">
        <v>5.1002164298485004</v>
      </c>
      <c r="P232" s="248">
        <v>7.9890844076409104</v>
      </c>
      <c r="R232" s="249">
        <v>0.98970000000000002</v>
      </c>
      <c r="S232" s="249">
        <v>0.94530000000000003</v>
      </c>
      <c r="T232" s="249"/>
      <c r="U232" s="251">
        <v>0.35793357933579301</v>
      </c>
      <c r="V232" s="251">
        <v>0.24169741697416999</v>
      </c>
      <c r="W232" s="251">
        <v>2.2140221402214E-2</v>
      </c>
      <c r="X232" s="249"/>
      <c r="Y232" s="249">
        <v>0.9685720000000001</v>
      </c>
      <c r="Z232" s="249">
        <v>1.0019</v>
      </c>
      <c r="AA232" s="251">
        <v>-6.71256454388985</v>
      </c>
    </row>
    <row r="233" spans="1:27" customFormat="1" x14ac:dyDescent="0.25">
      <c r="A233" s="109" t="s">
        <v>512</v>
      </c>
      <c r="B233" s="108">
        <v>159348</v>
      </c>
      <c r="C233" s="108">
        <v>9208</v>
      </c>
      <c r="D233" s="108">
        <v>7638.66894977422</v>
      </c>
      <c r="E233" s="108">
        <v>1771.6258254014199</v>
      </c>
      <c r="F233" s="108"/>
      <c r="G233" s="108">
        <v>-34.0565730840041</v>
      </c>
      <c r="H233" s="108">
        <v>-35.311798087572001</v>
      </c>
      <c r="I233" s="108">
        <v>3.5776143306663899</v>
      </c>
      <c r="J233" s="108">
        <v>-4.5514473582600701</v>
      </c>
      <c r="K233" s="108">
        <v>-115.014189815048</v>
      </c>
      <c r="L233" s="108">
        <v>-13.6943690856572</v>
      </c>
      <c r="M233" s="108">
        <v>-2.9493038528684301</v>
      </c>
      <c r="O233" s="248">
        <v>5.4861058814669796</v>
      </c>
      <c r="P233" s="248">
        <v>8.3132514998619396</v>
      </c>
      <c r="R233" s="249">
        <v>0.99550000000000005</v>
      </c>
      <c r="S233" s="249">
        <v>0.97929999999999995</v>
      </c>
      <c r="T233" s="249"/>
      <c r="U233" s="251">
        <v>0.332418210935713</v>
      </c>
      <c r="V233" s="251">
        <v>0.23072523450011401</v>
      </c>
      <c r="W233" s="251">
        <v>4.7243193777167701E-2</v>
      </c>
      <c r="X233" s="249"/>
      <c r="Y233" s="249">
        <v>0.98588200000000004</v>
      </c>
      <c r="Z233" s="249">
        <v>0.99939999999999996</v>
      </c>
      <c r="AA233" s="251">
        <v>-7.08895738123074</v>
      </c>
    </row>
    <row r="234" spans="1:27" customFormat="1" ht="14.25" customHeight="1" x14ac:dyDescent="0.25">
      <c r="A234" s="17" t="s">
        <v>524</v>
      </c>
      <c r="B234" s="18"/>
      <c r="C234" s="1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O234" s="248"/>
      <c r="P234" s="248"/>
      <c r="R234" s="249"/>
      <c r="S234" s="249"/>
      <c r="T234" s="249"/>
      <c r="U234" s="251"/>
      <c r="V234" s="251"/>
      <c r="W234" s="251"/>
      <c r="X234" s="249"/>
      <c r="Y234" s="249"/>
      <c r="Z234" s="249"/>
      <c r="AA234" s="251"/>
    </row>
    <row r="235" spans="1:27" customFormat="1" x14ac:dyDescent="0.25">
      <c r="A235" s="109" t="s">
        <v>525</v>
      </c>
      <c r="B235" s="108">
        <v>14002</v>
      </c>
      <c r="C235" s="108">
        <v>8309</v>
      </c>
      <c r="D235" s="108">
        <v>6960.8370966944203</v>
      </c>
      <c r="E235" s="108">
        <v>1674.1859577149901</v>
      </c>
      <c r="F235" s="108"/>
      <c r="G235" s="108">
        <v>-100.614700712089</v>
      </c>
      <c r="H235" s="108">
        <v>-90.217115388772797</v>
      </c>
      <c r="I235" s="108">
        <v>-6.2997974389910496</v>
      </c>
      <c r="J235" s="108">
        <v>-14.5860038914534</v>
      </c>
      <c r="K235" s="108">
        <v>-115.014189815048</v>
      </c>
      <c r="L235" s="108">
        <v>3.9053859059450802</v>
      </c>
      <c r="M235" s="108">
        <v>-2.9493038528684301</v>
      </c>
      <c r="O235" s="248">
        <v>4.9992858163119598</v>
      </c>
      <c r="P235" s="248">
        <v>7.8560205684902202</v>
      </c>
      <c r="R235" s="249">
        <v>0.98550000000000004</v>
      </c>
      <c r="S235" s="249">
        <v>0.94530000000000003</v>
      </c>
      <c r="T235" s="249"/>
      <c r="U235" s="251">
        <v>0.46428571428571402</v>
      </c>
      <c r="V235" s="251">
        <v>0.255714285714286</v>
      </c>
      <c r="W235" s="251">
        <v>2.8571428571428598E-2</v>
      </c>
      <c r="X235" s="249"/>
      <c r="Y235" s="249">
        <v>0.97095699999999996</v>
      </c>
      <c r="Z235" s="249">
        <v>0.99790000000000001</v>
      </c>
      <c r="AA235" s="251">
        <v>-9.3264248704663206</v>
      </c>
    </row>
    <row r="236" spans="1:27" customFormat="1" x14ac:dyDescent="0.25">
      <c r="A236" s="109" t="s">
        <v>526</v>
      </c>
      <c r="B236" s="108">
        <v>13222</v>
      </c>
      <c r="C236" s="108">
        <v>9281</v>
      </c>
      <c r="D236" s="108">
        <v>7550.4964255478098</v>
      </c>
      <c r="E236" s="108">
        <v>1945.41025277223</v>
      </c>
      <c r="F236" s="108"/>
      <c r="G236" s="108">
        <v>-214.11666129557801</v>
      </c>
      <c r="H236" s="108">
        <v>-238.508227668579</v>
      </c>
      <c r="I236" s="108">
        <v>279.14291576216999</v>
      </c>
      <c r="J236" s="108">
        <v>40.049385067008799</v>
      </c>
      <c r="K236" s="108">
        <v>-115.014189815048</v>
      </c>
      <c r="L236" s="108">
        <v>36.285067464812201</v>
      </c>
      <c r="M236" s="108">
        <v>-2.9493038528684301</v>
      </c>
      <c r="O236" s="248">
        <v>5.42278021479353</v>
      </c>
      <c r="P236" s="248">
        <v>9.1287248525185305</v>
      </c>
      <c r="R236" s="249">
        <v>0.97160000000000002</v>
      </c>
      <c r="S236" s="249">
        <v>0.87670000000000003</v>
      </c>
      <c r="T236" s="249"/>
      <c r="U236" s="251">
        <v>0.60948396094839596</v>
      </c>
      <c r="V236" s="251">
        <v>0.35006973500697403</v>
      </c>
      <c r="W236" s="251">
        <v>9.2050209205020897E-2</v>
      </c>
      <c r="X236" s="249"/>
      <c r="Y236" s="249">
        <v>0.97200500000000001</v>
      </c>
      <c r="Z236" s="249">
        <v>1.0053000000000001</v>
      </c>
      <c r="AA236" s="251">
        <v>-12.347188264058699</v>
      </c>
    </row>
    <row r="237" spans="1:27" customFormat="1" x14ac:dyDescent="0.25">
      <c r="A237" s="109" t="s">
        <v>527</v>
      </c>
      <c r="B237" s="108">
        <v>16654</v>
      </c>
      <c r="C237" s="108">
        <v>9647</v>
      </c>
      <c r="D237" s="108">
        <v>8193.3407853417393</v>
      </c>
      <c r="E237" s="108">
        <v>1810.66856821699</v>
      </c>
      <c r="F237" s="108"/>
      <c r="G237" s="108">
        <v>-162.73004443832099</v>
      </c>
      <c r="H237" s="108">
        <v>-132.266483836177</v>
      </c>
      <c r="I237" s="108">
        <v>73.387189687342797</v>
      </c>
      <c r="J237" s="108">
        <v>-4.0649163810656201</v>
      </c>
      <c r="K237" s="108">
        <v>-115.014189815048</v>
      </c>
      <c r="L237" s="108">
        <v>-13.6943690856572</v>
      </c>
      <c r="M237" s="108">
        <v>-2.9493038528684301</v>
      </c>
      <c r="O237" s="248">
        <v>5.8844721988711397</v>
      </c>
      <c r="P237" s="248">
        <v>8.4964573075537402</v>
      </c>
      <c r="R237" s="249">
        <v>0.98009999999999997</v>
      </c>
      <c r="S237" s="249">
        <v>0.92620000000000002</v>
      </c>
      <c r="T237" s="249"/>
      <c r="U237" s="251">
        <v>0.49897959183673501</v>
      </c>
      <c r="V237" s="251">
        <v>0.20510204081632699</v>
      </c>
      <c r="W237" s="251">
        <v>4.3877551020408197E-2</v>
      </c>
      <c r="X237" s="249"/>
      <c r="Y237" s="249">
        <v>0.97496399999999994</v>
      </c>
      <c r="Z237" s="249">
        <v>0.99950000000000006</v>
      </c>
      <c r="AA237" s="251">
        <v>0.71942446043165498</v>
      </c>
    </row>
    <row r="238" spans="1:27" customFormat="1" x14ac:dyDescent="0.25">
      <c r="A238" s="109" t="s">
        <v>528</v>
      </c>
      <c r="B238" s="108">
        <v>8643</v>
      </c>
      <c r="C238" s="108">
        <v>9533</v>
      </c>
      <c r="D238" s="108">
        <v>8038.7687596783098</v>
      </c>
      <c r="E238" s="108">
        <v>1807.3428475682099</v>
      </c>
      <c r="F238" s="108"/>
      <c r="G238" s="108">
        <v>-85.697388538578807</v>
      </c>
      <c r="H238" s="108">
        <v>-124.61093997726699</v>
      </c>
      <c r="I238" s="108">
        <v>45.221484580240499</v>
      </c>
      <c r="J238" s="108">
        <v>-16.849660383719598</v>
      </c>
      <c r="K238" s="108">
        <v>-115.014189815048</v>
      </c>
      <c r="L238" s="108">
        <v>-13.6943690856572</v>
      </c>
      <c r="M238" s="108">
        <v>-2.9493038528684301</v>
      </c>
      <c r="O238" s="248">
        <v>5.7734582899456202</v>
      </c>
      <c r="P238" s="248">
        <v>8.4808515561726292</v>
      </c>
      <c r="R238" s="249">
        <v>0.98929999999999996</v>
      </c>
      <c r="S238" s="249">
        <v>0.93030000000000002</v>
      </c>
      <c r="T238" s="249"/>
      <c r="U238" s="251">
        <v>0.44689378757515003</v>
      </c>
      <c r="V238" s="251">
        <v>0.26452905811623201</v>
      </c>
      <c r="W238" s="251">
        <v>2.6052104208416801E-2</v>
      </c>
      <c r="X238" s="249"/>
      <c r="Y238" s="249">
        <v>0.97017300000000006</v>
      </c>
      <c r="Z238" s="249">
        <v>0.99790000000000001</v>
      </c>
      <c r="AA238" s="251">
        <v>-2.9182879377431901</v>
      </c>
    </row>
    <row r="239" spans="1:27" customFormat="1" x14ac:dyDescent="0.25">
      <c r="A239" s="109" t="s">
        <v>529</v>
      </c>
      <c r="B239" s="108">
        <v>25978</v>
      </c>
      <c r="C239" s="108">
        <v>8718</v>
      </c>
      <c r="D239" s="108">
        <v>7358.9919564536804</v>
      </c>
      <c r="E239" s="108">
        <v>1752.25222047749</v>
      </c>
      <c r="F239" s="108"/>
      <c r="G239" s="108">
        <v>-167.46757941716501</v>
      </c>
      <c r="H239" s="108">
        <v>-194.36571652909799</v>
      </c>
      <c r="I239" s="108">
        <v>78.428900787881304</v>
      </c>
      <c r="J239" s="108">
        <v>6.6548467724123901</v>
      </c>
      <c r="K239" s="108">
        <v>-115.014189815048</v>
      </c>
      <c r="L239" s="108">
        <v>1.3220921533350101</v>
      </c>
      <c r="M239" s="108">
        <v>-2.9493038528684301</v>
      </c>
      <c r="O239" s="248">
        <v>5.28524135807222</v>
      </c>
      <c r="P239" s="248">
        <v>8.2223419816768004</v>
      </c>
      <c r="R239" s="249">
        <v>0.97719999999999996</v>
      </c>
      <c r="S239" s="249">
        <v>0.88829999999999998</v>
      </c>
      <c r="T239" s="249"/>
      <c r="U239" s="251">
        <v>0.51930080116533095</v>
      </c>
      <c r="V239" s="251">
        <v>0.28040786598688999</v>
      </c>
      <c r="W239" s="251">
        <v>4.1514930808448702E-2</v>
      </c>
      <c r="X239" s="249"/>
      <c r="Y239" s="249">
        <v>0.97373799999999999</v>
      </c>
      <c r="Z239" s="249">
        <v>1.0008999999999999</v>
      </c>
      <c r="AA239" s="251">
        <v>-8.9522546419098106</v>
      </c>
    </row>
    <row r="240" spans="1:27" customFormat="1" x14ac:dyDescent="0.25">
      <c r="A240" s="109" t="s">
        <v>530</v>
      </c>
      <c r="B240" s="108">
        <v>5517</v>
      </c>
      <c r="C240" s="108">
        <v>7915</v>
      </c>
      <c r="D240" s="108">
        <v>6688.0019866898501</v>
      </c>
      <c r="E240" s="108">
        <v>1630.0861224197099</v>
      </c>
      <c r="F240" s="108"/>
      <c r="G240" s="108">
        <v>-209.017024993413</v>
      </c>
      <c r="H240" s="108">
        <v>-164.41890215184699</v>
      </c>
      <c r="I240" s="108">
        <v>62.1014403692608</v>
      </c>
      <c r="J240" s="108">
        <v>18.089359375666898</v>
      </c>
      <c r="K240" s="108">
        <v>-115.014189815048</v>
      </c>
      <c r="L240" s="108">
        <v>7.9499791873476902</v>
      </c>
      <c r="M240" s="108">
        <v>-2.9493038528684301</v>
      </c>
      <c r="O240" s="248">
        <v>4.8033351459126301</v>
      </c>
      <c r="P240" s="248">
        <v>7.6490846474533303</v>
      </c>
      <c r="R240" s="249">
        <v>0.96870000000000001</v>
      </c>
      <c r="S240" s="249">
        <v>0.89829999999999999</v>
      </c>
      <c r="T240" s="249"/>
      <c r="U240" s="251">
        <v>0.60754716981132095</v>
      </c>
      <c r="V240" s="251">
        <v>0.29811320754717002</v>
      </c>
      <c r="W240" s="251">
        <v>3.3962264150943403E-2</v>
      </c>
      <c r="X240" s="249"/>
      <c r="Y240" s="249">
        <v>0.96422399999999997</v>
      </c>
      <c r="Z240" s="249">
        <v>1.0026999999999999</v>
      </c>
      <c r="AA240" s="251">
        <v>-9.8639455782312897</v>
      </c>
    </row>
    <row r="241" spans="1:27" customFormat="1" x14ac:dyDescent="0.25">
      <c r="A241" s="109" t="s">
        <v>531</v>
      </c>
      <c r="B241" s="108">
        <v>22853</v>
      </c>
      <c r="C241" s="108">
        <v>8371</v>
      </c>
      <c r="D241" s="108">
        <v>6836.0171051828702</v>
      </c>
      <c r="E241" s="108">
        <v>1856.6460736736899</v>
      </c>
      <c r="F241" s="108"/>
      <c r="G241" s="108">
        <v>-129.56688780849501</v>
      </c>
      <c r="H241" s="108">
        <v>-143.82886646304499</v>
      </c>
      <c r="I241" s="108">
        <v>21.374584082254</v>
      </c>
      <c r="J241" s="108">
        <v>6.86777111678692</v>
      </c>
      <c r="K241" s="108">
        <v>-115.014189815048</v>
      </c>
      <c r="L241" s="108">
        <v>41.359613579002001</v>
      </c>
      <c r="M241" s="108">
        <v>-2.9493038528684301</v>
      </c>
      <c r="O241" s="248">
        <v>4.9096398722268404</v>
      </c>
      <c r="P241" s="248">
        <v>8.71220408699077</v>
      </c>
      <c r="R241" s="249">
        <v>0.98099999999999998</v>
      </c>
      <c r="S241" s="249">
        <v>0.92179999999999995</v>
      </c>
      <c r="T241" s="249"/>
      <c r="U241" s="251">
        <v>0.487522281639929</v>
      </c>
      <c r="V241" s="251">
        <v>0.25668449197860999</v>
      </c>
      <c r="W241" s="251">
        <v>4.1889483065953699E-2</v>
      </c>
      <c r="X241" s="249"/>
      <c r="Y241" s="249">
        <v>0.97604500000000005</v>
      </c>
      <c r="Z241" s="249">
        <v>1.0009999999999999</v>
      </c>
      <c r="AA241" s="251">
        <v>-13.359073359073401</v>
      </c>
    </row>
    <row r="242" spans="1:27" customFormat="1" x14ac:dyDescent="0.25">
      <c r="A242" s="109" t="s">
        <v>532</v>
      </c>
      <c r="B242" s="108">
        <v>4348</v>
      </c>
      <c r="C242" s="108">
        <v>6651</v>
      </c>
      <c r="D242" s="108">
        <v>5507.9807651470101</v>
      </c>
      <c r="E242" s="108">
        <v>1588.0221578773601</v>
      </c>
      <c r="F242" s="108"/>
      <c r="G242" s="108">
        <v>-143.99165885687199</v>
      </c>
      <c r="H242" s="108">
        <v>-257.32795301998402</v>
      </c>
      <c r="I242" s="108">
        <v>-36.758399253617497</v>
      </c>
      <c r="J242" s="108">
        <v>16.555696307045199</v>
      </c>
      <c r="K242" s="108">
        <v>-115.014189815048</v>
      </c>
      <c r="L242" s="108">
        <v>94.3598543747202</v>
      </c>
      <c r="M242" s="108">
        <v>-2.9493038528684301</v>
      </c>
      <c r="O242" s="248">
        <v>3.9558417663293501</v>
      </c>
      <c r="P242" s="248">
        <v>7.4517019319227202</v>
      </c>
      <c r="R242" s="249">
        <v>0.9738</v>
      </c>
      <c r="S242" s="249">
        <v>0.83709999999999996</v>
      </c>
      <c r="T242" s="249"/>
      <c r="U242" s="251">
        <v>0.56395348837209303</v>
      </c>
      <c r="V242" s="251">
        <v>0.22093023255814001</v>
      </c>
      <c r="W242" s="251">
        <v>5.2325581395348798E-2</v>
      </c>
      <c r="X242" s="249"/>
      <c r="Y242" s="249">
        <v>0.967615</v>
      </c>
      <c r="Z242" s="249">
        <v>1.0029999999999999</v>
      </c>
      <c r="AA242" s="251">
        <v>-20.7373271889401</v>
      </c>
    </row>
    <row r="243" spans="1:27" customFormat="1" x14ac:dyDescent="0.25">
      <c r="A243" s="109" t="s">
        <v>533</v>
      </c>
      <c r="B243" s="108">
        <v>9934</v>
      </c>
      <c r="C243" s="108">
        <v>8562</v>
      </c>
      <c r="D243" s="108">
        <v>7064.1495409803701</v>
      </c>
      <c r="E243" s="108">
        <v>1907.1229324774099</v>
      </c>
      <c r="F243" s="108"/>
      <c r="G243" s="108">
        <v>-124.011594731275</v>
      </c>
      <c r="H243" s="108">
        <v>-162.27029110832399</v>
      </c>
      <c r="I243" s="108">
        <v>-37.191191650117901</v>
      </c>
      <c r="J243" s="108">
        <v>-14.0965450703559</v>
      </c>
      <c r="K243" s="108">
        <v>-115.014189815048</v>
      </c>
      <c r="L243" s="108">
        <v>46.649804127229302</v>
      </c>
      <c r="M243" s="108">
        <v>-2.9493038528684301</v>
      </c>
      <c r="O243" s="248">
        <v>5.0734850010066399</v>
      </c>
      <c r="P243" s="248">
        <v>8.9490638212200508</v>
      </c>
      <c r="R243" s="249">
        <v>0.98240000000000005</v>
      </c>
      <c r="S243" s="249">
        <v>0.91420000000000001</v>
      </c>
      <c r="T243" s="249"/>
      <c r="U243" s="251">
        <v>0.51190476190476197</v>
      </c>
      <c r="V243" s="251">
        <v>0.172619047619048</v>
      </c>
      <c r="W243" s="251">
        <v>2.7777777777777801E-2</v>
      </c>
      <c r="X243" s="249"/>
      <c r="Y243" s="249">
        <v>0.97377199999999997</v>
      </c>
      <c r="Z243" s="249">
        <v>0.998</v>
      </c>
      <c r="AA243" s="251">
        <v>-13.698630136986299</v>
      </c>
    </row>
    <row r="244" spans="1:27" customFormat="1" x14ac:dyDescent="0.25">
      <c r="A244" s="109" t="s">
        <v>534</v>
      </c>
      <c r="B244" s="108">
        <v>159662</v>
      </c>
      <c r="C244" s="108">
        <v>9661</v>
      </c>
      <c r="D244" s="108">
        <v>8022.1828596462901</v>
      </c>
      <c r="E244" s="108">
        <v>1781.62261162184</v>
      </c>
      <c r="F244" s="108"/>
      <c r="G244" s="108">
        <v>-30.969075962641199</v>
      </c>
      <c r="H244" s="108">
        <v>-25.541644937252499</v>
      </c>
      <c r="I244" s="108">
        <v>50.041652160891097</v>
      </c>
      <c r="J244" s="108">
        <v>-9.5948654199705796</v>
      </c>
      <c r="K244" s="108">
        <v>-110.586274270109</v>
      </c>
      <c r="L244" s="108">
        <v>-13.6943690856572</v>
      </c>
      <c r="M244" s="108">
        <v>-2.9493038528684301</v>
      </c>
      <c r="O244" s="248">
        <v>5.7615462664879598</v>
      </c>
      <c r="P244" s="248">
        <v>8.3601608397740197</v>
      </c>
      <c r="R244" s="249">
        <v>0.99609999999999999</v>
      </c>
      <c r="S244" s="249">
        <v>0.9849</v>
      </c>
      <c r="T244" s="249"/>
      <c r="U244" s="251">
        <v>0.33808022611153399</v>
      </c>
      <c r="V244" s="251">
        <v>0.21002282856832299</v>
      </c>
      <c r="W244" s="251">
        <v>6.4572236112620904E-2</v>
      </c>
      <c r="X244" s="249"/>
      <c r="Y244" s="249">
        <v>1.000613</v>
      </c>
      <c r="Z244" s="249">
        <v>0.99880000000000002</v>
      </c>
      <c r="AA244" s="251">
        <v>1.0545973854773201</v>
      </c>
    </row>
    <row r="245" spans="1:27" customFormat="1" ht="14.25" customHeight="1" x14ac:dyDescent="0.25">
      <c r="A245" s="17" t="s">
        <v>535</v>
      </c>
      <c r="B245" s="18"/>
      <c r="C245" s="1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O245" s="248"/>
      <c r="P245" s="248"/>
      <c r="R245" s="249"/>
      <c r="S245" s="249"/>
      <c r="T245" s="249"/>
      <c r="U245" s="251"/>
      <c r="V245" s="251"/>
      <c r="W245" s="251"/>
      <c r="X245" s="249"/>
      <c r="Y245" s="249"/>
      <c r="Z245" s="249"/>
      <c r="AA245" s="251"/>
    </row>
    <row r="246" spans="1:27" customFormat="1" x14ac:dyDescent="0.25">
      <c r="A246" s="109" t="s">
        <v>536</v>
      </c>
      <c r="B246" s="108">
        <v>22753</v>
      </c>
      <c r="C246" s="108">
        <v>9008</v>
      </c>
      <c r="D246" s="108">
        <v>7698.3114573976</v>
      </c>
      <c r="E246" s="108">
        <v>1695.2782538832</v>
      </c>
      <c r="F246" s="108"/>
      <c r="G246" s="108">
        <v>-199.06882955661899</v>
      </c>
      <c r="H246" s="108">
        <v>-175.45666538178</v>
      </c>
      <c r="I246" s="108">
        <v>118.860732683623</v>
      </c>
      <c r="J246" s="108">
        <v>1.5714163030841499</v>
      </c>
      <c r="K246" s="108">
        <v>-115.014189815048</v>
      </c>
      <c r="L246" s="108">
        <v>-13.6943690856572</v>
      </c>
      <c r="M246" s="108">
        <v>-2.9493038528684301</v>
      </c>
      <c r="O246" s="248">
        <v>5.5289412385179997</v>
      </c>
      <c r="P246" s="248">
        <v>7.9549949457214399</v>
      </c>
      <c r="R246" s="249">
        <v>0.97409999999999997</v>
      </c>
      <c r="S246" s="249">
        <v>0.89570000000000005</v>
      </c>
      <c r="T246" s="249"/>
      <c r="U246" s="251">
        <v>0.53736089030206702</v>
      </c>
      <c r="V246" s="251">
        <v>0.30683624801271903</v>
      </c>
      <c r="W246" s="251">
        <v>3.8950715421303697E-2</v>
      </c>
      <c r="X246" s="249"/>
      <c r="Y246" s="249">
        <v>0.96598099999999998</v>
      </c>
      <c r="Z246" s="249">
        <v>1.0002</v>
      </c>
      <c r="AA246" s="251">
        <v>-4.3346007604562704</v>
      </c>
    </row>
    <row r="247" spans="1:27" customFormat="1" x14ac:dyDescent="0.25">
      <c r="A247" s="109" t="s">
        <v>537</v>
      </c>
      <c r="B247" s="108">
        <v>51735</v>
      </c>
      <c r="C247" s="108">
        <v>9251</v>
      </c>
      <c r="D247" s="108">
        <v>7745.6851503773396</v>
      </c>
      <c r="E247" s="108">
        <v>1814.93519495947</v>
      </c>
      <c r="F247" s="108"/>
      <c r="G247" s="108">
        <v>-166.989362058171</v>
      </c>
      <c r="H247" s="108">
        <v>-174.50636389333499</v>
      </c>
      <c r="I247" s="108">
        <v>123.27887942034199</v>
      </c>
      <c r="J247" s="108">
        <v>-4.6156570786219504</v>
      </c>
      <c r="K247" s="108">
        <v>-115.014189815048</v>
      </c>
      <c r="L247" s="108">
        <v>31.665035633837199</v>
      </c>
      <c r="M247" s="108">
        <v>-2.9493038528684301</v>
      </c>
      <c r="O247" s="248">
        <v>5.5629651106600901</v>
      </c>
      <c r="P247" s="248">
        <v>8.5164782062433595</v>
      </c>
      <c r="R247" s="249">
        <v>0.97840000000000005</v>
      </c>
      <c r="S247" s="249">
        <v>0.90310000000000001</v>
      </c>
      <c r="T247" s="249"/>
      <c r="U247" s="251">
        <v>0.49235580264072298</v>
      </c>
      <c r="V247" s="251">
        <v>0.32661570535093798</v>
      </c>
      <c r="W247" s="251">
        <v>4.1348158443363398E-2</v>
      </c>
      <c r="X247" s="249"/>
      <c r="Y247" s="249">
        <v>0.97910399999999997</v>
      </c>
      <c r="Z247" s="249">
        <v>0.99939999999999996</v>
      </c>
      <c r="AA247" s="251">
        <v>-11.798958014097501</v>
      </c>
    </row>
    <row r="248" spans="1:27" customFormat="1" x14ac:dyDescent="0.25">
      <c r="A248" s="109" t="s">
        <v>538</v>
      </c>
      <c r="B248" s="108">
        <v>59986</v>
      </c>
      <c r="C248" s="108">
        <v>9349</v>
      </c>
      <c r="D248" s="108">
        <v>7736.3999587056396</v>
      </c>
      <c r="E248" s="108">
        <v>1814.68842262981</v>
      </c>
      <c r="F248" s="108"/>
      <c r="G248" s="108">
        <v>2.6383571775908901</v>
      </c>
      <c r="H248" s="108">
        <v>9.1640167155455199</v>
      </c>
      <c r="I248" s="108">
        <v>-90.196207732971502</v>
      </c>
      <c r="J248" s="108">
        <v>7.7681539703095899</v>
      </c>
      <c r="K248" s="108">
        <v>-115.014189815048</v>
      </c>
      <c r="L248" s="108">
        <v>-13.6943690856572</v>
      </c>
      <c r="M248" s="108">
        <v>-2.9493038528684301</v>
      </c>
      <c r="O248" s="248">
        <v>5.5562964691761403</v>
      </c>
      <c r="P248" s="248">
        <v>8.5153202413896594</v>
      </c>
      <c r="R248" s="249">
        <v>1.0003</v>
      </c>
      <c r="S248" s="249">
        <v>1.0043</v>
      </c>
      <c r="T248" s="249"/>
      <c r="U248" s="251">
        <v>0.30333033303330298</v>
      </c>
      <c r="V248" s="251">
        <v>0.147314731473147</v>
      </c>
      <c r="W248" s="251">
        <v>3.3303330333033301E-2</v>
      </c>
      <c r="X248" s="249"/>
      <c r="Y248" s="249">
        <v>0.97348100000000004</v>
      </c>
      <c r="Z248" s="249">
        <v>1.0009999999999999</v>
      </c>
      <c r="AA248" s="251">
        <v>-3.11046511627907</v>
      </c>
    </row>
    <row r="249" spans="1:27" customFormat="1" x14ac:dyDescent="0.25">
      <c r="A249" s="109" t="s">
        <v>539</v>
      </c>
      <c r="B249" s="108">
        <v>10430</v>
      </c>
      <c r="C249" s="108">
        <v>9771</v>
      </c>
      <c r="D249" s="108">
        <v>8089.87514900927</v>
      </c>
      <c r="E249" s="108">
        <v>1957.4121681485699</v>
      </c>
      <c r="F249" s="108"/>
      <c r="G249" s="108">
        <v>-85.435239389519197</v>
      </c>
      <c r="H249" s="108">
        <v>-45.421294320513397</v>
      </c>
      <c r="I249" s="108">
        <v>-59.933741128249302</v>
      </c>
      <c r="J249" s="108">
        <v>46.144042360957897</v>
      </c>
      <c r="K249" s="108">
        <v>-115.014189815048</v>
      </c>
      <c r="L249" s="108">
        <v>-13.6943690856572</v>
      </c>
      <c r="M249" s="108">
        <v>-2.9493038528684301</v>
      </c>
      <c r="O249" s="248">
        <v>5.8101629913710404</v>
      </c>
      <c r="P249" s="248">
        <v>9.1850431447746903</v>
      </c>
      <c r="R249" s="249">
        <v>0.98939999999999995</v>
      </c>
      <c r="S249" s="249">
        <v>0.97609999999999997</v>
      </c>
      <c r="T249" s="249"/>
      <c r="U249" s="251">
        <v>0.44389438943894399</v>
      </c>
      <c r="V249" s="251">
        <v>0.14026402640263999</v>
      </c>
      <c r="W249" s="251">
        <v>1.8151815181518201E-2</v>
      </c>
      <c r="X249" s="249"/>
      <c r="Y249" s="249">
        <v>0.96693399999999996</v>
      </c>
      <c r="Z249" s="249">
        <v>1.0057</v>
      </c>
      <c r="AA249" s="251">
        <v>-5.0156739811912203</v>
      </c>
    </row>
    <row r="250" spans="1:27" customFormat="1" x14ac:dyDescent="0.25">
      <c r="A250" s="109" t="s">
        <v>540</v>
      </c>
      <c r="B250" s="108">
        <v>15345</v>
      </c>
      <c r="C250" s="108">
        <v>8041</v>
      </c>
      <c r="D250" s="108">
        <v>6896.04684459485</v>
      </c>
      <c r="E250" s="108">
        <v>1620.70900957806</v>
      </c>
      <c r="F250" s="108"/>
      <c r="G250" s="108">
        <v>-183.11740887624299</v>
      </c>
      <c r="H250" s="108">
        <v>-198.472564382738</v>
      </c>
      <c r="I250" s="108">
        <v>7.6468265955154502</v>
      </c>
      <c r="J250" s="108">
        <v>29.684755443362501</v>
      </c>
      <c r="K250" s="108">
        <v>-115.014189815048</v>
      </c>
      <c r="L250" s="108">
        <v>-13.6943690856572</v>
      </c>
      <c r="M250" s="108">
        <v>-2.9493038528684301</v>
      </c>
      <c r="O250" s="248">
        <v>4.9527533398501102</v>
      </c>
      <c r="P250" s="248">
        <v>7.6050830889540597</v>
      </c>
      <c r="R250" s="249">
        <v>0.97340000000000004</v>
      </c>
      <c r="S250" s="249">
        <v>0.87670000000000003</v>
      </c>
      <c r="T250" s="249"/>
      <c r="U250" s="251">
        <v>0.45526315789473698</v>
      </c>
      <c r="V250" s="251">
        <v>0.26710526315789501</v>
      </c>
      <c r="W250" s="251">
        <v>3.5526315789473698E-2</v>
      </c>
      <c r="X250" s="249"/>
      <c r="Y250" s="249">
        <v>0.96694199999999997</v>
      </c>
      <c r="Z250" s="249">
        <v>1.0043</v>
      </c>
      <c r="AA250" s="251">
        <v>-4.4025157232704402</v>
      </c>
    </row>
    <row r="251" spans="1:27" customFormat="1" x14ac:dyDescent="0.25">
      <c r="A251" s="109" t="s">
        <v>541</v>
      </c>
      <c r="B251" s="108">
        <v>16043</v>
      </c>
      <c r="C251" s="108">
        <v>7690</v>
      </c>
      <c r="D251" s="108">
        <v>6405.0759190569497</v>
      </c>
      <c r="E251" s="108">
        <v>1653.80709604342</v>
      </c>
      <c r="F251" s="108"/>
      <c r="G251" s="108">
        <v>-94.477686412063605</v>
      </c>
      <c r="H251" s="108">
        <v>-47.261072125439199</v>
      </c>
      <c r="I251" s="108">
        <v>-142.65619097111099</v>
      </c>
      <c r="J251" s="108">
        <v>28.8545956473607</v>
      </c>
      <c r="K251" s="108">
        <v>-115.014189815048</v>
      </c>
      <c r="L251" s="108">
        <v>4.4539388955215502</v>
      </c>
      <c r="M251" s="108">
        <v>-2.9493038528684301</v>
      </c>
      <c r="O251" s="248">
        <v>4.6001371314592001</v>
      </c>
      <c r="P251" s="248">
        <v>7.7603939412827998</v>
      </c>
      <c r="R251" s="249">
        <v>0.98519999999999996</v>
      </c>
      <c r="S251" s="249">
        <v>0.97060000000000002</v>
      </c>
      <c r="T251" s="249"/>
      <c r="U251" s="251">
        <v>0.34688346883468801</v>
      </c>
      <c r="V251" s="251">
        <v>0.155826558265583</v>
      </c>
      <c r="W251" s="251">
        <v>2.1680216802168001E-2</v>
      </c>
      <c r="X251" s="249"/>
      <c r="Y251" s="249">
        <v>0.97670199999999996</v>
      </c>
      <c r="Z251" s="249">
        <v>1.0044999999999999</v>
      </c>
      <c r="AA251" s="251">
        <v>-9.5588235294117592</v>
      </c>
    </row>
    <row r="252" spans="1:27" customFormat="1" x14ac:dyDescent="0.25">
      <c r="A252" s="109" t="s">
        <v>542</v>
      </c>
      <c r="B252" s="108">
        <v>26402</v>
      </c>
      <c r="C252" s="108">
        <v>9124</v>
      </c>
      <c r="D252" s="108">
        <v>7488.6756555044303</v>
      </c>
      <c r="E252" s="108">
        <v>1868.5952982393601</v>
      </c>
      <c r="F252" s="108"/>
      <c r="G252" s="108">
        <v>-201.87680550863999</v>
      </c>
      <c r="H252" s="108">
        <v>-201.38173336073299</v>
      </c>
      <c r="I252" s="108">
        <v>210.653183819476</v>
      </c>
      <c r="J252" s="108">
        <v>0.780621577155164</v>
      </c>
      <c r="K252" s="108">
        <v>-115.014189815048</v>
      </c>
      <c r="L252" s="108">
        <v>76.730000591773603</v>
      </c>
      <c r="M252" s="108">
        <v>-2.9493038528684301</v>
      </c>
      <c r="O252" s="248">
        <v>5.3783804257253198</v>
      </c>
      <c r="P252" s="248">
        <v>8.7682751306719204</v>
      </c>
      <c r="R252" s="249">
        <v>0.97299999999999998</v>
      </c>
      <c r="S252" s="249">
        <v>0.89149999999999996</v>
      </c>
      <c r="T252" s="249"/>
      <c r="U252" s="251">
        <v>0.47957746478873198</v>
      </c>
      <c r="V252" s="251">
        <v>0.32746478873239399</v>
      </c>
      <c r="W252" s="251">
        <v>9.2253521126760593E-2</v>
      </c>
      <c r="X252" s="249"/>
      <c r="Y252" s="249">
        <v>0.97249700000000006</v>
      </c>
      <c r="Z252" s="249">
        <v>1.0001</v>
      </c>
      <c r="AA252" s="251">
        <v>-16.075650118203299</v>
      </c>
    </row>
    <row r="253" spans="1:27" customFormat="1" x14ac:dyDescent="0.25">
      <c r="A253" s="109" t="s">
        <v>543</v>
      </c>
      <c r="B253" s="108">
        <v>10260</v>
      </c>
      <c r="C253" s="108">
        <v>6729</v>
      </c>
      <c r="D253" s="108">
        <v>5862.5949490475296</v>
      </c>
      <c r="E253" s="108">
        <v>1437.3410093663299</v>
      </c>
      <c r="F253" s="108"/>
      <c r="G253" s="108">
        <v>-183.768044210113</v>
      </c>
      <c r="H253" s="108">
        <v>-218.55231793480999</v>
      </c>
      <c r="I253" s="108">
        <v>-50.151993614999697</v>
      </c>
      <c r="J253" s="108">
        <v>-1.1407649782045699</v>
      </c>
      <c r="K253" s="108">
        <v>-115.014189815048</v>
      </c>
      <c r="L253" s="108">
        <v>0.49423280040976397</v>
      </c>
      <c r="M253" s="108">
        <v>-2.9493038528684301</v>
      </c>
      <c r="O253" s="248">
        <v>4.2105263157894699</v>
      </c>
      <c r="P253" s="248">
        <v>6.7446393762183199</v>
      </c>
      <c r="R253" s="249">
        <v>0.96860000000000002</v>
      </c>
      <c r="S253" s="249">
        <v>0.84699999999999998</v>
      </c>
      <c r="T253" s="249"/>
      <c r="U253" s="251">
        <v>0.51851851851851805</v>
      </c>
      <c r="V253" s="251">
        <v>0.18981481481481499</v>
      </c>
      <c r="W253" s="251">
        <v>4.8611111111111098E-2</v>
      </c>
      <c r="X253" s="249"/>
      <c r="Y253" s="249">
        <v>0.96394499999999994</v>
      </c>
      <c r="Z253" s="249">
        <v>0.99980000000000002</v>
      </c>
      <c r="AA253" s="251">
        <v>-9.2436974789915993</v>
      </c>
    </row>
    <row r="254" spans="1:27" customFormat="1" x14ac:dyDescent="0.25">
      <c r="A254" s="109" t="s">
        <v>544</v>
      </c>
      <c r="B254" s="108">
        <v>20536</v>
      </c>
      <c r="C254" s="108">
        <v>7582</v>
      </c>
      <c r="D254" s="108">
        <v>6366.5365995055699</v>
      </c>
      <c r="E254" s="108">
        <v>1572.1640465783801</v>
      </c>
      <c r="F254" s="108"/>
      <c r="G254" s="108">
        <v>-91.997343502850995</v>
      </c>
      <c r="H254" s="108">
        <v>-52.407153894743097</v>
      </c>
      <c r="I254" s="108">
        <v>-93.239800341244404</v>
      </c>
      <c r="J254" s="108">
        <v>12.128173550665499</v>
      </c>
      <c r="K254" s="108">
        <v>-115.014189815048</v>
      </c>
      <c r="L254" s="108">
        <v>-13.6943690856572</v>
      </c>
      <c r="M254" s="108">
        <v>-2.9493038528684301</v>
      </c>
      <c r="O254" s="248">
        <v>4.5724581223217804</v>
      </c>
      <c r="P254" s="248">
        <v>7.3772886638098898</v>
      </c>
      <c r="R254" s="249">
        <v>0.98550000000000004</v>
      </c>
      <c r="S254" s="249">
        <v>0.96579999999999999</v>
      </c>
      <c r="T254" s="249"/>
      <c r="U254" s="251">
        <v>0.43450479233226802</v>
      </c>
      <c r="V254" s="251">
        <v>0.153354632587859</v>
      </c>
      <c r="W254" s="251">
        <v>3.5143769968051103E-2</v>
      </c>
      <c r="X254" s="249"/>
      <c r="Y254" s="249">
        <v>0.96672799999999992</v>
      </c>
      <c r="Z254" s="249">
        <v>1.0019</v>
      </c>
      <c r="AA254" s="251">
        <v>-4.0858018386108297</v>
      </c>
    </row>
    <row r="255" spans="1:27" customFormat="1" x14ac:dyDescent="0.25">
      <c r="A255" s="109" t="s">
        <v>545</v>
      </c>
      <c r="B255" s="108">
        <v>6908</v>
      </c>
      <c r="C255" s="108">
        <v>7333</v>
      </c>
      <c r="D255" s="108">
        <v>6187.8467606026097</v>
      </c>
      <c r="E255" s="108">
        <v>1409.8241779525599</v>
      </c>
      <c r="F255" s="108"/>
      <c r="G255" s="108">
        <v>-52.279260275142398</v>
      </c>
      <c r="H255" s="108">
        <v>-154.001767912134</v>
      </c>
      <c r="I255" s="108">
        <v>25.222687444230001</v>
      </c>
      <c r="J255" s="108">
        <v>26.6394950821959</v>
      </c>
      <c r="K255" s="108">
        <v>-115.014189815048</v>
      </c>
      <c r="L255" s="108">
        <v>-13.6943690856572</v>
      </c>
      <c r="M255" s="108">
        <v>18.5003827319061</v>
      </c>
      <c r="O255" s="248">
        <v>4.4441227562246697</v>
      </c>
      <c r="P255" s="248">
        <v>6.6155182397220598</v>
      </c>
      <c r="R255" s="249">
        <v>0.99150000000000005</v>
      </c>
      <c r="S255" s="249">
        <v>0.88980000000000004</v>
      </c>
      <c r="T255" s="249"/>
      <c r="U255" s="251">
        <v>0.55700325732899003</v>
      </c>
      <c r="V255" s="251">
        <v>0.250814332247557</v>
      </c>
      <c r="W255" s="251">
        <v>5.5374592833876198E-2</v>
      </c>
      <c r="X255" s="249"/>
      <c r="Y255" s="249">
        <v>0.96405399999999997</v>
      </c>
      <c r="Z255" s="249">
        <v>1.0043</v>
      </c>
      <c r="AA255" s="251">
        <v>5.13698630136986</v>
      </c>
    </row>
    <row r="256" spans="1:27" customFormat="1" x14ac:dyDescent="0.25">
      <c r="A256" s="109" t="s">
        <v>546</v>
      </c>
      <c r="B256" s="108">
        <v>11042</v>
      </c>
      <c r="C256" s="108">
        <v>6633</v>
      </c>
      <c r="D256" s="108">
        <v>5699.5976071386804</v>
      </c>
      <c r="E256" s="108">
        <v>1295.01816570861</v>
      </c>
      <c r="F256" s="108"/>
      <c r="G256" s="108">
        <v>-57.818458402834999</v>
      </c>
      <c r="H256" s="108">
        <v>-81.908811556826194</v>
      </c>
      <c r="I256" s="108">
        <v>-92.025173018181505</v>
      </c>
      <c r="J256" s="108">
        <v>-15.927119288383601</v>
      </c>
      <c r="K256" s="108">
        <v>-115.014189815048</v>
      </c>
      <c r="L256" s="108">
        <v>-13.6943690856572</v>
      </c>
      <c r="M256" s="108">
        <v>15.1870803736534</v>
      </c>
      <c r="O256" s="248">
        <v>4.0934613294693003</v>
      </c>
      <c r="P256" s="248">
        <v>6.0767976815794196</v>
      </c>
      <c r="R256" s="249">
        <v>0.98980000000000001</v>
      </c>
      <c r="S256" s="249">
        <v>0.93569999999999998</v>
      </c>
      <c r="T256" s="249"/>
      <c r="U256" s="251">
        <v>0.47123893805309702</v>
      </c>
      <c r="V256" s="251">
        <v>0.20132743362831901</v>
      </c>
      <c r="W256" s="251">
        <v>3.3185840707964598E-2</v>
      </c>
      <c r="X256" s="249"/>
      <c r="Y256" s="249">
        <v>0.967754</v>
      </c>
      <c r="Z256" s="249">
        <v>0.99719999999999998</v>
      </c>
      <c r="AA256" s="251">
        <v>4.8723897911832896</v>
      </c>
    </row>
    <row r="257" spans="1:27" customFormat="1" x14ac:dyDescent="0.25">
      <c r="A257" s="109" t="s">
        <v>547</v>
      </c>
      <c r="B257" s="108">
        <v>10913</v>
      </c>
      <c r="C257" s="108">
        <v>7901</v>
      </c>
      <c r="D257" s="108">
        <v>6660.0862165139597</v>
      </c>
      <c r="E257" s="108">
        <v>1611.05688948447</v>
      </c>
      <c r="F257" s="108"/>
      <c r="G257" s="108">
        <v>-140.21038197846499</v>
      </c>
      <c r="H257" s="108">
        <v>-136.54561324163299</v>
      </c>
      <c r="I257" s="108">
        <v>-3.1093162303732198</v>
      </c>
      <c r="J257" s="108">
        <v>29.336133364265901</v>
      </c>
      <c r="K257" s="108">
        <v>-115.014189815048</v>
      </c>
      <c r="L257" s="108">
        <v>-1.92446088277706</v>
      </c>
      <c r="M257" s="108">
        <v>-2.9493038528684301</v>
      </c>
      <c r="O257" s="248">
        <v>4.7832859891872097</v>
      </c>
      <c r="P257" s="248">
        <v>7.5597910748648403</v>
      </c>
      <c r="R257" s="249">
        <v>0.97889999999999999</v>
      </c>
      <c r="S257" s="249">
        <v>0.91439999999999999</v>
      </c>
      <c r="T257" s="249"/>
      <c r="U257" s="251">
        <v>0.54789272030651304</v>
      </c>
      <c r="V257" s="251">
        <v>0.22222222222222199</v>
      </c>
      <c r="W257" s="251">
        <v>3.4482758620689703E-2</v>
      </c>
      <c r="X257" s="249"/>
      <c r="Y257" s="249">
        <v>0.96629299999999996</v>
      </c>
      <c r="Z257" s="249">
        <v>1.0044</v>
      </c>
      <c r="AA257" s="251">
        <v>-8.7412587412587399</v>
      </c>
    </row>
    <row r="258" spans="1:27" customFormat="1" x14ac:dyDescent="0.25">
      <c r="A258" s="109" t="s">
        <v>548</v>
      </c>
      <c r="B258" s="108">
        <v>11243</v>
      </c>
      <c r="C258" s="108">
        <v>9019</v>
      </c>
      <c r="D258" s="108">
        <v>7455.3456625462204</v>
      </c>
      <c r="E258" s="108">
        <v>1793.1227013017699</v>
      </c>
      <c r="F258" s="108"/>
      <c r="G258" s="108">
        <v>-36.213756556497103</v>
      </c>
      <c r="H258" s="108">
        <v>-57.812192644721101</v>
      </c>
      <c r="I258" s="108">
        <v>-42.365130476454603</v>
      </c>
      <c r="J258" s="108">
        <v>23.8888601317534</v>
      </c>
      <c r="K258" s="108">
        <v>-115.014189815048</v>
      </c>
      <c r="L258" s="108">
        <v>1.26337179671781</v>
      </c>
      <c r="M258" s="108">
        <v>-2.9493038528684301</v>
      </c>
      <c r="O258" s="248">
        <v>5.3544427643867296</v>
      </c>
      <c r="P258" s="248">
        <v>8.4141243440362903</v>
      </c>
      <c r="R258" s="249">
        <v>0.99509999999999998</v>
      </c>
      <c r="S258" s="249">
        <v>0.96699999999999997</v>
      </c>
      <c r="T258" s="249"/>
      <c r="U258" s="251">
        <v>0.44019933554817298</v>
      </c>
      <c r="V258" s="251">
        <v>0.191029900332226</v>
      </c>
      <c r="W258" s="251">
        <v>2.32558139534884E-2</v>
      </c>
      <c r="X258" s="249"/>
      <c r="Y258" s="249">
        <v>0.96164000000000005</v>
      </c>
      <c r="Z258" s="249">
        <v>1.0032000000000001</v>
      </c>
      <c r="AA258" s="251">
        <v>-8.9258698940998507</v>
      </c>
    </row>
    <row r="259" spans="1:27" customFormat="1" x14ac:dyDescent="0.25">
      <c r="A259" s="109" t="s">
        <v>549</v>
      </c>
      <c r="B259" s="108">
        <v>6728</v>
      </c>
      <c r="C259" s="108">
        <v>7011</v>
      </c>
      <c r="D259" s="108">
        <v>6042.9690802087798</v>
      </c>
      <c r="E259" s="108">
        <v>1552.06955628627</v>
      </c>
      <c r="F259" s="108"/>
      <c r="G259" s="108">
        <v>-247.44429509858099</v>
      </c>
      <c r="H259" s="108">
        <v>-244.64216817313601</v>
      </c>
      <c r="I259" s="108">
        <v>14.649448443055901</v>
      </c>
      <c r="J259" s="108">
        <v>-12.658481056833599</v>
      </c>
      <c r="K259" s="108">
        <v>-115.014189815048</v>
      </c>
      <c r="L259" s="108">
        <v>23.783539330408601</v>
      </c>
      <c r="M259" s="108">
        <v>-2.9493038528684301</v>
      </c>
      <c r="O259" s="248">
        <v>4.3400713436385301</v>
      </c>
      <c r="P259" s="248">
        <v>7.2829964328180701</v>
      </c>
      <c r="R259" s="249">
        <v>0.95899999999999996</v>
      </c>
      <c r="S259" s="249">
        <v>0.84150000000000003</v>
      </c>
      <c r="T259" s="249"/>
      <c r="U259" s="251">
        <v>0.55821917808219201</v>
      </c>
      <c r="V259" s="251">
        <v>0.25</v>
      </c>
      <c r="W259" s="251">
        <v>5.4794520547945202E-2</v>
      </c>
      <c r="X259" s="249"/>
      <c r="Y259" s="249">
        <v>0.96166600000000002</v>
      </c>
      <c r="Z259" s="249">
        <v>0.99790000000000001</v>
      </c>
      <c r="AA259" s="251">
        <v>-12.048192771084301</v>
      </c>
    </row>
    <row r="260" spans="1:27" customFormat="1" x14ac:dyDescent="0.25">
      <c r="A260" s="109" t="s">
        <v>550</v>
      </c>
      <c r="B260" s="108">
        <v>6929</v>
      </c>
      <c r="C260" s="108">
        <v>6467</v>
      </c>
      <c r="D260" s="108">
        <v>5526.0605081493304</v>
      </c>
      <c r="E260" s="108">
        <v>1473.2146712216399</v>
      </c>
      <c r="F260" s="108"/>
      <c r="G260" s="108">
        <v>-186.463407985468</v>
      </c>
      <c r="H260" s="108">
        <v>-202.67937546595999</v>
      </c>
      <c r="I260" s="108">
        <v>-22.025095989851899</v>
      </c>
      <c r="J260" s="108">
        <v>-1.07345809002494</v>
      </c>
      <c r="K260" s="108">
        <v>-115.014189815048</v>
      </c>
      <c r="L260" s="108">
        <v>-2.50318065903623</v>
      </c>
      <c r="M260" s="108">
        <v>-2.9493038528684301</v>
      </c>
      <c r="O260" s="248">
        <v>3.96882667051523</v>
      </c>
      <c r="P260" s="248">
        <v>6.9129744551883396</v>
      </c>
      <c r="R260" s="249">
        <v>0.96619999999999995</v>
      </c>
      <c r="S260" s="249">
        <v>0.86150000000000004</v>
      </c>
      <c r="T260" s="249"/>
      <c r="U260" s="251">
        <v>0.55272727272727296</v>
      </c>
      <c r="V260" s="251">
        <v>0.236363636363636</v>
      </c>
      <c r="W260" s="251">
        <v>5.8181818181818203E-2</v>
      </c>
      <c r="X260" s="249"/>
      <c r="Y260" s="249">
        <v>0.96904499999999993</v>
      </c>
      <c r="Z260" s="249">
        <v>0.99980000000000002</v>
      </c>
      <c r="AA260" s="251">
        <v>-8.9403973509933792</v>
      </c>
    </row>
    <row r="261" spans="1:27" customFormat="1" ht="14.25" customHeight="1" x14ac:dyDescent="0.25">
      <c r="A261" s="17" t="s">
        <v>551</v>
      </c>
      <c r="B261" s="18"/>
      <c r="C261" s="1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O261" s="248"/>
      <c r="P261" s="248"/>
      <c r="R261" s="249"/>
      <c r="S261" s="249"/>
      <c r="T261" s="249"/>
      <c r="U261" s="251"/>
      <c r="V261" s="251"/>
      <c r="W261" s="251"/>
      <c r="X261" s="249"/>
      <c r="Y261" s="249"/>
      <c r="Z261" s="249"/>
      <c r="AA261" s="251"/>
    </row>
    <row r="262" spans="1:27" customFormat="1" x14ac:dyDescent="0.25">
      <c r="A262" s="109" t="s">
        <v>552</v>
      </c>
      <c r="B262" s="108">
        <v>26414</v>
      </c>
      <c r="C262" s="108">
        <v>8469</v>
      </c>
      <c r="D262" s="108">
        <v>7190.07963104395</v>
      </c>
      <c r="E262" s="108">
        <v>1671.6935264358899</v>
      </c>
      <c r="F262" s="108"/>
      <c r="G262" s="108">
        <v>-144.922171357108</v>
      </c>
      <c r="H262" s="108">
        <v>-133.21047237985201</v>
      </c>
      <c r="I262" s="108">
        <v>12.3425888681251</v>
      </c>
      <c r="J262" s="108">
        <v>5.0648097533350098</v>
      </c>
      <c r="K262" s="108">
        <v>-115.014189815048</v>
      </c>
      <c r="L262" s="108">
        <v>-13.6943690856572</v>
      </c>
      <c r="M262" s="108">
        <v>-2.9493038528684301</v>
      </c>
      <c r="O262" s="248">
        <v>5.1639282198833998</v>
      </c>
      <c r="P262" s="248">
        <v>7.8443249791777099</v>
      </c>
      <c r="R262" s="249">
        <v>0.9798</v>
      </c>
      <c r="S262" s="249">
        <v>0.91949999999999998</v>
      </c>
      <c r="T262" s="249"/>
      <c r="U262" s="251">
        <v>0.48973607038123201</v>
      </c>
      <c r="V262" s="251">
        <v>0.28665689149560097</v>
      </c>
      <c r="W262" s="251">
        <v>1.7595307917888599E-2</v>
      </c>
      <c r="X262" s="249"/>
      <c r="Y262" s="249">
        <v>0.97155600000000009</v>
      </c>
      <c r="Z262" s="249">
        <v>1.0006999999999999</v>
      </c>
      <c r="AA262" s="251">
        <v>-7.3369565217391299</v>
      </c>
    </row>
    <row r="263" spans="1:27" customFormat="1" x14ac:dyDescent="0.25">
      <c r="A263" s="109" t="s">
        <v>553</v>
      </c>
      <c r="B263" s="108">
        <v>103532</v>
      </c>
      <c r="C263" s="108">
        <v>8976</v>
      </c>
      <c r="D263" s="108">
        <v>7480.1427218812196</v>
      </c>
      <c r="E263" s="108">
        <v>1701.6663742491801</v>
      </c>
      <c r="F263" s="108"/>
      <c r="G263" s="108">
        <v>-56.5316474963182</v>
      </c>
      <c r="H263" s="108">
        <v>-38.798469934043197</v>
      </c>
      <c r="I263" s="108">
        <v>28.5338858675462</v>
      </c>
      <c r="J263" s="108">
        <v>-7.4483887102764301</v>
      </c>
      <c r="K263" s="108">
        <v>-115.014189815048</v>
      </c>
      <c r="L263" s="108">
        <v>-13.6943690856572</v>
      </c>
      <c r="M263" s="108">
        <v>-2.9493038528684301</v>
      </c>
      <c r="O263" s="248">
        <v>5.3722520573349302</v>
      </c>
      <c r="P263" s="248">
        <v>7.9849708302747002</v>
      </c>
      <c r="R263" s="249">
        <v>0.99239999999999995</v>
      </c>
      <c r="S263" s="249">
        <v>0.97640000000000005</v>
      </c>
      <c r="T263" s="249"/>
      <c r="U263" s="251">
        <v>0.37468536497662702</v>
      </c>
      <c r="V263" s="251">
        <v>0.23804386911183001</v>
      </c>
      <c r="W263" s="251">
        <v>5.3038475368572501E-2</v>
      </c>
      <c r="X263" s="249"/>
      <c r="Y263" s="249">
        <v>0.98585099999999992</v>
      </c>
      <c r="Z263" s="249">
        <v>0.999</v>
      </c>
      <c r="AA263" s="251">
        <v>-4.2355371900826402</v>
      </c>
    </row>
    <row r="264" spans="1:27" customFormat="1" x14ac:dyDescent="0.25">
      <c r="A264" s="109" t="s">
        <v>554</v>
      </c>
      <c r="B264" s="108">
        <v>9374</v>
      </c>
      <c r="C264" s="108">
        <v>7753</v>
      </c>
      <c r="D264" s="108">
        <v>6684.0712095098697</v>
      </c>
      <c r="E264" s="108">
        <v>1580.0140123599199</v>
      </c>
      <c r="F264" s="108"/>
      <c r="G264" s="108">
        <v>-268.382225432317</v>
      </c>
      <c r="H264" s="108">
        <v>-225.84515847911999</v>
      </c>
      <c r="I264" s="108">
        <v>35.000367395271297</v>
      </c>
      <c r="J264" s="108">
        <v>47.488659599125597</v>
      </c>
      <c r="K264" s="108">
        <v>-115.014189815048</v>
      </c>
      <c r="L264" s="108">
        <v>18.736442756858001</v>
      </c>
      <c r="M264" s="108">
        <v>-2.9493038528684301</v>
      </c>
      <c r="O264" s="248">
        <v>4.8005120546191602</v>
      </c>
      <c r="P264" s="248">
        <v>7.4141241732451499</v>
      </c>
      <c r="R264" s="249">
        <v>0.95979999999999999</v>
      </c>
      <c r="S264" s="249">
        <v>0.85619999999999996</v>
      </c>
      <c r="T264" s="249"/>
      <c r="U264" s="251">
        <v>0.57777777777777795</v>
      </c>
      <c r="V264" s="251">
        <v>0.23555555555555599</v>
      </c>
      <c r="W264" s="251">
        <v>4.4444444444444398E-2</v>
      </c>
      <c r="X264" s="249"/>
      <c r="Y264" s="249">
        <v>0.96242000000000005</v>
      </c>
      <c r="Z264" s="249">
        <v>1.0071000000000001</v>
      </c>
      <c r="AA264" s="251">
        <v>-11.0671936758893</v>
      </c>
    </row>
    <row r="265" spans="1:27" customFormat="1" x14ac:dyDescent="0.25">
      <c r="A265" s="109" t="s">
        <v>555</v>
      </c>
      <c r="B265" s="108">
        <v>37645</v>
      </c>
      <c r="C265" s="108">
        <v>7622</v>
      </c>
      <c r="D265" s="108">
        <v>6387.6121683854699</v>
      </c>
      <c r="E265" s="108">
        <v>1637.16356264973</v>
      </c>
      <c r="F265" s="108"/>
      <c r="G265" s="108">
        <v>-114.65958184095901</v>
      </c>
      <c r="H265" s="108">
        <v>-80.169888921719206</v>
      </c>
      <c r="I265" s="108">
        <v>-90.168652412309498</v>
      </c>
      <c r="J265" s="108">
        <v>3.8643213126356599</v>
      </c>
      <c r="K265" s="108">
        <v>-115.014189815048</v>
      </c>
      <c r="L265" s="108">
        <v>-4.1662045937970698</v>
      </c>
      <c r="M265" s="108">
        <v>-2.9493038528684301</v>
      </c>
      <c r="O265" s="248">
        <v>4.5875946340815501</v>
      </c>
      <c r="P265" s="248">
        <v>7.6822951255146803</v>
      </c>
      <c r="R265" s="249">
        <v>0.98199999999999998</v>
      </c>
      <c r="S265" s="249">
        <v>0.95020000000000004</v>
      </c>
      <c r="T265" s="249"/>
      <c r="U265" s="251">
        <v>0.410538506079907</v>
      </c>
      <c r="V265" s="251">
        <v>0.17950202663578499</v>
      </c>
      <c r="W265" s="251">
        <v>3.2426172553561103E-2</v>
      </c>
      <c r="X265" s="249"/>
      <c r="Y265" s="249">
        <v>0.96235699999999991</v>
      </c>
      <c r="Z265" s="249">
        <v>1.0005999999999999</v>
      </c>
      <c r="AA265" s="251">
        <v>-8.5275423728813493</v>
      </c>
    </row>
    <row r="266" spans="1:27" customFormat="1" x14ac:dyDescent="0.25">
      <c r="A266" s="109" t="s">
        <v>556</v>
      </c>
      <c r="B266" s="108">
        <v>18538</v>
      </c>
      <c r="C266" s="108">
        <v>7377</v>
      </c>
      <c r="D266" s="108">
        <v>6421.7994758925697</v>
      </c>
      <c r="E266" s="108">
        <v>1541.5832509577299</v>
      </c>
      <c r="F266" s="108"/>
      <c r="G266" s="108">
        <v>-241.14222310358099</v>
      </c>
      <c r="H266" s="108">
        <v>-210.29852385825899</v>
      </c>
      <c r="I266" s="108">
        <v>-26.739202518000699</v>
      </c>
      <c r="J266" s="108">
        <v>23.7924120724076</v>
      </c>
      <c r="K266" s="108">
        <v>-115.014189815048</v>
      </c>
      <c r="L266" s="108">
        <v>-13.6943690856572</v>
      </c>
      <c r="M266" s="108">
        <v>-2.9493038528684301</v>
      </c>
      <c r="O266" s="248">
        <v>4.6121480202826604</v>
      </c>
      <c r="P266" s="248">
        <v>7.2337900528643901</v>
      </c>
      <c r="R266" s="249">
        <v>0.96240000000000003</v>
      </c>
      <c r="S266" s="249">
        <v>0.86270000000000002</v>
      </c>
      <c r="T266" s="249"/>
      <c r="U266" s="251">
        <v>0.48187134502924001</v>
      </c>
      <c r="V266" s="251">
        <v>0.25497076023391801</v>
      </c>
      <c r="W266" s="251">
        <v>3.0409356725146199E-2</v>
      </c>
      <c r="X266" s="249"/>
      <c r="Y266" s="249">
        <v>0.96814400000000012</v>
      </c>
      <c r="Z266" s="249">
        <v>1.0037</v>
      </c>
      <c r="AA266" s="251">
        <v>-4.4692737430167604</v>
      </c>
    </row>
    <row r="267" spans="1:27" customFormat="1" x14ac:dyDescent="0.25">
      <c r="A267" s="109" t="s">
        <v>557</v>
      </c>
      <c r="B267" s="108">
        <v>9370</v>
      </c>
      <c r="C267" s="108">
        <v>8122</v>
      </c>
      <c r="D267" s="108">
        <v>6835.5229261840204</v>
      </c>
      <c r="E267" s="108">
        <v>1746.7176644011499</v>
      </c>
      <c r="F267" s="108"/>
      <c r="G267" s="108">
        <v>-180.82392035389699</v>
      </c>
      <c r="H267" s="108">
        <v>-175.58164290559901</v>
      </c>
      <c r="I267" s="108">
        <v>9.4294757642081208</v>
      </c>
      <c r="J267" s="108">
        <v>-14.322844133381601</v>
      </c>
      <c r="K267" s="108">
        <v>-115.014189815048</v>
      </c>
      <c r="L267" s="108">
        <v>19.080304331832</v>
      </c>
      <c r="M267" s="108">
        <v>-2.9493038528684301</v>
      </c>
      <c r="O267" s="248">
        <v>4.9092849519743904</v>
      </c>
      <c r="P267" s="248">
        <v>8.1963713980789805</v>
      </c>
      <c r="R267" s="249">
        <v>0.97350000000000003</v>
      </c>
      <c r="S267" s="249">
        <v>0.89870000000000005</v>
      </c>
      <c r="T267" s="249"/>
      <c r="U267" s="251">
        <v>0.48043478260869599</v>
      </c>
      <c r="V267" s="251">
        <v>0.22173913043478299</v>
      </c>
      <c r="W267" s="251">
        <v>4.7826086956521699E-2</v>
      </c>
      <c r="X267" s="249"/>
      <c r="Y267" s="249">
        <v>0.96451400000000009</v>
      </c>
      <c r="Z267" s="249">
        <v>0.99790000000000001</v>
      </c>
      <c r="AA267" s="251">
        <v>-11.0251450676983</v>
      </c>
    </row>
    <row r="268" spans="1:27" customFormat="1" x14ac:dyDescent="0.25">
      <c r="A268" s="109" t="s">
        <v>558</v>
      </c>
      <c r="B268" s="108">
        <v>5758</v>
      </c>
      <c r="C268" s="108">
        <v>6890</v>
      </c>
      <c r="D268" s="108">
        <v>5706.8156806897196</v>
      </c>
      <c r="E268" s="108">
        <v>1580.3646168221501</v>
      </c>
      <c r="F268" s="108"/>
      <c r="G268" s="108">
        <v>-186.86611713664399</v>
      </c>
      <c r="H268" s="108">
        <v>-163.47117303631299</v>
      </c>
      <c r="I268" s="108">
        <v>-30.882727552207299</v>
      </c>
      <c r="J268" s="108">
        <v>42.262190048709201</v>
      </c>
      <c r="K268" s="108">
        <v>-115.014189815048</v>
      </c>
      <c r="L268" s="108">
        <v>59.884708449661701</v>
      </c>
      <c r="M268" s="108">
        <v>-2.9493038528684301</v>
      </c>
      <c r="O268" s="248">
        <v>4.09864536297325</v>
      </c>
      <c r="P268" s="248">
        <v>7.4157693643626299</v>
      </c>
      <c r="R268" s="249">
        <v>0.96719999999999995</v>
      </c>
      <c r="S268" s="249">
        <v>0.89570000000000005</v>
      </c>
      <c r="T268" s="249"/>
      <c r="U268" s="251">
        <v>0.58474576271186396</v>
      </c>
      <c r="V268" s="251">
        <v>0.29661016949152502</v>
      </c>
      <c r="W268" s="251">
        <v>2.1186440677966101E-2</v>
      </c>
      <c r="X268" s="249"/>
      <c r="Y268" s="249">
        <v>0.96944799999999998</v>
      </c>
      <c r="Z268" s="249">
        <v>1.0074000000000001</v>
      </c>
      <c r="AA268" s="251">
        <v>-16.6077738515901</v>
      </c>
    </row>
    <row r="269" spans="1:27" customFormat="1" x14ac:dyDescent="0.25">
      <c r="A269" s="109" t="s">
        <v>559</v>
      </c>
      <c r="B269" s="108">
        <v>11525</v>
      </c>
      <c r="C269" s="108">
        <v>8876</v>
      </c>
      <c r="D269" s="108">
        <v>7732.0124273772299</v>
      </c>
      <c r="E269" s="108">
        <v>1678.9818352334601</v>
      </c>
      <c r="F269" s="108"/>
      <c r="G269" s="108">
        <v>-252.51936918525499</v>
      </c>
      <c r="H269" s="108">
        <v>-227.14857127703701</v>
      </c>
      <c r="I269" s="108">
        <v>43.764322030345703</v>
      </c>
      <c r="J269" s="108">
        <v>-16.9786733286249</v>
      </c>
      <c r="K269" s="108">
        <v>-115.014189815048</v>
      </c>
      <c r="L269" s="108">
        <v>-13.6943690856572</v>
      </c>
      <c r="M269" s="108">
        <v>46.372463364370198</v>
      </c>
      <c r="O269" s="248">
        <v>5.5531453362256</v>
      </c>
      <c r="P269" s="248">
        <v>7.8785249457700699</v>
      </c>
      <c r="R269" s="249">
        <v>0.96730000000000005</v>
      </c>
      <c r="S269" s="249">
        <v>0.8639</v>
      </c>
      <c r="T269" s="249"/>
      <c r="U269" s="251">
        <v>0.48125000000000001</v>
      </c>
      <c r="V269" s="251">
        <v>0.25</v>
      </c>
      <c r="W269" s="251">
        <v>3.125E-2</v>
      </c>
      <c r="X269" s="249"/>
      <c r="Y269" s="249">
        <v>0.96906400000000004</v>
      </c>
      <c r="Z269" s="249">
        <v>0.99780000000000002</v>
      </c>
      <c r="AA269" s="251">
        <v>7.9258010118043796</v>
      </c>
    </row>
    <row r="270" spans="1:27" customFormat="1" x14ac:dyDescent="0.25">
      <c r="A270" s="109" t="s">
        <v>560</v>
      </c>
      <c r="B270" s="108">
        <v>38628</v>
      </c>
      <c r="C270" s="108">
        <v>8378</v>
      </c>
      <c r="D270" s="108">
        <v>6953.1805774807499</v>
      </c>
      <c r="E270" s="108">
        <v>1731.21816217642</v>
      </c>
      <c r="F270" s="108"/>
      <c r="G270" s="108">
        <v>-137.35553824414001</v>
      </c>
      <c r="H270" s="108">
        <v>-131.25045472447599</v>
      </c>
      <c r="I270" s="108">
        <v>65.553025143645897</v>
      </c>
      <c r="J270" s="108">
        <v>-6.2261085081279601</v>
      </c>
      <c r="K270" s="108">
        <v>-115.014189815048</v>
      </c>
      <c r="L270" s="108">
        <v>20.409434630753701</v>
      </c>
      <c r="M270" s="108">
        <v>-2.9493038528684301</v>
      </c>
      <c r="O270" s="248">
        <v>4.99378689033861</v>
      </c>
      <c r="P270" s="248">
        <v>8.1236408822615704</v>
      </c>
      <c r="R270" s="249">
        <v>0.98019999999999996</v>
      </c>
      <c r="S270" s="249">
        <v>0.9234</v>
      </c>
      <c r="T270" s="249"/>
      <c r="U270" s="251">
        <v>0.498185588387766</v>
      </c>
      <c r="V270" s="251">
        <v>0.27941938828408502</v>
      </c>
      <c r="W270" s="251">
        <v>5.1840331778123402E-2</v>
      </c>
      <c r="X270" s="249"/>
      <c r="Y270" s="249">
        <v>0.9732599999999999</v>
      </c>
      <c r="Z270" s="249">
        <v>0.99909999999999999</v>
      </c>
      <c r="AA270" s="251">
        <v>-11.1059907834101</v>
      </c>
    </row>
    <row r="271" spans="1:27" customFormat="1" x14ac:dyDescent="0.25">
      <c r="A271" s="109" t="s">
        <v>561</v>
      </c>
      <c r="B271" s="108">
        <v>24858</v>
      </c>
      <c r="C271" s="108">
        <v>7958</v>
      </c>
      <c r="D271" s="108">
        <v>6777.5493743766001</v>
      </c>
      <c r="E271" s="108">
        <v>1619.4474400880299</v>
      </c>
      <c r="F271" s="108"/>
      <c r="G271" s="108">
        <v>-178.60986629356299</v>
      </c>
      <c r="H271" s="108">
        <v>-190.381720408185</v>
      </c>
      <c r="I271" s="108">
        <v>58.035729095580699</v>
      </c>
      <c r="J271" s="108">
        <v>-8.7790601750845596</v>
      </c>
      <c r="K271" s="108">
        <v>-115.014189815048</v>
      </c>
      <c r="L271" s="108">
        <v>-1.65681776537863</v>
      </c>
      <c r="M271" s="108">
        <v>-2.9493038528684301</v>
      </c>
      <c r="O271" s="248">
        <v>4.8676482420146403</v>
      </c>
      <c r="P271" s="248">
        <v>7.5991632472443502</v>
      </c>
      <c r="R271" s="249">
        <v>0.97360000000000002</v>
      </c>
      <c r="S271" s="249">
        <v>0.88160000000000005</v>
      </c>
      <c r="T271" s="249"/>
      <c r="U271" s="251">
        <v>0.53305785123966898</v>
      </c>
      <c r="V271" s="251">
        <v>0.31322314049586802</v>
      </c>
      <c r="W271" s="251">
        <v>3.71900826446281E-2</v>
      </c>
      <c r="X271" s="249"/>
      <c r="Y271" s="249">
        <v>0.96474100000000007</v>
      </c>
      <c r="Z271" s="249">
        <v>0.99870000000000003</v>
      </c>
      <c r="AA271" s="251">
        <v>-8.7481146304675708</v>
      </c>
    </row>
    <row r="272" spans="1:27" customFormat="1" ht="14.25" customHeight="1" x14ac:dyDescent="0.25">
      <c r="A272" s="17" t="s">
        <v>562</v>
      </c>
      <c r="B272" s="18"/>
      <c r="C272" s="1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O272" s="248"/>
      <c r="P272" s="248"/>
      <c r="R272" s="249"/>
      <c r="S272" s="249"/>
      <c r="T272" s="249"/>
      <c r="U272" s="251"/>
      <c r="V272" s="251"/>
      <c r="W272" s="251"/>
      <c r="X272" s="249"/>
      <c r="Y272" s="249"/>
      <c r="Z272" s="249"/>
      <c r="AA272" s="251"/>
    </row>
    <row r="273" spans="1:27" customFormat="1" x14ac:dyDescent="0.25">
      <c r="A273" s="109" t="s">
        <v>563</v>
      </c>
      <c r="B273" s="108">
        <v>24654</v>
      </c>
      <c r="C273" s="108">
        <v>8411</v>
      </c>
      <c r="D273" s="108">
        <v>7008.7068175342602</v>
      </c>
      <c r="E273" s="108">
        <v>1637.1695786477101</v>
      </c>
      <c r="F273" s="108"/>
      <c r="G273" s="108">
        <v>-92.197492801472805</v>
      </c>
      <c r="H273" s="108">
        <v>-65.599379268453902</v>
      </c>
      <c r="I273" s="108">
        <v>43.646291898291601</v>
      </c>
      <c r="J273" s="108">
        <v>10.5448142379066</v>
      </c>
      <c r="K273" s="108">
        <v>-115.014189815048</v>
      </c>
      <c r="L273" s="108">
        <v>-13.6943690856572</v>
      </c>
      <c r="M273" s="108">
        <v>-2.9493038528684301</v>
      </c>
      <c r="O273" s="248">
        <v>5.03366593656202</v>
      </c>
      <c r="P273" s="248">
        <v>7.6823233552364698</v>
      </c>
      <c r="R273" s="249">
        <v>0.98680000000000001</v>
      </c>
      <c r="S273" s="249">
        <v>0.95909999999999995</v>
      </c>
      <c r="T273" s="249"/>
      <c r="U273" s="251">
        <v>0.42465753424657499</v>
      </c>
      <c r="V273" s="251">
        <v>0.29895245769540701</v>
      </c>
      <c r="W273" s="251">
        <v>4.5930701047542301E-2</v>
      </c>
      <c r="X273" s="249"/>
      <c r="Y273" s="249">
        <v>0.96532499999999999</v>
      </c>
      <c r="Z273" s="249">
        <v>1.0015000000000001</v>
      </c>
      <c r="AA273" s="251">
        <v>-2.5902668759811598</v>
      </c>
    </row>
    <row r="274" spans="1:27" customFormat="1" x14ac:dyDescent="0.25">
      <c r="A274" s="109" t="s">
        <v>564</v>
      </c>
      <c r="B274" s="108">
        <v>17631</v>
      </c>
      <c r="C274" s="108">
        <v>7020</v>
      </c>
      <c r="D274" s="108">
        <v>5907.1521337320301</v>
      </c>
      <c r="E274" s="108">
        <v>1461.3371954321001</v>
      </c>
      <c r="F274" s="108"/>
      <c r="G274" s="108">
        <v>-169.80854426150299</v>
      </c>
      <c r="H274" s="108">
        <v>-170.05399652594801</v>
      </c>
      <c r="I274" s="108">
        <v>30.899778690099801</v>
      </c>
      <c r="J274" s="108">
        <v>24.841792973279201</v>
      </c>
      <c r="K274" s="108">
        <v>-115.014189815048</v>
      </c>
      <c r="L274" s="108">
        <v>53.146221935597097</v>
      </c>
      <c r="M274" s="108">
        <v>-2.9493038528684301</v>
      </c>
      <c r="O274" s="248">
        <v>4.2425273665702496</v>
      </c>
      <c r="P274" s="248">
        <v>6.8572400884805198</v>
      </c>
      <c r="R274" s="249">
        <v>0.97119999999999995</v>
      </c>
      <c r="S274" s="249">
        <v>0.88270000000000004</v>
      </c>
      <c r="T274" s="249"/>
      <c r="U274" s="251">
        <v>0.53475935828876997</v>
      </c>
      <c r="V274" s="251">
        <v>0.32887700534759401</v>
      </c>
      <c r="W274" s="251">
        <v>4.9465240641711199E-2</v>
      </c>
      <c r="X274" s="249"/>
      <c r="Y274" s="249">
        <v>0.95897599999999994</v>
      </c>
      <c r="Z274" s="249">
        <v>1.0042</v>
      </c>
      <c r="AA274" s="251">
        <v>-15.575620767494399</v>
      </c>
    </row>
    <row r="275" spans="1:27" customFormat="1" x14ac:dyDescent="0.25">
      <c r="A275" s="109" t="s">
        <v>565</v>
      </c>
      <c r="B275" s="108">
        <v>18523</v>
      </c>
      <c r="C275" s="108">
        <v>7828</v>
      </c>
      <c r="D275" s="108">
        <v>6494.6525052343204</v>
      </c>
      <c r="E275" s="108">
        <v>1644.07636174748</v>
      </c>
      <c r="F275" s="108"/>
      <c r="G275" s="108">
        <v>-157.502618687215</v>
      </c>
      <c r="H275" s="108">
        <v>-181.46043492808201</v>
      </c>
      <c r="I275" s="108">
        <v>56.41240298532</v>
      </c>
      <c r="J275" s="108">
        <v>12.371593771550099</v>
      </c>
      <c r="K275" s="108">
        <v>-115.014189815048</v>
      </c>
      <c r="L275" s="108">
        <v>77.269407351949397</v>
      </c>
      <c r="M275" s="108">
        <v>-2.9493038528684301</v>
      </c>
      <c r="O275" s="248">
        <v>4.6644711979700899</v>
      </c>
      <c r="P275" s="248">
        <v>7.7147330346056302</v>
      </c>
      <c r="R275" s="249">
        <v>0.97570000000000001</v>
      </c>
      <c r="S275" s="249">
        <v>0.88880000000000003</v>
      </c>
      <c r="T275" s="249"/>
      <c r="U275" s="251">
        <v>0.46412037037037002</v>
      </c>
      <c r="V275" s="251">
        <v>0.31481481481481499</v>
      </c>
      <c r="W275" s="251">
        <v>5.7870370370370398E-2</v>
      </c>
      <c r="X275" s="249"/>
      <c r="Y275" s="249">
        <v>0.94676500000000008</v>
      </c>
      <c r="Z275" s="249">
        <v>1.0019</v>
      </c>
      <c r="AA275" s="251">
        <v>-17.320574162679399</v>
      </c>
    </row>
    <row r="276" spans="1:27" customFormat="1" x14ac:dyDescent="0.25">
      <c r="A276" s="109" t="s">
        <v>566</v>
      </c>
      <c r="B276" s="108">
        <v>99213</v>
      </c>
      <c r="C276" s="108">
        <v>8413</v>
      </c>
      <c r="D276" s="108">
        <v>7078.8058210229401</v>
      </c>
      <c r="E276" s="108">
        <v>1655.24203129635</v>
      </c>
      <c r="F276" s="108"/>
      <c r="G276" s="108">
        <v>-97.370083140137396</v>
      </c>
      <c r="H276" s="108">
        <v>-25.619588611893001</v>
      </c>
      <c r="I276" s="108">
        <v>-61.711963009595202</v>
      </c>
      <c r="J276" s="108">
        <v>-4.9234100631114996</v>
      </c>
      <c r="K276" s="108">
        <v>-115.014189815048</v>
      </c>
      <c r="L276" s="108">
        <v>-13.6943690856572</v>
      </c>
      <c r="M276" s="108">
        <v>-2.9493038528684301</v>
      </c>
      <c r="O276" s="248">
        <v>5.0840111678913003</v>
      </c>
      <c r="P276" s="248">
        <v>7.7671272917863599</v>
      </c>
      <c r="R276" s="249">
        <v>0.98619999999999997</v>
      </c>
      <c r="S276" s="249">
        <v>0.98370000000000002</v>
      </c>
      <c r="T276" s="249"/>
      <c r="U276" s="251">
        <v>0.36379857256145898</v>
      </c>
      <c r="V276" s="251">
        <v>0.19131641554321999</v>
      </c>
      <c r="W276" s="251">
        <v>3.5487708168120503E-2</v>
      </c>
      <c r="X276" s="249"/>
      <c r="Y276" s="249">
        <v>0.97856100000000001</v>
      </c>
      <c r="Z276" s="249">
        <v>0.99929999999999997</v>
      </c>
      <c r="AA276" s="251">
        <v>-6.5406707430053697</v>
      </c>
    </row>
    <row r="277" spans="1:27" customFormat="1" x14ac:dyDescent="0.25">
      <c r="A277" s="109" t="s">
        <v>567</v>
      </c>
      <c r="B277" s="108">
        <v>17540</v>
      </c>
      <c r="C277" s="108">
        <v>8204</v>
      </c>
      <c r="D277" s="108">
        <v>6763.3756438983401</v>
      </c>
      <c r="E277" s="108">
        <v>1660.8867048387001</v>
      </c>
      <c r="F277" s="108"/>
      <c r="G277" s="108">
        <v>-19.972689741715602</v>
      </c>
      <c r="H277" s="108">
        <v>-53.1162274204722</v>
      </c>
      <c r="I277" s="108">
        <v>-55.193196710993803</v>
      </c>
      <c r="J277" s="108">
        <v>4.7661169623331201</v>
      </c>
      <c r="K277" s="108">
        <v>-115.014189815048</v>
      </c>
      <c r="L277" s="108">
        <v>20.807309915936301</v>
      </c>
      <c r="M277" s="108">
        <v>-2.9493038528684301</v>
      </c>
      <c r="O277" s="248">
        <v>4.8574686431014804</v>
      </c>
      <c r="P277" s="248">
        <v>7.7936145952109497</v>
      </c>
      <c r="R277" s="249">
        <v>0.997</v>
      </c>
      <c r="S277" s="249">
        <v>0.96719999999999995</v>
      </c>
      <c r="T277" s="249"/>
      <c r="U277" s="251">
        <v>0.48239436619718301</v>
      </c>
      <c r="V277" s="251">
        <v>0.174882629107981</v>
      </c>
      <c r="W277" s="251">
        <v>3.0516431924882601E-2</v>
      </c>
      <c r="X277" s="249"/>
      <c r="Y277" s="249">
        <v>0.97125899999999998</v>
      </c>
      <c r="Z277" s="249">
        <v>1.0006999999999999</v>
      </c>
      <c r="AA277" s="251">
        <v>-11.25</v>
      </c>
    </row>
    <row r="278" spans="1:27" customFormat="1" x14ac:dyDescent="0.25">
      <c r="A278" s="109" t="s">
        <v>568</v>
      </c>
      <c r="B278" s="108">
        <v>9109</v>
      </c>
      <c r="C278" s="108">
        <v>7508</v>
      </c>
      <c r="D278" s="108">
        <v>6618.6695364219504</v>
      </c>
      <c r="E278" s="108">
        <v>1410.74231512241</v>
      </c>
      <c r="F278" s="108"/>
      <c r="G278" s="108">
        <v>-224.05546009472499</v>
      </c>
      <c r="H278" s="108">
        <v>-180.201679458016</v>
      </c>
      <c r="I278" s="108">
        <v>-32.9906419925303</v>
      </c>
      <c r="J278" s="108">
        <v>26.5064321572926</v>
      </c>
      <c r="K278" s="108">
        <v>-115.014189815048</v>
      </c>
      <c r="L278" s="108">
        <v>-13.6943690856572</v>
      </c>
      <c r="M278" s="108">
        <v>17.8992147202292</v>
      </c>
      <c r="O278" s="248">
        <v>4.7535404544955497</v>
      </c>
      <c r="P278" s="248">
        <v>6.6198265451751004</v>
      </c>
      <c r="R278" s="249">
        <v>0.96609999999999996</v>
      </c>
      <c r="S278" s="249">
        <v>0.87129999999999996</v>
      </c>
      <c r="T278" s="249"/>
      <c r="U278" s="251">
        <v>0.55658198614318699</v>
      </c>
      <c r="V278" s="251">
        <v>0.221709006928406</v>
      </c>
      <c r="W278" s="251">
        <v>1.8475750577367198E-2</v>
      </c>
      <c r="X278" s="249"/>
      <c r="Y278" s="249">
        <v>0.96319500000000002</v>
      </c>
      <c r="Z278" s="249">
        <v>1.004</v>
      </c>
      <c r="AA278" s="251">
        <v>4.8426150121065401</v>
      </c>
    </row>
    <row r="279" spans="1:27" customFormat="1" x14ac:dyDescent="0.25">
      <c r="A279" s="109" t="s">
        <v>569</v>
      </c>
      <c r="B279" s="108">
        <v>55478</v>
      </c>
      <c r="C279" s="108">
        <v>8739</v>
      </c>
      <c r="D279" s="108">
        <v>7298.3907162472997</v>
      </c>
      <c r="E279" s="108">
        <v>1765.4698566923701</v>
      </c>
      <c r="F279" s="108"/>
      <c r="G279" s="108">
        <v>-109.888262625355</v>
      </c>
      <c r="H279" s="108">
        <v>-32.712711735925197</v>
      </c>
      <c r="I279" s="108">
        <v>-63.416928114392</v>
      </c>
      <c r="J279" s="108">
        <v>-3.6174413465184498</v>
      </c>
      <c r="K279" s="108">
        <v>-115.014189815048</v>
      </c>
      <c r="L279" s="108">
        <v>2.8385498645124199</v>
      </c>
      <c r="M279" s="108">
        <v>-2.9493038528684301</v>
      </c>
      <c r="O279" s="248">
        <v>5.2417174375428104</v>
      </c>
      <c r="P279" s="248">
        <v>8.2843649735030098</v>
      </c>
      <c r="R279" s="249">
        <v>0.9849</v>
      </c>
      <c r="S279" s="249">
        <v>0.98070000000000002</v>
      </c>
      <c r="T279" s="249"/>
      <c r="U279" s="251">
        <v>0.36451169188445698</v>
      </c>
      <c r="V279" s="251">
        <v>0.18638239339752399</v>
      </c>
      <c r="W279" s="251">
        <v>3.1292984869326003E-2</v>
      </c>
      <c r="X279" s="249"/>
      <c r="Y279" s="249">
        <v>0.96527299999999994</v>
      </c>
      <c r="Z279" s="249">
        <v>0.99950000000000006</v>
      </c>
      <c r="AA279" s="251">
        <v>-9.125</v>
      </c>
    </row>
    <row r="280" spans="1:27" customFormat="1" ht="14.25" customHeight="1" x14ac:dyDescent="0.25">
      <c r="A280" s="17" t="s">
        <v>570</v>
      </c>
      <c r="B280" s="18"/>
      <c r="C280" s="1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O280" s="248"/>
      <c r="P280" s="248"/>
      <c r="R280" s="249"/>
      <c r="S280" s="249"/>
      <c r="T280" s="249"/>
      <c r="U280" s="251"/>
      <c r="V280" s="251"/>
      <c r="W280" s="251"/>
      <c r="X280" s="249"/>
      <c r="Y280" s="249"/>
      <c r="Z280" s="249"/>
      <c r="AA280" s="251"/>
    </row>
    <row r="281" spans="1:27" customFormat="1" x14ac:dyDescent="0.25">
      <c r="A281" s="109" t="s">
        <v>571</v>
      </c>
      <c r="B281" s="108">
        <v>7140</v>
      </c>
      <c r="C281" s="108">
        <v>9169</v>
      </c>
      <c r="D281" s="108">
        <v>7897.8760736906097</v>
      </c>
      <c r="E281" s="108">
        <v>1561.00595631538</v>
      </c>
      <c r="F281" s="108"/>
      <c r="G281" s="108">
        <v>-220.03330526598899</v>
      </c>
      <c r="H281" s="108">
        <v>-141.93949029151401</v>
      </c>
      <c r="I281" s="108">
        <v>139.02512395654699</v>
      </c>
      <c r="J281" s="108">
        <v>9.5092053000342496</v>
      </c>
      <c r="K281" s="108">
        <v>-115.014189815048</v>
      </c>
      <c r="L281" s="108">
        <v>-13.6943690856572</v>
      </c>
      <c r="M281" s="108">
        <v>52.648053937118803</v>
      </c>
      <c r="O281" s="248">
        <v>5.6722689075630299</v>
      </c>
      <c r="P281" s="248">
        <v>7.3249299719887997</v>
      </c>
      <c r="R281" s="249">
        <v>0.97209999999999996</v>
      </c>
      <c r="S281" s="249">
        <v>0.90820000000000001</v>
      </c>
      <c r="T281" s="249"/>
      <c r="U281" s="251">
        <v>0.52592592592592602</v>
      </c>
      <c r="V281" s="251">
        <v>0.27407407407407403</v>
      </c>
      <c r="W281" s="251">
        <v>5.4320987654321001E-2</v>
      </c>
      <c r="X281" s="249"/>
      <c r="Y281" s="249">
        <v>0.96416499999999994</v>
      </c>
      <c r="Z281" s="249">
        <v>1.0012000000000001</v>
      </c>
      <c r="AA281" s="251">
        <v>8.5790884718498699</v>
      </c>
    </row>
    <row r="282" spans="1:27" customFormat="1" x14ac:dyDescent="0.25">
      <c r="A282" s="109" t="s">
        <v>572</v>
      </c>
      <c r="B282" s="108">
        <v>6099</v>
      </c>
      <c r="C282" s="108">
        <v>7397</v>
      </c>
      <c r="D282" s="108">
        <v>6141.11386796646</v>
      </c>
      <c r="E282" s="108">
        <v>1568.87661899663</v>
      </c>
      <c r="F282" s="108"/>
      <c r="G282" s="108">
        <v>-141.542293160046</v>
      </c>
      <c r="H282" s="108">
        <v>-168.705369000997</v>
      </c>
      <c r="I282" s="108">
        <v>26.066513304949499</v>
      </c>
      <c r="J282" s="108">
        <v>49.1606649553365</v>
      </c>
      <c r="K282" s="108">
        <v>-115.014189815048</v>
      </c>
      <c r="L282" s="108">
        <v>39.506021658641998</v>
      </c>
      <c r="M282" s="108">
        <v>-2.9493038528684301</v>
      </c>
      <c r="O282" s="248">
        <v>4.4105591080505002</v>
      </c>
      <c r="P282" s="248">
        <v>7.3618626004263001</v>
      </c>
      <c r="R282" s="249">
        <v>0.97689999999999999</v>
      </c>
      <c r="S282" s="249">
        <v>0.89159999999999995</v>
      </c>
      <c r="T282" s="249"/>
      <c r="U282" s="251">
        <v>0.48698884758364303</v>
      </c>
      <c r="V282" s="251">
        <v>0.308550185873606</v>
      </c>
      <c r="W282" s="251">
        <v>5.2044609665427503E-2</v>
      </c>
      <c r="X282" s="249"/>
      <c r="Y282" s="249">
        <v>0.95267599999999997</v>
      </c>
      <c r="Z282" s="249">
        <v>1.008</v>
      </c>
      <c r="AA282" s="251">
        <v>-13.782051282051301</v>
      </c>
    </row>
    <row r="283" spans="1:27" customFormat="1" x14ac:dyDescent="0.25">
      <c r="A283" s="109" t="s">
        <v>573</v>
      </c>
      <c r="B283" s="108">
        <v>10145</v>
      </c>
      <c r="C283" s="108">
        <v>6435</v>
      </c>
      <c r="D283" s="108">
        <v>5599.6594436935002</v>
      </c>
      <c r="E283" s="108">
        <v>1399.0178668784699</v>
      </c>
      <c r="F283" s="108"/>
      <c r="G283" s="108">
        <v>-195.67064333929301</v>
      </c>
      <c r="H283" s="108">
        <v>-181.63068048946701</v>
      </c>
      <c r="I283" s="108">
        <v>-65.164825945083095</v>
      </c>
      <c r="J283" s="108">
        <v>10.6711069546225</v>
      </c>
      <c r="K283" s="108">
        <v>-115.014189815048</v>
      </c>
      <c r="L283" s="108">
        <v>-13.6943690856572</v>
      </c>
      <c r="M283" s="108">
        <v>-2.9493038528684301</v>
      </c>
      <c r="O283" s="248">
        <v>4.0216855593888603</v>
      </c>
      <c r="P283" s="248">
        <v>6.5648102513553503</v>
      </c>
      <c r="R283" s="249">
        <v>0.96499999999999997</v>
      </c>
      <c r="S283" s="249">
        <v>0.86919999999999997</v>
      </c>
      <c r="T283" s="249"/>
      <c r="U283" s="251">
        <v>0.46568627450980399</v>
      </c>
      <c r="V283" s="251">
        <v>0.21813725490196101</v>
      </c>
      <c r="W283" s="251">
        <v>4.9019607843137303E-2</v>
      </c>
      <c r="X283" s="249"/>
      <c r="Y283" s="249">
        <v>0.96367400000000003</v>
      </c>
      <c r="Z283" s="249">
        <v>1.0019</v>
      </c>
      <c r="AA283" s="251">
        <v>-2.6252983293556098</v>
      </c>
    </row>
    <row r="284" spans="1:27" customFormat="1" x14ac:dyDescent="0.25">
      <c r="A284" s="109" t="s">
        <v>574</v>
      </c>
      <c r="B284" s="108">
        <v>15595</v>
      </c>
      <c r="C284" s="108">
        <v>10401</v>
      </c>
      <c r="D284" s="108">
        <v>8374.7328616483792</v>
      </c>
      <c r="E284" s="108">
        <v>2057.9777539751999</v>
      </c>
      <c r="F284" s="108"/>
      <c r="G284" s="108">
        <v>47.215941215210798</v>
      </c>
      <c r="H284" s="108">
        <v>68.862526828623899</v>
      </c>
      <c r="I284" s="108">
        <v>-54.714564817113903</v>
      </c>
      <c r="J284" s="108">
        <v>38.555525175186801</v>
      </c>
      <c r="K284" s="108">
        <v>-115.014189815048</v>
      </c>
      <c r="L284" s="108">
        <v>-13.6943690856572</v>
      </c>
      <c r="M284" s="108">
        <v>-2.9493038528684301</v>
      </c>
      <c r="O284" s="248">
        <v>6.0147483167681903</v>
      </c>
      <c r="P284" s="248">
        <v>9.6569413273485107</v>
      </c>
      <c r="R284" s="249">
        <v>1.0056</v>
      </c>
      <c r="S284" s="249">
        <v>1.0327999999999999</v>
      </c>
      <c r="T284" s="249"/>
      <c r="U284" s="251">
        <v>0.34221748400852903</v>
      </c>
      <c r="V284" s="251">
        <v>0.15884861407249501</v>
      </c>
      <c r="W284" s="251">
        <v>2.7718550106609799E-2</v>
      </c>
      <c r="X284" s="249"/>
      <c r="Y284" s="249">
        <v>0.97132000000000007</v>
      </c>
      <c r="Z284" s="249">
        <v>1.0045999999999999</v>
      </c>
      <c r="AA284" s="251">
        <v>-3.2989690721649501</v>
      </c>
    </row>
    <row r="285" spans="1:27" customFormat="1" x14ac:dyDescent="0.25">
      <c r="A285" s="109" t="s">
        <v>575</v>
      </c>
      <c r="B285" s="108">
        <v>5135</v>
      </c>
      <c r="C285" s="108">
        <v>7615</v>
      </c>
      <c r="D285" s="108">
        <v>6480.53643223585</v>
      </c>
      <c r="E285" s="108">
        <v>1639.2973272675099</v>
      </c>
      <c r="F285" s="108"/>
      <c r="G285" s="108">
        <v>-291.30670226063398</v>
      </c>
      <c r="H285" s="108">
        <v>-240.43549927372001</v>
      </c>
      <c r="I285" s="108">
        <v>44.742102566708198</v>
      </c>
      <c r="J285" s="108">
        <v>84.278727630670204</v>
      </c>
      <c r="K285" s="108">
        <v>-115.014189815048</v>
      </c>
      <c r="L285" s="108">
        <v>15.5826826696483</v>
      </c>
      <c r="M285" s="108">
        <v>-2.9493038528684301</v>
      </c>
      <c r="O285" s="248">
        <v>4.6543330087633903</v>
      </c>
      <c r="P285" s="248">
        <v>7.6923076923076898</v>
      </c>
      <c r="R285" s="249">
        <v>0.95499999999999996</v>
      </c>
      <c r="S285" s="249">
        <v>0.85250000000000004</v>
      </c>
      <c r="T285" s="249"/>
      <c r="U285" s="251">
        <v>0.60669456066945604</v>
      </c>
      <c r="V285" s="251">
        <v>0.28033472803347298</v>
      </c>
      <c r="W285" s="251">
        <v>3.7656903765690398E-2</v>
      </c>
      <c r="X285" s="249"/>
      <c r="Y285" s="249">
        <v>0.96032399999999996</v>
      </c>
      <c r="Z285" s="249">
        <v>1.0129999999999999</v>
      </c>
      <c r="AA285" s="251">
        <v>-10.820895522388099</v>
      </c>
    </row>
    <row r="286" spans="1:27" customFormat="1" x14ac:dyDescent="0.25">
      <c r="A286" s="109" t="s">
        <v>576</v>
      </c>
      <c r="B286" s="108">
        <v>11113</v>
      </c>
      <c r="C286" s="108">
        <v>7526</v>
      </c>
      <c r="D286" s="108">
        <v>6264.5833726212104</v>
      </c>
      <c r="E286" s="108">
        <v>1630.0040912720201</v>
      </c>
      <c r="F286" s="108"/>
      <c r="G286" s="108">
        <v>-252.14527272665501</v>
      </c>
      <c r="H286" s="108">
        <v>-185.274611952409</v>
      </c>
      <c r="I286" s="108">
        <v>20.080525118758999</v>
      </c>
      <c r="J286" s="108">
        <v>100.89154631080601</v>
      </c>
      <c r="K286" s="108">
        <v>-115.014189815048</v>
      </c>
      <c r="L286" s="108">
        <v>66.298965993640195</v>
      </c>
      <c r="M286" s="108">
        <v>-2.9493038528684301</v>
      </c>
      <c r="O286" s="248">
        <v>4.4992351300279001</v>
      </c>
      <c r="P286" s="248">
        <v>7.6486997210474197</v>
      </c>
      <c r="R286" s="249">
        <v>0.9597</v>
      </c>
      <c r="S286" s="249">
        <v>0.88549999999999995</v>
      </c>
      <c r="T286" s="249"/>
      <c r="U286" s="251">
        <v>0.54400000000000004</v>
      </c>
      <c r="V286" s="251">
        <v>0.27</v>
      </c>
      <c r="W286" s="251">
        <v>4.5999999999999999E-2</v>
      </c>
      <c r="X286" s="249"/>
      <c r="Y286" s="249">
        <v>0.95585300000000006</v>
      </c>
      <c r="Z286" s="249">
        <v>1.0161</v>
      </c>
      <c r="AA286" s="251">
        <v>-16.5275459098497</v>
      </c>
    </row>
    <row r="287" spans="1:27" customFormat="1" x14ac:dyDescent="0.25">
      <c r="A287" s="109" t="s">
        <v>577</v>
      </c>
      <c r="B287" s="108">
        <v>12464</v>
      </c>
      <c r="C287" s="108">
        <v>9521</v>
      </c>
      <c r="D287" s="108">
        <v>8032.0231866714503</v>
      </c>
      <c r="E287" s="108">
        <v>1759.37743476071</v>
      </c>
      <c r="F287" s="108"/>
      <c r="G287" s="108">
        <v>-57.513129754054901</v>
      </c>
      <c r="H287" s="108">
        <v>-41.9198283968759</v>
      </c>
      <c r="I287" s="108">
        <v>-84.399724574656403</v>
      </c>
      <c r="J287" s="108">
        <v>-16.032292361738101</v>
      </c>
      <c r="K287" s="108">
        <v>-115.014189815048</v>
      </c>
      <c r="L287" s="108">
        <v>-13.6943690856572</v>
      </c>
      <c r="M287" s="108">
        <v>57.815454487933003</v>
      </c>
      <c r="O287" s="248">
        <v>5.7686136071887004</v>
      </c>
      <c r="P287" s="248">
        <v>8.2557766367137404</v>
      </c>
      <c r="R287" s="249">
        <v>0.99280000000000002</v>
      </c>
      <c r="S287" s="249">
        <v>0.97540000000000004</v>
      </c>
      <c r="T287" s="249"/>
      <c r="U287" s="251">
        <v>0.29624478442280899</v>
      </c>
      <c r="V287" s="251">
        <v>0.139082058414465</v>
      </c>
      <c r="W287" s="251">
        <v>3.4770514603616097E-2</v>
      </c>
      <c r="X287" s="249"/>
      <c r="Y287" s="249">
        <v>0.98085599999999995</v>
      </c>
      <c r="Z287" s="249">
        <v>0.998</v>
      </c>
      <c r="AA287" s="251">
        <v>9.1047040971168407</v>
      </c>
    </row>
    <row r="288" spans="1:27" customFormat="1" x14ac:dyDescent="0.25">
      <c r="A288" s="109" t="s">
        <v>578</v>
      </c>
      <c r="B288" s="108">
        <v>64881</v>
      </c>
      <c r="C288" s="108">
        <v>8636</v>
      </c>
      <c r="D288" s="108">
        <v>7120.53048615648</v>
      </c>
      <c r="E288" s="108">
        <v>1728.36073687306</v>
      </c>
      <c r="F288" s="108"/>
      <c r="G288" s="108">
        <v>-33.861109143571802</v>
      </c>
      <c r="H288" s="108">
        <v>15.0149063195346</v>
      </c>
      <c r="I288" s="108">
        <v>-75.084781354473805</v>
      </c>
      <c r="J288" s="108">
        <v>-10.649041717629499</v>
      </c>
      <c r="K288" s="108">
        <v>-115.014189815048</v>
      </c>
      <c r="L288" s="108">
        <v>10.0192012261421</v>
      </c>
      <c r="M288" s="108">
        <v>-2.9493038528684301</v>
      </c>
      <c r="O288" s="248">
        <v>5.1139778979978701</v>
      </c>
      <c r="P288" s="248">
        <v>8.1102325796458103</v>
      </c>
      <c r="R288" s="249">
        <v>0.99519999999999997</v>
      </c>
      <c r="S288" s="249">
        <v>1.0079</v>
      </c>
      <c r="T288" s="249"/>
      <c r="U288" s="251">
        <v>0.33725135623869801</v>
      </c>
      <c r="V288" s="251">
        <v>0.18083182640144699</v>
      </c>
      <c r="W288" s="251">
        <v>3.58649789029536E-2</v>
      </c>
      <c r="X288" s="249"/>
      <c r="Y288" s="249">
        <v>0.97857699999999992</v>
      </c>
      <c r="Z288" s="249">
        <v>0.99850000000000005</v>
      </c>
      <c r="AA288" s="251">
        <v>-9.9348534201954397</v>
      </c>
    </row>
    <row r="289" spans="1:27" customFormat="1" ht="14.25" customHeight="1" x14ac:dyDescent="0.25">
      <c r="A289" s="17" t="s">
        <v>579</v>
      </c>
      <c r="B289" s="18"/>
      <c r="C289" s="1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O289" s="248"/>
      <c r="P289" s="248"/>
      <c r="R289" s="249"/>
      <c r="S289" s="249"/>
      <c r="T289" s="249"/>
      <c r="U289" s="251"/>
      <c r="V289" s="251"/>
      <c r="W289" s="251"/>
      <c r="X289" s="249"/>
      <c r="Y289" s="249"/>
      <c r="Z289" s="249"/>
      <c r="AA289" s="251"/>
    </row>
    <row r="290" spans="1:27" customFormat="1" x14ac:dyDescent="0.25">
      <c r="A290" s="109" t="s">
        <v>580</v>
      </c>
      <c r="B290" s="108">
        <v>2348</v>
      </c>
      <c r="C290" s="108">
        <v>9439</v>
      </c>
      <c r="D290" s="108">
        <v>7709.0127364498603</v>
      </c>
      <c r="E290" s="108">
        <v>1660.9405202595401</v>
      </c>
      <c r="F290" s="108"/>
      <c r="G290" s="108">
        <v>-107.608741120319</v>
      </c>
      <c r="H290" s="108">
        <v>-179.349472106001</v>
      </c>
      <c r="I290" s="108">
        <v>259.614798832509</v>
      </c>
      <c r="J290" s="108">
        <v>133.39767435218801</v>
      </c>
      <c r="K290" s="108">
        <v>-115.014189815048</v>
      </c>
      <c r="L290" s="108">
        <v>-13.6943690856572</v>
      </c>
      <c r="M290" s="108">
        <v>91.572896924109102</v>
      </c>
      <c r="O290" s="248">
        <v>5.5366269165246997</v>
      </c>
      <c r="P290" s="248">
        <v>7.7938671209540002</v>
      </c>
      <c r="R290" s="249">
        <v>0.98599999999999999</v>
      </c>
      <c r="S290" s="249">
        <v>0.89119999999999999</v>
      </c>
      <c r="T290" s="249"/>
      <c r="U290" s="251">
        <v>0.56153846153846199</v>
      </c>
      <c r="V290" s="251">
        <v>0.37692307692307703</v>
      </c>
      <c r="W290" s="251">
        <v>7.69230769230769E-2</v>
      </c>
      <c r="X290" s="249"/>
      <c r="Y290" s="249">
        <v>0.95979100000000006</v>
      </c>
      <c r="Z290" s="249">
        <v>1.0173000000000001</v>
      </c>
      <c r="AA290" s="251">
        <v>14.0350877192982</v>
      </c>
    </row>
    <row r="291" spans="1:27" customFormat="1" x14ac:dyDescent="0.25">
      <c r="A291" s="109" t="s">
        <v>581</v>
      </c>
      <c r="B291" s="108">
        <v>2339</v>
      </c>
      <c r="C291" s="108">
        <v>7029</v>
      </c>
      <c r="D291" s="108">
        <v>6250.4686422348404</v>
      </c>
      <c r="E291" s="108">
        <v>1393.9984540124301</v>
      </c>
      <c r="F291" s="108"/>
      <c r="G291" s="108">
        <v>-280.95365171058899</v>
      </c>
      <c r="H291" s="108">
        <v>-220.145497844338</v>
      </c>
      <c r="I291" s="108">
        <v>31.7611399442719</v>
      </c>
      <c r="J291" s="108">
        <v>-14.9693707297585</v>
      </c>
      <c r="K291" s="108">
        <v>-115.014189815048</v>
      </c>
      <c r="L291" s="108">
        <v>-13.6943690856572</v>
      </c>
      <c r="M291" s="108">
        <v>-2.9493038528684301</v>
      </c>
      <c r="O291" s="248">
        <v>4.4890979050876396</v>
      </c>
      <c r="P291" s="248">
        <v>6.5412569474134203</v>
      </c>
      <c r="R291" s="249">
        <v>0.95499999999999996</v>
      </c>
      <c r="S291" s="249">
        <v>0.84109999999999996</v>
      </c>
      <c r="T291" s="249"/>
      <c r="U291" s="251">
        <v>0.580952380952381</v>
      </c>
      <c r="V291" s="251">
        <v>0.266666666666667</v>
      </c>
      <c r="W291" s="251">
        <v>4.7619047619047603E-2</v>
      </c>
      <c r="X291" s="249"/>
      <c r="Y291" s="249">
        <v>0.95494900000000005</v>
      </c>
      <c r="Z291" s="249">
        <v>0.99760000000000004</v>
      </c>
      <c r="AA291" s="251">
        <v>-2.7777777777777799</v>
      </c>
    </row>
    <row r="292" spans="1:27" customFormat="1" x14ac:dyDescent="0.25">
      <c r="A292" s="109" t="s">
        <v>582</v>
      </c>
      <c r="B292" s="108">
        <v>12213</v>
      </c>
      <c r="C292" s="108">
        <v>9106</v>
      </c>
      <c r="D292" s="108">
        <v>7604.2603976581704</v>
      </c>
      <c r="E292" s="108">
        <v>1837.41432186727</v>
      </c>
      <c r="F292" s="108"/>
      <c r="G292" s="108">
        <v>-202.71631542749299</v>
      </c>
      <c r="H292" s="108">
        <v>-139.01759769242199</v>
      </c>
      <c r="I292" s="108">
        <v>36.807047082335103</v>
      </c>
      <c r="J292" s="108">
        <v>81.397340266546706</v>
      </c>
      <c r="K292" s="108">
        <v>-115.014189815048</v>
      </c>
      <c r="L292" s="108">
        <v>6.0160502053759899</v>
      </c>
      <c r="M292" s="108">
        <v>-2.9493038528684301</v>
      </c>
      <c r="O292" s="248">
        <v>5.4613935969868201</v>
      </c>
      <c r="P292" s="248">
        <v>8.6219602063375103</v>
      </c>
      <c r="R292" s="249">
        <v>0.97330000000000005</v>
      </c>
      <c r="S292" s="249">
        <v>0.92359999999999998</v>
      </c>
      <c r="T292" s="249"/>
      <c r="U292" s="251">
        <v>0.47376311844078001</v>
      </c>
      <c r="V292" s="251">
        <v>0.22938530734632701</v>
      </c>
      <c r="W292" s="251">
        <v>3.8980509745127401E-2</v>
      </c>
      <c r="X292" s="249"/>
      <c r="Y292" s="249">
        <v>0.94600300000000004</v>
      </c>
      <c r="Z292" s="249">
        <v>1.0106999999999999</v>
      </c>
      <c r="AA292" s="251">
        <v>-9.375</v>
      </c>
    </row>
    <row r="293" spans="1:27" customFormat="1" x14ac:dyDescent="0.25">
      <c r="A293" s="109" t="s">
        <v>583</v>
      </c>
      <c r="B293" s="108">
        <v>2990</v>
      </c>
      <c r="C293" s="108">
        <v>8324</v>
      </c>
      <c r="D293" s="108">
        <v>6985.1152193919197</v>
      </c>
      <c r="E293" s="108">
        <v>1703.44374442145</v>
      </c>
      <c r="F293" s="108"/>
      <c r="G293" s="108">
        <v>-161.03872437797401</v>
      </c>
      <c r="H293" s="108">
        <v>-195.89792910576699</v>
      </c>
      <c r="I293" s="108">
        <v>138.93338867149501</v>
      </c>
      <c r="J293" s="108">
        <v>-15.3354994710573</v>
      </c>
      <c r="K293" s="108">
        <v>-115.014189815048</v>
      </c>
      <c r="L293" s="108">
        <v>-13.6943690856572</v>
      </c>
      <c r="M293" s="108">
        <v>-2.9493038528684301</v>
      </c>
      <c r="O293" s="248">
        <v>5.0167224080267596</v>
      </c>
      <c r="P293" s="248">
        <v>7.9933110367892999</v>
      </c>
      <c r="R293" s="249">
        <v>0.97689999999999999</v>
      </c>
      <c r="S293" s="249">
        <v>0.88419999999999999</v>
      </c>
      <c r="T293" s="249"/>
      <c r="U293" s="251">
        <v>0.53333333333333299</v>
      </c>
      <c r="V293" s="251">
        <v>0.22</v>
      </c>
      <c r="W293" s="251">
        <v>0.1</v>
      </c>
      <c r="X293" s="249"/>
      <c r="Y293" s="249">
        <v>0.95271199999999989</v>
      </c>
      <c r="Z293" s="249">
        <v>0.99780000000000002</v>
      </c>
      <c r="AA293" s="251">
        <v>-4.4585987261146496</v>
      </c>
    </row>
    <row r="294" spans="1:27" customFormat="1" x14ac:dyDescent="0.25">
      <c r="A294" s="109" t="s">
        <v>584</v>
      </c>
      <c r="B294" s="108">
        <v>7033</v>
      </c>
      <c r="C294" s="108">
        <v>8556</v>
      </c>
      <c r="D294" s="108">
        <v>7404.3082091447104</v>
      </c>
      <c r="E294" s="108">
        <v>1548.39359377763</v>
      </c>
      <c r="F294" s="108"/>
      <c r="G294" s="108">
        <v>-125.555802365481</v>
      </c>
      <c r="H294" s="108">
        <v>-144.49782003561501</v>
      </c>
      <c r="I294" s="108">
        <v>20.838127089152401</v>
      </c>
      <c r="J294" s="108">
        <v>-16.257724048513399</v>
      </c>
      <c r="K294" s="108">
        <v>-115.014189815048</v>
      </c>
      <c r="L294" s="108">
        <v>-13.6943690856572</v>
      </c>
      <c r="M294" s="108">
        <v>-2.9493038528684301</v>
      </c>
      <c r="O294" s="248">
        <v>5.31778757287075</v>
      </c>
      <c r="P294" s="248">
        <v>7.26574719181004</v>
      </c>
      <c r="R294" s="249">
        <v>0.98299999999999998</v>
      </c>
      <c r="S294" s="249">
        <v>0.90580000000000005</v>
      </c>
      <c r="T294" s="249"/>
      <c r="U294" s="251">
        <v>0.5</v>
      </c>
      <c r="V294" s="251">
        <v>0.20320855614973299</v>
      </c>
      <c r="W294" s="251">
        <v>4.0106951871657803E-2</v>
      </c>
      <c r="X294" s="249"/>
      <c r="Y294" s="249">
        <v>0.96498700000000004</v>
      </c>
      <c r="Z294" s="249">
        <v>0.99780000000000002</v>
      </c>
      <c r="AA294" s="251">
        <v>1.6304347826087</v>
      </c>
    </row>
    <row r="295" spans="1:27" customFormat="1" x14ac:dyDescent="0.25">
      <c r="A295" s="109" t="s">
        <v>585</v>
      </c>
      <c r="B295" s="108">
        <v>3924</v>
      </c>
      <c r="C295" s="108">
        <v>8286</v>
      </c>
      <c r="D295" s="108">
        <v>6919.2514928074397</v>
      </c>
      <c r="E295" s="108">
        <v>1683.5800787176499</v>
      </c>
      <c r="F295" s="108"/>
      <c r="G295" s="108">
        <v>-163.668823189557</v>
      </c>
      <c r="H295" s="108">
        <v>-196.45980275108599</v>
      </c>
      <c r="I295" s="108">
        <v>141.42431825764001</v>
      </c>
      <c r="J295" s="108">
        <v>1.41560431016614</v>
      </c>
      <c r="K295" s="108">
        <v>-115.014189815048</v>
      </c>
      <c r="L295" s="108">
        <v>18.859056279796899</v>
      </c>
      <c r="M295" s="108">
        <v>-2.9493038528684301</v>
      </c>
      <c r="O295" s="248">
        <v>4.9694189602446501</v>
      </c>
      <c r="P295" s="248">
        <v>7.9001019367991896</v>
      </c>
      <c r="R295" s="249">
        <v>0.97629999999999995</v>
      </c>
      <c r="S295" s="249">
        <v>0.88249999999999995</v>
      </c>
      <c r="T295" s="249"/>
      <c r="U295" s="251">
        <v>0.57948717948717998</v>
      </c>
      <c r="V295" s="251">
        <v>0.230769230769231</v>
      </c>
      <c r="W295" s="251">
        <v>9.2307692307692299E-2</v>
      </c>
      <c r="X295" s="249"/>
      <c r="Y295" s="249">
        <v>0.95853100000000002</v>
      </c>
      <c r="Z295" s="249">
        <v>1.0002</v>
      </c>
      <c r="AA295" s="251">
        <v>-10.958904109589</v>
      </c>
    </row>
    <row r="296" spans="1:27" customFormat="1" x14ac:dyDescent="0.25">
      <c r="A296" s="109" t="s">
        <v>586</v>
      </c>
      <c r="B296" s="108">
        <v>6740</v>
      </c>
      <c r="C296" s="108">
        <v>8483</v>
      </c>
      <c r="D296" s="108">
        <v>7106.4392779997597</v>
      </c>
      <c r="E296" s="108">
        <v>1754.8264415778999</v>
      </c>
      <c r="F296" s="108"/>
      <c r="G296" s="108">
        <v>-119.070742680417</v>
      </c>
      <c r="H296" s="108">
        <v>-112.527379560168</v>
      </c>
      <c r="I296" s="108">
        <v>-0.60537983198827305</v>
      </c>
      <c r="J296" s="108">
        <v>-14.1811245443947</v>
      </c>
      <c r="K296" s="108">
        <v>-115.014189815048</v>
      </c>
      <c r="L296" s="108">
        <v>-13.6943690856572</v>
      </c>
      <c r="M296" s="108">
        <v>-2.9493038528684301</v>
      </c>
      <c r="O296" s="248">
        <v>5.1038575667655799</v>
      </c>
      <c r="P296" s="248">
        <v>8.2344213649851596</v>
      </c>
      <c r="R296" s="249">
        <v>0.98319999999999996</v>
      </c>
      <c r="S296" s="249">
        <v>0.93510000000000004</v>
      </c>
      <c r="T296" s="249"/>
      <c r="U296" s="251">
        <v>0.497093023255814</v>
      </c>
      <c r="V296" s="251">
        <v>0.15697674418604701</v>
      </c>
      <c r="W296" s="251">
        <v>5.2325581395348798E-2</v>
      </c>
      <c r="X296" s="249"/>
      <c r="Y296" s="249">
        <v>0.96156599999999992</v>
      </c>
      <c r="Z296" s="249">
        <v>0.998</v>
      </c>
      <c r="AA296" s="251">
        <v>-6.5217391304347796</v>
      </c>
    </row>
    <row r="297" spans="1:27" customFormat="1" x14ac:dyDescent="0.25">
      <c r="A297" s="109" t="s">
        <v>587</v>
      </c>
      <c r="B297" s="108">
        <v>76542</v>
      </c>
      <c r="C297" s="108">
        <v>8669</v>
      </c>
      <c r="D297" s="108">
        <v>7247.24640169943</v>
      </c>
      <c r="E297" s="108">
        <v>1676.9269345943201</v>
      </c>
      <c r="F297" s="108"/>
      <c r="G297" s="108">
        <v>-127.23409947992999</v>
      </c>
      <c r="H297" s="108">
        <v>-21.109964425326499</v>
      </c>
      <c r="I297" s="108">
        <v>29.373978649392399</v>
      </c>
      <c r="J297" s="108">
        <v>-4.3165938294151802</v>
      </c>
      <c r="K297" s="108">
        <v>-115.014189815048</v>
      </c>
      <c r="L297" s="108">
        <v>-13.6943690856572</v>
      </c>
      <c r="M297" s="108">
        <v>-2.9493038528684301</v>
      </c>
      <c r="O297" s="248">
        <v>5.2049854981578703</v>
      </c>
      <c r="P297" s="248">
        <v>7.8688824436257203</v>
      </c>
      <c r="R297" s="249">
        <v>0.98240000000000005</v>
      </c>
      <c r="S297" s="249">
        <v>0.98660000000000003</v>
      </c>
      <c r="T297" s="249"/>
      <c r="U297" s="251">
        <v>0.37223895582329303</v>
      </c>
      <c r="V297" s="251">
        <v>0.15888554216867501</v>
      </c>
      <c r="W297" s="251">
        <v>8.4588353413654602E-2</v>
      </c>
      <c r="X297" s="249"/>
      <c r="Y297" s="249">
        <v>0.96534800000000009</v>
      </c>
      <c r="Z297" s="249">
        <v>0.99939999999999996</v>
      </c>
      <c r="AA297" s="251">
        <v>-0.30030030030030003</v>
      </c>
    </row>
    <row r="298" spans="1:27" customFormat="1" x14ac:dyDescent="0.25">
      <c r="A298" s="109" t="s">
        <v>588</v>
      </c>
      <c r="B298" s="108">
        <v>2387</v>
      </c>
      <c r="C298" s="108">
        <v>8871</v>
      </c>
      <c r="D298" s="108">
        <v>7583.0590302405799</v>
      </c>
      <c r="E298" s="108">
        <v>1526.6686043216</v>
      </c>
      <c r="F298" s="108"/>
      <c r="G298" s="108">
        <v>-186.225814953938</v>
      </c>
      <c r="H298" s="108">
        <v>-214.81541787370199</v>
      </c>
      <c r="I298" s="108">
        <v>295.73388388753801</v>
      </c>
      <c r="J298" s="108">
        <v>-1.48485779444315</v>
      </c>
      <c r="K298" s="108">
        <v>-115.014189815048</v>
      </c>
      <c r="L298" s="108">
        <v>-13.6943690856572</v>
      </c>
      <c r="M298" s="108">
        <v>-2.9493038528684301</v>
      </c>
      <c r="O298" s="248">
        <v>5.44616673648932</v>
      </c>
      <c r="P298" s="248">
        <v>7.16380393799749</v>
      </c>
      <c r="R298" s="249">
        <v>0.97540000000000004</v>
      </c>
      <c r="S298" s="249">
        <v>0.85840000000000005</v>
      </c>
      <c r="T298" s="249"/>
      <c r="U298" s="251">
        <v>0.58461538461538498</v>
      </c>
      <c r="V298" s="251">
        <v>0.28461538461538499</v>
      </c>
      <c r="W298" s="251">
        <v>0.123076923076923</v>
      </c>
      <c r="X298" s="249"/>
      <c r="Y298" s="249">
        <v>0.9579470000000001</v>
      </c>
      <c r="Z298" s="249">
        <v>0.99980000000000002</v>
      </c>
      <c r="AA298" s="251">
        <v>0.775193798449612</v>
      </c>
    </row>
    <row r="299" spans="1:27" customFormat="1" x14ac:dyDescent="0.25">
      <c r="A299" s="109" t="s">
        <v>589</v>
      </c>
      <c r="B299" s="108">
        <v>5621</v>
      </c>
      <c r="C299" s="108">
        <v>7315</v>
      </c>
      <c r="D299" s="108">
        <v>6093.61519121335</v>
      </c>
      <c r="E299" s="108">
        <v>1505.1438366887801</v>
      </c>
      <c r="F299" s="108"/>
      <c r="G299" s="108">
        <v>-41.119146110271501</v>
      </c>
      <c r="H299" s="108">
        <v>-109.869273033063</v>
      </c>
      <c r="I299" s="108">
        <v>-87.629664911357295</v>
      </c>
      <c r="J299" s="108">
        <v>69.498967191437401</v>
      </c>
      <c r="K299" s="108">
        <v>-115.014189815048</v>
      </c>
      <c r="L299" s="108">
        <v>3.5714380033572501</v>
      </c>
      <c r="M299" s="108">
        <v>-2.9493038528684301</v>
      </c>
      <c r="O299" s="248">
        <v>4.3764454723358801</v>
      </c>
      <c r="P299" s="248">
        <v>7.06280021348514</v>
      </c>
      <c r="R299" s="249">
        <v>0.99319999999999997</v>
      </c>
      <c r="S299" s="249">
        <v>0.92610000000000003</v>
      </c>
      <c r="T299" s="249"/>
      <c r="U299" s="251">
        <v>0.430894308943089</v>
      </c>
      <c r="V299" s="251">
        <v>0.223577235772358</v>
      </c>
      <c r="W299" s="251">
        <v>2.4390243902439001E-2</v>
      </c>
      <c r="X299" s="249"/>
      <c r="Y299" s="249">
        <v>0.966221</v>
      </c>
      <c r="Z299" s="249">
        <v>1.0114000000000001</v>
      </c>
      <c r="AA299" s="251">
        <v>-9.5588235294117592</v>
      </c>
    </row>
    <row r="300" spans="1:27" customFormat="1" x14ac:dyDescent="0.25">
      <c r="A300" s="109" t="s">
        <v>590</v>
      </c>
      <c r="B300" s="108">
        <v>133091</v>
      </c>
      <c r="C300" s="108">
        <v>9083</v>
      </c>
      <c r="D300" s="108">
        <v>7526.1912263555696</v>
      </c>
      <c r="E300" s="108">
        <v>1683.36796943687</v>
      </c>
      <c r="F300" s="108"/>
      <c r="G300" s="108">
        <v>21.390772623774399</v>
      </c>
      <c r="H300" s="108">
        <v>96.976157162251795</v>
      </c>
      <c r="I300" s="108">
        <v>-105.88962512402399</v>
      </c>
      <c r="J300" s="108">
        <v>-7.4944372147507696</v>
      </c>
      <c r="K300" s="108">
        <v>-115.014189815048</v>
      </c>
      <c r="L300" s="108">
        <v>-13.6943690856572</v>
      </c>
      <c r="M300" s="108">
        <v>-2.9493038528684301</v>
      </c>
      <c r="O300" s="248">
        <v>5.4053241766911402</v>
      </c>
      <c r="P300" s="248">
        <v>7.8991066262932899</v>
      </c>
      <c r="R300" s="249">
        <v>1.0027999999999999</v>
      </c>
      <c r="S300" s="249">
        <v>1.0568</v>
      </c>
      <c r="T300" s="249"/>
      <c r="U300" s="251">
        <v>0.23380594940228</v>
      </c>
      <c r="V300" s="251">
        <v>0.149708090075063</v>
      </c>
      <c r="W300" s="251">
        <v>4.1145398943564102E-2</v>
      </c>
      <c r="X300" s="249"/>
      <c r="Y300" s="249">
        <v>0.98785500000000004</v>
      </c>
      <c r="Z300" s="249">
        <v>0.999</v>
      </c>
      <c r="AA300" s="251">
        <v>-4.5128749668171002</v>
      </c>
    </row>
    <row r="301" spans="1:27" customFormat="1" x14ac:dyDescent="0.25">
      <c r="A301" s="109" t="s">
        <v>591</v>
      </c>
      <c r="B301" s="108">
        <v>6263</v>
      </c>
      <c r="C301" s="108">
        <v>7500</v>
      </c>
      <c r="D301" s="108">
        <v>6491.6327593237502</v>
      </c>
      <c r="E301" s="108">
        <v>1483.5601550299</v>
      </c>
      <c r="F301" s="108"/>
      <c r="G301" s="108">
        <v>-223.64389300669001</v>
      </c>
      <c r="H301" s="108">
        <v>-196.39771216724799</v>
      </c>
      <c r="I301" s="108">
        <v>46.8490208207987</v>
      </c>
      <c r="J301" s="108">
        <v>29.893264704493699</v>
      </c>
      <c r="K301" s="108">
        <v>-115.014189815048</v>
      </c>
      <c r="L301" s="108">
        <v>-13.6943690856572</v>
      </c>
      <c r="M301" s="108">
        <v>-2.9493038528684301</v>
      </c>
      <c r="O301" s="248">
        <v>4.6623024109851503</v>
      </c>
      <c r="P301" s="248">
        <v>6.9615200383202902</v>
      </c>
      <c r="R301" s="249">
        <v>0.96550000000000002</v>
      </c>
      <c r="S301" s="249">
        <v>0.86670000000000003</v>
      </c>
      <c r="T301" s="249"/>
      <c r="U301" s="251">
        <v>0.59931506849315097</v>
      </c>
      <c r="V301" s="251">
        <v>0.29794520547945202</v>
      </c>
      <c r="W301" s="251">
        <v>3.42465753424658E-2</v>
      </c>
      <c r="X301" s="249"/>
      <c r="Y301" s="249">
        <v>0.95105300000000004</v>
      </c>
      <c r="Z301" s="249">
        <v>1.0045999999999999</v>
      </c>
      <c r="AA301" s="251">
        <v>-6.7092651757188504</v>
      </c>
    </row>
    <row r="302" spans="1:27" customFormat="1" x14ac:dyDescent="0.25">
      <c r="A302" s="109" t="s">
        <v>592</v>
      </c>
      <c r="B302" s="108">
        <v>5461</v>
      </c>
      <c r="C302" s="108">
        <v>9393</v>
      </c>
      <c r="D302" s="108">
        <v>7878.4322802275401</v>
      </c>
      <c r="E302" s="108">
        <v>1697.53275694887</v>
      </c>
      <c r="F302" s="108"/>
      <c r="G302" s="108">
        <v>-202.15827241186801</v>
      </c>
      <c r="H302" s="108">
        <v>-103.37691460550801</v>
      </c>
      <c r="I302" s="108">
        <v>93.457505409416996</v>
      </c>
      <c r="J302" s="108">
        <v>100.08784397049401</v>
      </c>
      <c r="K302" s="108">
        <v>-115.014189815048</v>
      </c>
      <c r="L302" s="108">
        <v>-13.6943690856572</v>
      </c>
      <c r="M302" s="108">
        <v>57.300630505568499</v>
      </c>
      <c r="O302" s="248">
        <v>5.6583043398644897</v>
      </c>
      <c r="P302" s="248">
        <v>7.9655740706830196</v>
      </c>
      <c r="R302" s="249">
        <v>0.97430000000000005</v>
      </c>
      <c r="S302" s="249">
        <v>0.93830000000000002</v>
      </c>
      <c r="T302" s="249"/>
      <c r="U302" s="251">
        <v>0.466019417475728</v>
      </c>
      <c r="V302" s="251">
        <v>0.25242718446601897</v>
      </c>
      <c r="W302" s="251">
        <v>5.1779935275080902E-2</v>
      </c>
      <c r="X302" s="249"/>
      <c r="Y302" s="249">
        <v>0.96393699999999993</v>
      </c>
      <c r="Z302" s="249">
        <v>1.0126999999999999</v>
      </c>
      <c r="AA302" s="251">
        <v>9.1872791519434607</v>
      </c>
    </row>
    <row r="303" spans="1:27" customFormat="1" x14ac:dyDescent="0.25">
      <c r="A303" s="109" t="s">
        <v>593</v>
      </c>
      <c r="B303" s="108">
        <v>9059</v>
      </c>
      <c r="C303" s="108">
        <v>10681</v>
      </c>
      <c r="D303" s="108">
        <v>8714.7774845580498</v>
      </c>
      <c r="E303" s="108">
        <v>2044.2810361122699</v>
      </c>
      <c r="F303" s="108"/>
      <c r="G303" s="108">
        <v>43.891324612768798</v>
      </c>
      <c r="H303" s="108">
        <v>17.715104787135601</v>
      </c>
      <c r="I303" s="108">
        <v>-3.9576053308842898</v>
      </c>
      <c r="J303" s="108">
        <v>-4.3256347306737402</v>
      </c>
      <c r="K303" s="108">
        <v>-115.014189815048</v>
      </c>
      <c r="L303" s="108">
        <v>-13.6943690856572</v>
      </c>
      <c r="M303" s="108">
        <v>-2.9493038528684301</v>
      </c>
      <c r="O303" s="248">
        <v>6.2589689811237399</v>
      </c>
      <c r="P303" s="248">
        <v>9.5926702726570294</v>
      </c>
      <c r="R303" s="249">
        <v>1.0049999999999999</v>
      </c>
      <c r="S303" s="249">
        <v>1.008</v>
      </c>
      <c r="T303" s="249"/>
      <c r="U303" s="251">
        <v>0.39153439153439201</v>
      </c>
      <c r="V303" s="251">
        <v>0.17813051146384501</v>
      </c>
      <c r="W303" s="251">
        <v>2.8218694885361599E-2</v>
      </c>
      <c r="X303" s="249"/>
      <c r="Y303" s="249">
        <v>0.95785500000000001</v>
      </c>
      <c r="Z303" s="249">
        <v>0.99950000000000006</v>
      </c>
      <c r="AA303" s="251">
        <v>0.17667844522968201</v>
      </c>
    </row>
    <row r="304" spans="1:27" customFormat="1" x14ac:dyDescent="0.25">
      <c r="A304" s="109" t="s">
        <v>594</v>
      </c>
      <c r="B304" s="108">
        <v>2718</v>
      </c>
      <c r="C304" s="108">
        <v>7557</v>
      </c>
      <c r="D304" s="108">
        <v>6352.2230040268496</v>
      </c>
      <c r="E304" s="108">
        <v>1497.5626429746901</v>
      </c>
      <c r="F304" s="108"/>
      <c r="G304" s="108">
        <v>-220.10470104975201</v>
      </c>
      <c r="H304" s="108">
        <v>-171.75738502963699</v>
      </c>
      <c r="I304" s="108">
        <v>92.695059522966801</v>
      </c>
      <c r="J304" s="108">
        <v>137.87499319898799</v>
      </c>
      <c r="K304" s="108">
        <v>-115.014189815048</v>
      </c>
      <c r="L304" s="108">
        <v>-13.6943690856572</v>
      </c>
      <c r="M304" s="108">
        <v>-2.9493038528684301</v>
      </c>
      <c r="O304" s="248">
        <v>4.5621780721118501</v>
      </c>
      <c r="P304" s="248">
        <v>7.02722590139809</v>
      </c>
      <c r="R304" s="249">
        <v>0.96530000000000005</v>
      </c>
      <c r="S304" s="249">
        <v>0.88439999999999996</v>
      </c>
      <c r="T304" s="249"/>
      <c r="U304" s="251">
        <v>0.50806451612903203</v>
      </c>
      <c r="V304" s="251">
        <v>0.29838709677419401</v>
      </c>
      <c r="W304" s="251">
        <v>8.0645161290322606E-2</v>
      </c>
      <c r="X304" s="249"/>
      <c r="Y304" s="249">
        <v>0.95179800000000003</v>
      </c>
      <c r="Z304" s="249">
        <v>1.0217000000000001</v>
      </c>
      <c r="AA304" s="251">
        <v>-1.5873015873015901</v>
      </c>
    </row>
    <row r="305" spans="1:27" customFormat="1" ht="14.25" customHeight="1" x14ac:dyDescent="0.25">
      <c r="A305" s="17" t="s">
        <v>595</v>
      </c>
      <c r="B305" s="18"/>
      <c r="C305" s="1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O305" s="248"/>
      <c r="P305" s="248"/>
      <c r="R305" s="249"/>
      <c r="S305" s="249"/>
      <c r="T305" s="249"/>
      <c r="U305" s="251"/>
      <c r="V305" s="251"/>
      <c r="W305" s="251"/>
      <c r="X305" s="249"/>
      <c r="Y305" s="249"/>
      <c r="Z305" s="249"/>
      <c r="AA305" s="251"/>
    </row>
    <row r="306" spans="1:27" customFormat="1" x14ac:dyDescent="0.25">
      <c r="A306" s="109" t="s">
        <v>596</v>
      </c>
      <c r="B306" s="108">
        <v>2609</v>
      </c>
      <c r="C306" s="108">
        <v>6863</v>
      </c>
      <c r="D306" s="108">
        <v>5923.8274949891002</v>
      </c>
      <c r="E306" s="108">
        <v>1470.27817010578</v>
      </c>
      <c r="F306" s="108"/>
      <c r="G306" s="108">
        <v>-188.06027715067401</v>
      </c>
      <c r="H306" s="108">
        <v>-134.93392987056799</v>
      </c>
      <c r="I306" s="108">
        <v>-87.827231750319996</v>
      </c>
      <c r="J306" s="108">
        <v>-13.0006664773711</v>
      </c>
      <c r="K306" s="108">
        <v>-115.014189815048</v>
      </c>
      <c r="L306" s="108">
        <v>10.3757700409086</v>
      </c>
      <c r="M306" s="108">
        <v>-2.9493038528684301</v>
      </c>
      <c r="O306" s="248">
        <v>4.2545036412418504</v>
      </c>
      <c r="P306" s="248">
        <v>6.8991950939057096</v>
      </c>
      <c r="R306" s="249">
        <v>0.96819999999999995</v>
      </c>
      <c r="S306" s="249">
        <v>0.9073</v>
      </c>
      <c r="T306" s="249"/>
      <c r="U306" s="251">
        <v>0.53153153153153199</v>
      </c>
      <c r="V306" s="251">
        <v>0.144144144144144</v>
      </c>
      <c r="W306" s="251">
        <v>3.6036036036036001E-2</v>
      </c>
      <c r="X306" s="249"/>
      <c r="Y306" s="249">
        <v>0.96032899999999999</v>
      </c>
      <c r="Z306" s="249">
        <v>0.99780000000000002</v>
      </c>
      <c r="AA306" s="251">
        <v>-10.4838709677419</v>
      </c>
    </row>
    <row r="307" spans="1:27" customFormat="1" x14ac:dyDescent="0.25">
      <c r="A307" s="109" t="s">
        <v>597</v>
      </c>
      <c r="B307" s="108">
        <v>6113</v>
      </c>
      <c r="C307" s="108">
        <v>7543</v>
      </c>
      <c r="D307" s="108">
        <v>6445.92938022014</v>
      </c>
      <c r="E307" s="108">
        <v>1593.1728155236799</v>
      </c>
      <c r="F307" s="108"/>
      <c r="G307" s="108">
        <v>-239.47113575421</v>
      </c>
      <c r="H307" s="108">
        <v>-192.368957869442</v>
      </c>
      <c r="I307" s="108">
        <v>-46.977022204686499</v>
      </c>
      <c r="J307" s="108">
        <v>56.755932557541598</v>
      </c>
      <c r="K307" s="108">
        <v>-115.014189815048</v>
      </c>
      <c r="L307" s="108">
        <v>44.014974688257098</v>
      </c>
      <c r="M307" s="108">
        <v>-2.9493038528684301</v>
      </c>
      <c r="O307" s="248">
        <v>4.6294781612955997</v>
      </c>
      <c r="P307" s="248">
        <v>7.4758710943890101</v>
      </c>
      <c r="R307" s="249">
        <v>0.96279999999999999</v>
      </c>
      <c r="S307" s="249">
        <v>0.87839999999999996</v>
      </c>
      <c r="T307" s="249"/>
      <c r="U307" s="251">
        <v>0.54063604240282703</v>
      </c>
      <c r="V307" s="251">
        <v>0.144876325088339</v>
      </c>
      <c r="W307" s="251">
        <v>4.2402826855123699E-2</v>
      </c>
      <c r="X307" s="249"/>
      <c r="Y307" s="249">
        <v>0.95483200000000001</v>
      </c>
      <c r="Z307" s="249">
        <v>1.0087999999999999</v>
      </c>
      <c r="AA307" s="251">
        <v>-13.9817629179331</v>
      </c>
    </row>
    <row r="308" spans="1:27" customFormat="1" x14ac:dyDescent="0.25">
      <c r="A308" s="109" t="s">
        <v>598</v>
      </c>
      <c r="B308" s="108">
        <v>27943</v>
      </c>
      <c r="C308" s="108">
        <v>8069</v>
      </c>
      <c r="D308" s="108">
        <v>6791.6661326398398</v>
      </c>
      <c r="E308" s="108">
        <v>1545.1387827209501</v>
      </c>
      <c r="F308" s="108"/>
      <c r="G308" s="108">
        <v>-70.995057202738494</v>
      </c>
      <c r="H308" s="108">
        <v>0.58828710687701302</v>
      </c>
      <c r="I308" s="108">
        <v>-59.013887504312599</v>
      </c>
      <c r="J308" s="108">
        <v>-6.7599121210350397</v>
      </c>
      <c r="K308" s="108">
        <v>-115.014189815048</v>
      </c>
      <c r="L308" s="108">
        <v>-13.6943690856572</v>
      </c>
      <c r="M308" s="108">
        <v>-2.9493038528684301</v>
      </c>
      <c r="O308" s="248">
        <v>4.8777869233797402</v>
      </c>
      <c r="P308" s="248">
        <v>7.25047417957986</v>
      </c>
      <c r="R308" s="249">
        <v>0.98950000000000005</v>
      </c>
      <c r="S308" s="249">
        <v>0.99950000000000006</v>
      </c>
      <c r="T308" s="249"/>
      <c r="U308" s="251">
        <v>0.40572267057960398</v>
      </c>
      <c r="V308" s="251">
        <v>0.16140865737344101</v>
      </c>
      <c r="W308" s="251">
        <v>4.5487894350697E-2</v>
      </c>
      <c r="X308" s="249"/>
      <c r="Y308" s="249">
        <v>0.9629080000000001</v>
      </c>
      <c r="Z308" s="249">
        <v>0.999</v>
      </c>
      <c r="AA308" s="251">
        <v>-3.8787023977433002</v>
      </c>
    </row>
    <row r="309" spans="1:27" customFormat="1" x14ac:dyDescent="0.25">
      <c r="A309" s="109" t="s">
        <v>599</v>
      </c>
      <c r="B309" s="108">
        <v>17330</v>
      </c>
      <c r="C309" s="108">
        <v>8114</v>
      </c>
      <c r="D309" s="108">
        <v>7062.2618468005503</v>
      </c>
      <c r="E309" s="108">
        <v>1615.83825414793</v>
      </c>
      <c r="F309" s="108"/>
      <c r="G309" s="108">
        <v>-198.13212070511599</v>
      </c>
      <c r="H309" s="108">
        <v>-197.710416412787</v>
      </c>
      <c r="I309" s="108">
        <v>-38.161014773451797</v>
      </c>
      <c r="J309" s="108">
        <v>1.4442063809647601</v>
      </c>
      <c r="K309" s="108">
        <v>-115.014189815048</v>
      </c>
      <c r="L309" s="108">
        <v>-13.6943690856572</v>
      </c>
      <c r="M309" s="108">
        <v>-2.9493038528684301</v>
      </c>
      <c r="O309" s="248">
        <v>5.0721292556260797</v>
      </c>
      <c r="P309" s="248">
        <v>7.5822273514137297</v>
      </c>
      <c r="R309" s="249">
        <v>0.97189999999999999</v>
      </c>
      <c r="S309" s="249">
        <v>0.87680000000000002</v>
      </c>
      <c r="T309" s="249"/>
      <c r="U309" s="251">
        <v>0.49715585893060299</v>
      </c>
      <c r="V309" s="251">
        <v>0.12969283276450499</v>
      </c>
      <c r="W309" s="251">
        <v>4.3230944254835001E-2</v>
      </c>
      <c r="X309" s="249"/>
      <c r="Y309" s="249">
        <v>0.97529900000000003</v>
      </c>
      <c r="Z309" s="249">
        <v>1.0002</v>
      </c>
      <c r="AA309" s="251">
        <v>-6.38977635782748</v>
      </c>
    </row>
    <row r="310" spans="1:27" customFormat="1" x14ac:dyDescent="0.25">
      <c r="A310" s="109" t="s">
        <v>600</v>
      </c>
      <c r="B310" s="108">
        <v>9177</v>
      </c>
      <c r="C310" s="108">
        <v>6887</v>
      </c>
      <c r="D310" s="108">
        <v>5659.2854968807696</v>
      </c>
      <c r="E310" s="108">
        <v>1616.2539192673401</v>
      </c>
      <c r="F310" s="108"/>
      <c r="G310" s="108">
        <v>-184.175270008334</v>
      </c>
      <c r="H310" s="108">
        <v>-222.65193671221601</v>
      </c>
      <c r="I310" s="108">
        <v>27.0953415159148</v>
      </c>
      <c r="J310" s="108">
        <v>-11.8527455318448</v>
      </c>
      <c r="K310" s="108">
        <v>-115.014189815048</v>
      </c>
      <c r="L310" s="108">
        <v>120.865384847206</v>
      </c>
      <c r="M310" s="108">
        <v>-2.9493038528684301</v>
      </c>
      <c r="O310" s="248">
        <v>4.0645090988340398</v>
      </c>
      <c r="P310" s="248">
        <v>7.5841778358940797</v>
      </c>
      <c r="R310" s="249">
        <v>0.96740000000000004</v>
      </c>
      <c r="S310" s="249">
        <v>0.86140000000000005</v>
      </c>
      <c r="T310" s="249"/>
      <c r="U310" s="251">
        <v>0.51474530831099197</v>
      </c>
      <c r="V310" s="251">
        <v>0.35388739946380698</v>
      </c>
      <c r="W310" s="251">
        <v>5.3619302949061698E-2</v>
      </c>
      <c r="X310" s="249"/>
      <c r="Y310" s="249">
        <v>0.96345600000000009</v>
      </c>
      <c r="Z310" s="249">
        <v>0.99790000000000001</v>
      </c>
      <c r="AA310" s="251">
        <v>-23.0927835051546</v>
      </c>
    </row>
    <row r="311" spans="1:27" customFormat="1" x14ac:dyDescent="0.25">
      <c r="A311" s="109" t="s">
        <v>601</v>
      </c>
      <c r="B311" s="108">
        <v>4728</v>
      </c>
      <c r="C311" s="108">
        <v>7165</v>
      </c>
      <c r="D311" s="108">
        <v>6066.5705981842402</v>
      </c>
      <c r="E311" s="108">
        <v>1451.3744949115501</v>
      </c>
      <c r="F311" s="108"/>
      <c r="G311" s="108">
        <v>-45.181842296402003</v>
      </c>
      <c r="H311" s="108">
        <v>-122.151113018735</v>
      </c>
      <c r="I311" s="108">
        <v>-113.671455138117</v>
      </c>
      <c r="J311" s="108">
        <v>10.3449240285182</v>
      </c>
      <c r="K311" s="108">
        <v>-115.014189815048</v>
      </c>
      <c r="L311" s="108">
        <v>35.914347331636201</v>
      </c>
      <c r="M311" s="108">
        <v>-2.9493038528684301</v>
      </c>
      <c r="O311" s="248">
        <v>4.3570219966159103</v>
      </c>
      <c r="P311" s="248">
        <v>6.8104906937394301</v>
      </c>
      <c r="R311" s="249">
        <v>0.99250000000000005</v>
      </c>
      <c r="S311" s="249">
        <v>0.91490000000000005</v>
      </c>
      <c r="T311" s="249"/>
      <c r="U311" s="251">
        <v>0.39320388349514601</v>
      </c>
      <c r="V311" s="251">
        <v>0.19902912621359201</v>
      </c>
      <c r="W311" s="251">
        <v>2.4271844660194199E-2</v>
      </c>
      <c r="X311" s="249"/>
      <c r="Y311" s="249">
        <v>0.96419900000000003</v>
      </c>
      <c r="Z311" s="249">
        <v>1.0017</v>
      </c>
      <c r="AA311" s="251">
        <v>-13.445378151260501</v>
      </c>
    </row>
    <row r="312" spans="1:27" customFormat="1" x14ac:dyDescent="0.25">
      <c r="A312" s="109" t="s">
        <v>602</v>
      </c>
      <c r="B312" s="108">
        <v>15547</v>
      </c>
      <c r="C312" s="108">
        <v>7282</v>
      </c>
      <c r="D312" s="108">
        <v>6304.91976253134</v>
      </c>
      <c r="E312" s="108">
        <v>1435.1627916278401</v>
      </c>
      <c r="F312" s="108"/>
      <c r="G312" s="108">
        <v>-162.97998465958301</v>
      </c>
      <c r="H312" s="108">
        <v>-99.531087753199898</v>
      </c>
      <c r="I312" s="108">
        <v>-48.280166888035602</v>
      </c>
      <c r="J312" s="108">
        <v>-15.730545394723199</v>
      </c>
      <c r="K312" s="108">
        <v>-115.014189815048</v>
      </c>
      <c r="L312" s="108">
        <v>-13.6943690856572</v>
      </c>
      <c r="M312" s="108">
        <v>-2.9493038528684301</v>
      </c>
      <c r="O312" s="248">
        <v>4.5282047983533804</v>
      </c>
      <c r="P312" s="248">
        <v>6.7344182157329397</v>
      </c>
      <c r="R312" s="249">
        <v>0.97409999999999997</v>
      </c>
      <c r="S312" s="249">
        <v>0.92969999999999997</v>
      </c>
      <c r="T312" s="249"/>
      <c r="U312" s="251">
        <v>0.48863636363636398</v>
      </c>
      <c r="V312" s="251">
        <v>0.16619318181818199</v>
      </c>
      <c r="W312" s="251">
        <v>4.8295454545454503E-2</v>
      </c>
      <c r="X312" s="249"/>
      <c r="Y312" s="249">
        <v>0.95713099999999995</v>
      </c>
      <c r="Z312" s="249">
        <v>0.99750000000000005</v>
      </c>
      <c r="AA312" s="251">
        <v>-2.2222222222222201</v>
      </c>
    </row>
    <row r="313" spans="1:27" customFormat="1" x14ac:dyDescent="0.25">
      <c r="A313" s="109" t="s">
        <v>603</v>
      </c>
      <c r="B313" s="108">
        <v>22433</v>
      </c>
      <c r="C313" s="108">
        <v>8556</v>
      </c>
      <c r="D313" s="108">
        <v>7336.4104982453</v>
      </c>
      <c r="E313" s="108">
        <v>1617.8132005694899</v>
      </c>
      <c r="F313" s="108"/>
      <c r="G313" s="108">
        <v>-202.16749256159099</v>
      </c>
      <c r="H313" s="108">
        <v>-107.679753220146</v>
      </c>
      <c r="I313" s="108">
        <v>23.361972640464199</v>
      </c>
      <c r="J313" s="108">
        <v>8.8354466094998294</v>
      </c>
      <c r="K313" s="108">
        <v>-115.014189815048</v>
      </c>
      <c r="L313" s="108">
        <v>-2.2112783318576201</v>
      </c>
      <c r="M313" s="108">
        <v>-2.9493038528684301</v>
      </c>
      <c r="O313" s="248">
        <v>5.2690233138679599</v>
      </c>
      <c r="P313" s="248">
        <v>7.5914946730263502</v>
      </c>
      <c r="R313" s="249">
        <v>0.97240000000000004</v>
      </c>
      <c r="S313" s="249">
        <v>0.93259999999999998</v>
      </c>
      <c r="T313" s="249"/>
      <c r="U313" s="251">
        <v>0.52876480541455195</v>
      </c>
      <c r="V313" s="251">
        <v>0.142978003384095</v>
      </c>
      <c r="W313" s="251">
        <v>5.6683587140439903E-2</v>
      </c>
      <c r="X313" s="249"/>
      <c r="Y313" s="249">
        <v>0.98882400000000004</v>
      </c>
      <c r="Z313" s="249">
        <v>1.0012000000000001</v>
      </c>
      <c r="AA313" s="251">
        <v>-8.5846867749419893</v>
      </c>
    </row>
    <row r="314" spans="1:27" customFormat="1" x14ac:dyDescent="0.25">
      <c r="A314" s="109" t="s">
        <v>604</v>
      </c>
      <c r="B314" s="108">
        <v>79352</v>
      </c>
      <c r="C314" s="108">
        <v>8158</v>
      </c>
      <c r="D314" s="108">
        <v>6767.7649216631398</v>
      </c>
      <c r="E314" s="108">
        <v>1560.87746823046</v>
      </c>
      <c r="F314" s="108"/>
      <c r="G314" s="108">
        <v>13.1761905411395</v>
      </c>
      <c r="H314" s="108">
        <v>55.679392392657498</v>
      </c>
      <c r="I314" s="108">
        <v>-106.58117699857399</v>
      </c>
      <c r="J314" s="108">
        <v>-1.32179897272768</v>
      </c>
      <c r="K314" s="108">
        <v>-115.014189815048</v>
      </c>
      <c r="L314" s="108">
        <v>-13.6943690856572</v>
      </c>
      <c r="M314" s="108">
        <v>-2.9493038528684301</v>
      </c>
      <c r="O314" s="248">
        <v>4.8606210303457997</v>
      </c>
      <c r="P314" s="248">
        <v>7.3243270490976897</v>
      </c>
      <c r="R314" s="249">
        <v>1.0019</v>
      </c>
      <c r="S314" s="249">
        <v>1.0347999999999999</v>
      </c>
      <c r="T314" s="249"/>
      <c r="U314" s="251">
        <v>0.29323308270676701</v>
      </c>
      <c r="V314" s="251">
        <v>0.14519056261343</v>
      </c>
      <c r="W314" s="251">
        <v>4.6149857402126002E-2</v>
      </c>
      <c r="X314" s="249"/>
      <c r="Y314" s="249">
        <v>0.98563100000000003</v>
      </c>
      <c r="Z314" s="249">
        <v>0.99980000000000002</v>
      </c>
      <c r="AA314" s="251">
        <v>-4.6477132262051901</v>
      </c>
    </row>
    <row r="315" spans="1:27" customFormat="1" x14ac:dyDescent="0.25">
      <c r="A315" s="109" t="s">
        <v>605</v>
      </c>
      <c r="B315" s="108">
        <v>5871</v>
      </c>
      <c r="C315" s="108">
        <v>7301</v>
      </c>
      <c r="D315" s="108">
        <v>6284.7397309773296</v>
      </c>
      <c r="E315" s="108">
        <v>1535.4276959025799</v>
      </c>
      <c r="F315" s="108"/>
      <c r="G315" s="108">
        <v>-270.55484521514398</v>
      </c>
      <c r="H315" s="108">
        <v>-230.64226835264199</v>
      </c>
      <c r="I315" s="108">
        <v>83.702899336692298</v>
      </c>
      <c r="J315" s="108">
        <v>6.9449677156804999</v>
      </c>
      <c r="K315" s="108">
        <v>-115.014189815048</v>
      </c>
      <c r="L315" s="108">
        <v>9.1975853111379209</v>
      </c>
      <c r="M315" s="108">
        <v>-2.9493038528684301</v>
      </c>
      <c r="O315" s="248">
        <v>4.5137114631238298</v>
      </c>
      <c r="P315" s="248">
        <v>7.20490546755238</v>
      </c>
      <c r="R315" s="249">
        <v>0.95689999999999997</v>
      </c>
      <c r="S315" s="249">
        <v>0.84889999999999999</v>
      </c>
      <c r="T315" s="249"/>
      <c r="U315" s="251">
        <v>0.63018867924528299</v>
      </c>
      <c r="V315" s="251">
        <v>0.22641509433962301</v>
      </c>
      <c r="W315" s="251">
        <v>7.9245283018867907E-2</v>
      </c>
      <c r="X315" s="249"/>
      <c r="Y315" s="249">
        <v>0.95478600000000002</v>
      </c>
      <c r="Z315" s="249">
        <v>1.0011000000000001</v>
      </c>
      <c r="AA315" s="251">
        <v>-10.1694915254237</v>
      </c>
    </row>
    <row r="316" spans="1:27" customFormat="1" x14ac:dyDescent="0.25">
      <c r="A316" s="109" t="s">
        <v>606</v>
      </c>
      <c r="B316" s="108">
        <v>42344</v>
      </c>
      <c r="C316" s="108">
        <v>8281</v>
      </c>
      <c r="D316" s="108">
        <v>6957.8856311256304</v>
      </c>
      <c r="E316" s="108">
        <v>1677.9337039114901</v>
      </c>
      <c r="F316" s="108"/>
      <c r="G316" s="108">
        <v>-102.65927015068</v>
      </c>
      <c r="H316" s="108">
        <v>-28.841950172169501</v>
      </c>
      <c r="I316" s="108">
        <v>-112.095426790018</v>
      </c>
      <c r="J316" s="108">
        <v>7.6854282058437002</v>
      </c>
      <c r="K316" s="108">
        <v>-115.014189815048</v>
      </c>
      <c r="L316" s="108">
        <v>-1.2856283188711</v>
      </c>
      <c r="M316" s="108">
        <v>-2.9493038528684301</v>
      </c>
      <c r="O316" s="248">
        <v>4.9971660683922199</v>
      </c>
      <c r="P316" s="248">
        <v>7.8736066502928397</v>
      </c>
      <c r="R316" s="249">
        <v>0.98519999999999996</v>
      </c>
      <c r="S316" s="249">
        <v>0.98199999999999998</v>
      </c>
      <c r="T316" s="249"/>
      <c r="U316" s="251">
        <v>0.388468809073724</v>
      </c>
      <c r="V316" s="251">
        <v>0.12240075614366699</v>
      </c>
      <c r="W316" s="251">
        <v>2.9773156899810999E-2</v>
      </c>
      <c r="X316" s="249"/>
      <c r="Y316" s="249">
        <v>0.96590299999999996</v>
      </c>
      <c r="Z316" s="249">
        <v>1.0011000000000001</v>
      </c>
      <c r="AA316" s="251">
        <v>-8.7537731780940096</v>
      </c>
    </row>
    <row r="317" spans="1:27" customFormat="1" x14ac:dyDescent="0.25">
      <c r="A317" s="109" t="s">
        <v>607</v>
      </c>
      <c r="B317" s="108">
        <v>7783</v>
      </c>
      <c r="C317" s="108">
        <v>8060</v>
      </c>
      <c r="D317" s="108">
        <v>7084.3769106761001</v>
      </c>
      <c r="E317" s="108">
        <v>1585.3772301609299</v>
      </c>
      <c r="F317" s="108"/>
      <c r="G317" s="108">
        <v>-273.84794925318499</v>
      </c>
      <c r="H317" s="108">
        <v>-235.811577133838</v>
      </c>
      <c r="I317" s="108">
        <v>5.0767234897398898</v>
      </c>
      <c r="J317" s="108">
        <v>26.952386272174198</v>
      </c>
      <c r="K317" s="108">
        <v>-115.014189815048</v>
      </c>
      <c r="L317" s="108">
        <v>-13.6943690856572</v>
      </c>
      <c r="M317" s="108">
        <v>-2.9493038528684301</v>
      </c>
      <c r="O317" s="248">
        <v>5.0880123345753603</v>
      </c>
      <c r="P317" s="248">
        <v>7.4392907619170003</v>
      </c>
      <c r="R317" s="249">
        <v>0.96130000000000004</v>
      </c>
      <c r="S317" s="249">
        <v>0.85040000000000004</v>
      </c>
      <c r="T317" s="249"/>
      <c r="U317" s="251">
        <v>0.54292929292929304</v>
      </c>
      <c r="V317" s="251">
        <v>0.164141414141414</v>
      </c>
      <c r="W317" s="251">
        <v>4.5454545454545497E-2</v>
      </c>
      <c r="X317" s="249"/>
      <c r="Y317" s="249">
        <v>0.96308000000000005</v>
      </c>
      <c r="Z317" s="249">
        <v>1.0038</v>
      </c>
      <c r="AA317" s="251">
        <v>1.2787723785166201</v>
      </c>
    </row>
    <row r="318" spans="1:27" customFormat="1" x14ac:dyDescent="0.25">
      <c r="A318" s="109" t="s">
        <v>608</v>
      </c>
      <c r="B318" s="108">
        <v>3162</v>
      </c>
      <c r="C318" s="108">
        <v>6194</v>
      </c>
      <c r="D318" s="108">
        <v>5328.1569370099196</v>
      </c>
      <c r="E318" s="108">
        <v>1226.6215927624701</v>
      </c>
      <c r="F318" s="108"/>
      <c r="G318" s="108">
        <v>-140.345905947082</v>
      </c>
      <c r="H318" s="108">
        <v>-183.859004008895</v>
      </c>
      <c r="I318" s="108">
        <v>69.199456419786401</v>
      </c>
      <c r="J318" s="108">
        <v>25.606907309251898</v>
      </c>
      <c r="K318" s="108">
        <v>-115.014189815048</v>
      </c>
      <c r="L318" s="108">
        <v>-13.6943690856572</v>
      </c>
      <c r="M318" s="108">
        <v>-2.9493038528684301</v>
      </c>
      <c r="O318" s="248">
        <v>3.8266919671094199</v>
      </c>
      <c r="P318" s="248">
        <v>5.7558507273877302</v>
      </c>
      <c r="R318" s="249">
        <v>0.97360000000000002</v>
      </c>
      <c r="S318" s="249">
        <v>0.84899999999999998</v>
      </c>
      <c r="T318" s="249"/>
      <c r="U318" s="251">
        <v>0.48760330578512401</v>
      </c>
      <c r="V318" s="251">
        <v>0.256198347107438</v>
      </c>
      <c r="W318" s="251">
        <v>0.13223140495867799</v>
      </c>
      <c r="X318" s="249"/>
      <c r="Y318" s="249">
        <v>0.94885499999999989</v>
      </c>
      <c r="Z318" s="249">
        <v>1.0047999999999999</v>
      </c>
      <c r="AA318" s="251">
        <v>-4.7244094488188999</v>
      </c>
    </row>
    <row r="319" spans="1:27" customFormat="1" x14ac:dyDescent="0.25">
      <c r="A319" s="109" t="s">
        <v>609</v>
      </c>
      <c r="B319" s="108">
        <v>4088</v>
      </c>
      <c r="C319" s="108">
        <v>6199</v>
      </c>
      <c r="D319" s="108">
        <v>5449.5745612477103</v>
      </c>
      <c r="E319" s="108">
        <v>1193.7837923863401</v>
      </c>
      <c r="F319" s="108"/>
      <c r="G319" s="108">
        <v>-158.81013999845399</v>
      </c>
      <c r="H319" s="108">
        <v>-175.08038801646401</v>
      </c>
      <c r="I319" s="108">
        <v>-77.997530018243395</v>
      </c>
      <c r="J319" s="108">
        <v>79.595542605820995</v>
      </c>
      <c r="K319" s="108">
        <v>-115.014189815048</v>
      </c>
      <c r="L319" s="108">
        <v>-13.6943690856572</v>
      </c>
      <c r="M319" s="108">
        <v>16.677455403134001</v>
      </c>
      <c r="O319" s="248">
        <v>3.9138943248532301</v>
      </c>
      <c r="P319" s="248">
        <v>5.6017612524461802</v>
      </c>
      <c r="R319" s="249">
        <v>0.9708</v>
      </c>
      <c r="S319" s="249">
        <v>0.85219999999999996</v>
      </c>
      <c r="T319" s="249"/>
      <c r="U319" s="251">
        <v>0.46250000000000002</v>
      </c>
      <c r="V319" s="251">
        <v>0.1875</v>
      </c>
      <c r="W319" s="251">
        <v>5.6250000000000001E-2</v>
      </c>
      <c r="X319" s="249"/>
      <c r="Y319" s="249">
        <v>0.95003299999999991</v>
      </c>
      <c r="Z319" s="249">
        <v>1.0145999999999999</v>
      </c>
      <c r="AA319" s="251">
        <v>5.2631578947368398</v>
      </c>
    </row>
    <row r="320" spans="1:27" ht="5.25" customHeight="1" thickBot="1" x14ac:dyDescent="0.3">
      <c r="A320" s="120"/>
      <c r="B320" s="59"/>
      <c r="C320" s="59"/>
      <c r="D320" s="165"/>
      <c r="E320" s="59"/>
      <c r="F320" s="59"/>
      <c r="G320" s="59"/>
      <c r="H320" s="59"/>
      <c r="I320" s="59"/>
      <c r="J320" s="59"/>
      <c r="K320" s="59"/>
      <c r="L320" s="59"/>
      <c r="M320" s="59"/>
      <c r="O320" s="68"/>
      <c r="P320" s="68"/>
      <c r="Q320" s="68"/>
      <c r="R320" s="68"/>
      <c r="S320" s="165"/>
      <c r="T320" s="165"/>
      <c r="U320" s="165"/>
      <c r="V320" s="165"/>
      <c r="W320" s="165"/>
      <c r="X320" s="165"/>
      <c r="Y320" s="165"/>
      <c r="Z320" s="165"/>
      <c r="AA320" s="59"/>
    </row>
    <row r="321" spans="1:26" x14ac:dyDescent="0.25">
      <c r="A321" s="121"/>
      <c r="B321" s="153"/>
      <c r="C321" s="153"/>
      <c r="D321" s="164"/>
      <c r="E321" s="153"/>
      <c r="F321" s="153"/>
      <c r="J321" s="153"/>
      <c r="K321" s="153"/>
      <c r="L321" s="153"/>
      <c r="M321" s="153"/>
      <c r="S321" s="166"/>
      <c r="T321" s="166"/>
      <c r="U321" s="166"/>
      <c r="V321" s="166"/>
      <c r="W321" s="166"/>
      <c r="X321" s="166"/>
      <c r="Y321" s="166"/>
      <c r="Z321" s="166"/>
    </row>
    <row r="322" spans="1:26" x14ac:dyDescent="0.25">
      <c r="A322" s="98"/>
      <c r="B322" s="154"/>
      <c r="C322" s="154"/>
      <c r="D322" s="167"/>
      <c r="E322" s="154"/>
      <c r="F322" s="154"/>
      <c r="J322" s="154"/>
      <c r="K322" s="154"/>
      <c r="L322" s="154"/>
      <c r="M322" s="154"/>
      <c r="S322" s="167"/>
      <c r="T322" s="167"/>
      <c r="U322" s="167"/>
      <c r="V322" s="167"/>
      <c r="W322" s="167"/>
      <c r="X322" s="167"/>
      <c r="Y322" s="167"/>
      <c r="Z322" s="167"/>
    </row>
    <row r="323" spans="1:26" x14ac:dyDescent="0.25"/>
    <row r="324" spans="1:26" x14ac:dyDescent="0.25"/>
    <row r="325" spans="1:26" x14ac:dyDescent="0.25"/>
    <row r="326" spans="1:26" x14ac:dyDescent="0.25"/>
    <row r="327" spans="1:26" x14ac:dyDescent="0.25"/>
  </sheetData>
  <mergeCells count="5">
    <mergeCell ref="U3:W3"/>
    <mergeCell ref="Y3:Z3"/>
    <mergeCell ref="D3:E3"/>
    <mergeCell ref="G3:M3"/>
    <mergeCell ref="R3:S3"/>
  </mergeCells>
  <conditionalFormatting sqref="B10:M319">
    <cfRule type="cellIs" dxfId="7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17.109375" customWidth="1"/>
    <col min="2" max="2" width="12.5546875" customWidth="1"/>
    <col min="3" max="3" width="14.33203125" customWidth="1"/>
    <col min="4" max="4" width="3.5546875" customWidth="1"/>
    <col min="5" max="5" width="10.33203125" customWidth="1"/>
    <col min="6" max="9" width="10.88671875" customWidth="1"/>
    <col min="10" max="10" width="11.6640625" customWidth="1"/>
    <col min="11" max="11" width="3.5546875" style="64" customWidth="1"/>
    <col min="12" max="12" width="8.88671875" customWidth="1"/>
    <col min="13" max="13" width="9" customWidth="1"/>
    <col min="14" max="15" width="9.109375" customWidth="1"/>
    <col min="16" max="16" width="9.109375" style="71" customWidth="1"/>
    <col min="17" max="17" width="11.44140625" customWidth="1"/>
    <col min="18" max="18" width="6.109375" customWidth="1"/>
    <col min="19" max="27" width="0" hidden="1" customWidth="1"/>
    <col min="28" max="16384" width="9.109375" hidden="1"/>
  </cols>
  <sheetData>
    <row r="1" spans="1:18" x14ac:dyDescent="0.25"/>
    <row r="2" spans="1:18" ht="16.2" thickBot="1" x14ac:dyDescent="0.35">
      <c r="A2" s="69" t="str">
        <f>"Tabell 5 Förskoleklass och grundskola, utjämningsåret "&amp;Innehåll!C33</f>
        <v>Tabell 5 Förskoleklass och grundskola, utjämningsåret 2025</v>
      </c>
      <c r="B2" s="69"/>
      <c r="C2" s="68"/>
      <c r="D2" s="68"/>
      <c r="E2" s="68"/>
      <c r="F2" s="68"/>
      <c r="G2" s="68"/>
      <c r="H2" s="68"/>
      <c r="I2" s="68"/>
      <c r="J2" s="68"/>
      <c r="L2" s="69" t="s">
        <v>67</v>
      </c>
      <c r="M2" s="68"/>
      <c r="N2" s="68"/>
      <c r="O2" s="68"/>
      <c r="P2" s="68"/>
      <c r="Q2" s="68"/>
      <c r="R2" s="64"/>
    </row>
    <row r="3" spans="1:18" ht="14.25" customHeight="1" x14ac:dyDescent="0.25">
      <c r="L3" s="396"/>
      <c r="M3" s="396"/>
      <c r="N3" s="396"/>
      <c r="O3" s="398"/>
      <c r="P3" s="398"/>
      <c r="Q3" s="396"/>
    </row>
    <row r="4" spans="1:18" s="64" customFormat="1" ht="12.75" customHeight="1" x14ac:dyDescent="0.25">
      <c r="A4" t="s">
        <v>19</v>
      </c>
      <c r="C4"/>
      <c r="D4"/>
      <c r="E4" s="238"/>
      <c r="F4" s="397" t="s">
        <v>69</v>
      </c>
      <c r="G4" s="397"/>
      <c r="H4" s="397"/>
      <c r="I4" s="397"/>
      <c r="J4" s="397"/>
      <c r="K4" s="72"/>
      <c r="L4" s="396"/>
      <c r="M4" s="396"/>
      <c r="N4" s="396"/>
      <c r="O4" s="398"/>
      <c r="P4" s="398"/>
      <c r="Q4" s="396"/>
      <c r="R4" s="73"/>
    </row>
    <row r="5" spans="1:18" s="64" customFormat="1" ht="85.2" customHeight="1" x14ac:dyDescent="0.25">
      <c r="A5" s="3" t="s">
        <v>42</v>
      </c>
      <c r="B5" s="74" t="str">
        <f>"Folkmängd 31/12 -"&amp;Innehåll!C33-2</f>
        <v>Folkmängd 31/12 -2023</v>
      </c>
      <c r="C5" s="74" t="s">
        <v>196</v>
      </c>
      <c r="D5" s="74"/>
      <c r="E5" s="74" t="s">
        <v>79</v>
      </c>
      <c r="F5" s="74" t="s">
        <v>193</v>
      </c>
      <c r="G5" s="257" t="s">
        <v>170</v>
      </c>
      <c r="H5" s="258" t="s">
        <v>171</v>
      </c>
      <c r="I5" s="74" t="s">
        <v>194</v>
      </c>
      <c r="J5" s="74" t="s">
        <v>195</v>
      </c>
      <c r="K5" s="75"/>
      <c r="L5" s="74" t="s">
        <v>197</v>
      </c>
      <c r="M5" s="74" t="s">
        <v>198</v>
      </c>
      <c r="N5" s="84" t="s">
        <v>276</v>
      </c>
      <c r="O5" s="84" t="s">
        <v>153</v>
      </c>
      <c r="P5" s="83" t="s">
        <v>254</v>
      </c>
      <c r="Q5" s="83" t="s">
        <v>200</v>
      </c>
    </row>
    <row r="6" spans="1:18" s="72" customFormat="1" ht="15.75" customHeight="1" x14ac:dyDescent="0.25">
      <c r="B6" s="76"/>
      <c r="C6" s="78" t="s">
        <v>256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242" t="s">
        <v>82</v>
      </c>
      <c r="K6" s="242"/>
      <c r="L6" s="296"/>
      <c r="M6" s="296"/>
      <c r="N6" s="296"/>
      <c r="O6" s="296"/>
      <c r="P6" s="77"/>
      <c r="Q6" s="295"/>
      <c r="R6" s="295"/>
    </row>
    <row r="7" spans="1:18" ht="18.75" customHeight="1" x14ac:dyDescent="0.25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13.2" x14ac:dyDescent="0.25">
      <c r="A8" s="108" t="s">
        <v>306</v>
      </c>
      <c r="B8" s="108">
        <v>95592</v>
      </c>
      <c r="C8" s="108">
        <v>16517</v>
      </c>
      <c r="D8" s="108"/>
      <c r="E8" s="108">
        <v>16039.681737671801</v>
      </c>
      <c r="F8" s="108">
        <v>507.09604287621698</v>
      </c>
      <c r="G8" s="108">
        <v>-284.358126404438</v>
      </c>
      <c r="H8" s="108">
        <v>284.53789513540403</v>
      </c>
      <c r="I8" s="108">
        <v>-7.6485118436914403</v>
      </c>
      <c r="J8" s="108">
        <v>-22.013429240718999</v>
      </c>
      <c r="K8" s="108"/>
      <c r="L8" s="126">
        <v>1.2898568917901101</v>
      </c>
      <c r="M8" s="126">
        <v>12.376558707841699</v>
      </c>
      <c r="N8" s="126">
        <v>54.526244611613599</v>
      </c>
      <c r="O8" s="126">
        <v>103.88720000000001</v>
      </c>
      <c r="P8" s="259">
        <v>0.98170000000000002</v>
      </c>
      <c r="Q8" s="126">
        <v>3.6989998412446399</v>
      </c>
    </row>
    <row r="9" spans="1:18" ht="13.2" x14ac:dyDescent="0.25">
      <c r="A9" s="108" t="s">
        <v>307</v>
      </c>
      <c r="B9" s="108">
        <v>32419</v>
      </c>
      <c r="C9" s="108">
        <v>17831</v>
      </c>
      <c r="D9" s="108"/>
      <c r="E9" s="108">
        <v>17090.987439274199</v>
      </c>
      <c r="F9" s="108">
        <v>-95.570478329040895</v>
      </c>
      <c r="G9" s="108">
        <v>-201.05109610811701</v>
      </c>
      <c r="H9" s="108">
        <v>750.696316614735</v>
      </c>
      <c r="I9" s="108">
        <v>307.59148570220299</v>
      </c>
      <c r="J9" s="108">
        <v>-22.013429240718999</v>
      </c>
      <c r="K9" s="108"/>
      <c r="L9" s="126">
        <v>1.1721521330084199</v>
      </c>
      <c r="M9" s="126">
        <v>13.3039267096456</v>
      </c>
      <c r="N9" s="126">
        <v>15.789473684210501</v>
      </c>
      <c r="O9" s="126">
        <v>107.7985</v>
      </c>
      <c r="P9" s="259">
        <v>0.98770000000000002</v>
      </c>
      <c r="Q9" s="126">
        <v>-11.8850920015021</v>
      </c>
    </row>
    <row r="10" spans="1:18" ht="13.2" x14ac:dyDescent="0.25">
      <c r="A10" s="108" t="s">
        <v>308</v>
      </c>
      <c r="B10" s="108">
        <v>28808</v>
      </c>
      <c r="C10" s="108">
        <v>19205</v>
      </c>
      <c r="D10" s="108"/>
      <c r="E10" s="108">
        <v>18658.9857600184</v>
      </c>
      <c r="F10" s="108">
        <v>-136.595813068979</v>
      </c>
      <c r="G10" s="108">
        <v>182.69661696312801</v>
      </c>
      <c r="H10" s="108">
        <v>529.52992154050696</v>
      </c>
      <c r="I10" s="108">
        <v>-7.6485118436914403</v>
      </c>
      <c r="J10" s="108">
        <v>-22.013429240718999</v>
      </c>
      <c r="K10" s="108"/>
      <c r="L10" s="126">
        <v>1.4683421271868899</v>
      </c>
      <c r="M10" s="126">
        <v>14.4161344071091</v>
      </c>
      <c r="N10" s="126">
        <v>12.376595232362099</v>
      </c>
      <c r="O10" s="126">
        <v>105.2833</v>
      </c>
      <c r="P10" s="259">
        <v>1.0093000000000001</v>
      </c>
      <c r="Q10" s="126">
        <v>-1.61255643947538</v>
      </c>
    </row>
    <row r="11" spans="1:18" ht="13.2" x14ac:dyDescent="0.25">
      <c r="A11" s="108" t="s">
        <v>309</v>
      </c>
      <c r="B11" s="108">
        <v>99751</v>
      </c>
      <c r="C11" s="108">
        <v>15561</v>
      </c>
      <c r="D11" s="108"/>
      <c r="E11" s="108">
        <v>15171.257518219199</v>
      </c>
      <c r="F11" s="108">
        <v>163.18750280401699</v>
      </c>
      <c r="G11" s="108">
        <v>-209.29805886740101</v>
      </c>
      <c r="H11" s="108">
        <v>343.58399828868801</v>
      </c>
      <c r="I11" s="108">
        <v>-7.6485118436914403</v>
      </c>
      <c r="J11" s="108">
        <v>99.501891887362902</v>
      </c>
      <c r="K11" s="108"/>
      <c r="L11" s="126">
        <v>1.3252999969925101</v>
      </c>
      <c r="M11" s="126">
        <v>11.645998536355499</v>
      </c>
      <c r="N11" s="126">
        <v>35.172591891193903</v>
      </c>
      <c r="O11" s="126">
        <v>104.7469</v>
      </c>
      <c r="P11" s="259">
        <v>0.98560000000000003</v>
      </c>
      <c r="Q11" s="126">
        <v>10.978643108328299</v>
      </c>
    </row>
    <row r="12" spans="1:18" ht="13.2" x14ac:dyDescent="0.25">
      <c r="A12" s="108" t="s">
        <v>310</v>
      </c>
      <c r="B12" s="108">
        <v>113920</v>
      </c>
      <c r="C12" s="108">
        <v>16832</v>
      </c>
      <c r="D12" s="108"/>
      <c r="E12" s="108">
        <v>16482.286392864298</v>
      </c>
      <c r="F12" s="108">
        <v>202.07004583361601</v>
      </c>
      <c r="G12" s="108">
        <v>-254.54853289087299</v>
      </c>
      <c r="H12" s="108">
        <v>432.209886731967</v>
      </c>
      <c r="I12" s="108">
        <v>-7.6485118436914403</v>
      </c>
      <c r="J12" s="108">
        <v>-22.013429240718999</v>
      </c>
      <c r="K12" s="108"/>
      <c r="L12" s="126">
        <v>1.2772120786516901</v>
      </c>
      <c r="M12" s="126">
        <v>12.745786516853901</v>
      </c>
      <c r="N12" s="126">
        <v>34.490358126721802</v>
      </c>
      <c r="O12" s="126">
        <v>105.154</v>
      </c>
      <c r="P12" s="259">
        <v>0.98399999999999999</v>
      </c>
      <c r="Q12" s="126">
        <v>0.156739811912226</v>
      </c>
    </row>
    <row r="13" spans="1:18" ht="13.2" x14ac:dyDescent="0.25">
      <c r="A13" s="108" t="s">
        <v>311</v>
      </c>
      <c r="B13" s="108">
        <v>86330</v>
      </c>
      <c r="C13" s="108">
        <v>15179</v>
      </c>
      <c r="D13" s="108"/>
      <c r="E13" s="108">
        <v>14780.158577047599</v>
      </c>
      <c r="F13" s="108">
        <v>297.877335419183</v>
      </c>
      <c r="G13" s="108">
        <v>-290.86916971911103</v>
      </c>
      <c r="H13" s="108">
        <v>379.24270276080699</v>
      </c>
      <c r="I13" s="108">
        <v>-7.6485118436914403</v>
      </c>
      <c r="J13" s="108">
        <v>20.2878833626615</v>
      </c>
      <c r="K13" s="108"/>
      <c r="L13" s="126">
        <v>1.2463801691184999</v>
      </c>
      <c r="M13" s="126">
        <v>11.371481524383199</v>
      </c>
      <c r="N13" s="126">
        <v>45.156361413873903</v>
      </c>
      <c r="O13" s="126">
        <v>105.2059</v>
      </c>
      <c r="P13" s="259">
        <v>0.97970000000000002</v>
      </c>
      <c r="Q13" s="126">
        <v>7.4790330537740504</v>
      </c>
    </row>
    <row r="14" spans="1:18" ht="13.2" x14ac:dyDescent="0.25">
      <c r="A14" s="108" t="s">
        <v>312</v>
      </c>
      <c r="B14" s="108">
        <v>48324</v>
      </c>
      <c r="C14" s="108">
        <v>16189</v>
      </c>
      <c r="D14" s="108"/>
      <c r="E14" s="108">
        <v>16024.107641586201</v>
      </c>
      <c r="F14" s="108">
        <v>-88.353493409273895</v>
      </c>
      <c r="G14" s="108">
        <v>-245.61526210626599</v>
      </c>
      <c r="H14" s="108">
        <v>468.37561223314901</v>
      </c>
      <c r="I14" s="108">
        <v>52.308449402875098</v>
      </c>
      <c r="J14" s="108">
        <v>-22.013429240718999</v>
      </c>
      <c r="K14" s="108"/>
      <c r="L14" s="126">
        <v>1.2995612945948201</v>
      </c>
      <c r="M14" s="126">
        <v>12.358248489363501</v>
      </c>
      <c r="N14" s="126">
        <v>17.448091091761601</v>
      </c>
      <c r="O14" s="126">
        <v>105.732</v>
      </c>
      <c r="P14" s="259">
        <v>0.98409999999999997</v>
      </c>
      <c r="Q14" s="126">
        <v>-4.1672716712647002</v>
      </c>
    </row>
    <row r="15" spans="1:18" ht="13.2" x14ac:dyDescent="0.25">
      <c r="A15" s="108" t="s">
        <v>313</v>
      </c>
      <c r="B15" s="108">
        <v>110633</v>
      </c>
      <c r="C15" s="108">
        <v>16370</v>
      </c>
      <c r="D15" s="108"/>
      <c r="E15" s="108">
        <v>16185.4855702488</v>
      </c>
      <c r="F15" s="108">
        <v>-85.371317669998405</v>
      </c>
      <c r="G15" s="108">
        <v>-264.36665674224997</v>
      </c>
      <c r="H15" s="108">
        <v>564.18677886671901</v>
      </c>
      <c r="I15" s="108">
        <v>-7.6485118436914403</v>
      </c>
      <c r="J15" s="108">
        <v>-22.013429240718999</v>
      </c>
      <c r="K15" s="108"/>
      <c r="L15" s="126">
        <v>1.3504108177487699</v>
      </c>
      <c r="M15" s="126">
        <v>12.461019768062</v>
      </c>
      <c r="N15" s="126">
        <v>17.488756709705498</v>
      </c>
      <c r="O15" s="126">
        <v>106.5587</v>
      </c>
      <c r="P15" s="259">
        <v>0.98309999999999997</v>
      </c>
      <c r="Q15" s="126">
        <v>0.81815782528371594</v>
      </c>
    </row>
    <row r="16" spans="1:18" ht="13.2" x14ac:dyDescent="0.25">
      <c r="A16" s="108" t="s">
        <v>314</v>
      </c>
      <c r="B16" s="108">
        <v>65770</v>
      </c>
      <c r="C16" s="108">
        <v>12715</v>
      </c>
      <c r="D16" s="108"/>
      <c r="E16" s="108">
        <v>12221.477220267399</v>
      </c>
      <c r="F16" s="108">
        <v>-155.617999842827</v>
      </c>
      <c r="G16" s="108">
        <v>370.923775114872</v>
      </c>
      <c r="H16" s="108">
        <v>228.37055381656401</v>
      </c>
      <c r="I16" s="108">
        <v>-7.6485118436914403</v>
      </c>
      <c r="J16" s="108">
        <v>57.582723394129403</v>
      </c>
      <c r="K16" s="108"/>
      <c r="L16" s="126">
        <v>1.05519233693173</v>
      </c>
      <c r="M16" s="126">
        <v>9.3887790786072696</v>
      </c>
      <c r="N16" s="126">
        <v>17.441295546558699</v>
      </c>
      <c r="O16" s="126">
        <v>104.4265</v>
      </c>
      <c r="P16" s="259">
        <v>1.0296000000000001</v>
      </c>
      <c r="Q16" s="126">
        <v>9.9391805377720903</v>
      </c>
    </row>
    <row r="17" spans="1:17" ht="13.2" x14ac:dyDescent="0.25">
      <c r="A17" s="108" t="s">
        <v>315</v>
      </c>
      <c r="B17" s="108">
        <v>12107</v>
      </c>
      <c r="C17" s="108">
        <v>17186</v>
      </c>
      <c r="D17" s="108"/>
      <c r="E17" s="108">
        <v>16907.4805917142</v>
      </c>
      <c r="F17" s="108">
        <v>-132.32929910802</v>
      </c>
      <c r="G17" s="108">
        <v>135.97415383281199</v>
      </c>
      <c r="H17" s="108">
        <v>304.69084121540402</v>
      </c>
      <c r="I17" s="108">
        <v>-7.6485118436914403</v>
      </c>
      <c r="J17" s="108">
        <v>-22.013429240718999</v>
      </c>
      <c r="K17" s="108"/>
      <c r="L17" s="126">
        <v>1.3380688857685601</v>
      </c>
      <c r="M17" s="126">
        <v>13.058561162963599</v>
      </c>
      <c r="N17" s="126">
        <v>13.9152435167615</v>
      </c>
      <c r="O17" s="126">
        <v>103.9113</v>
      </c>
      <c r="P17" s="259">
        <v>1.0075000000000001</v>
      </c>
      <c r="Q17" s="126">
        <v>4.4964028776978404</v>
      </c>
    </row>
    <row r="18" spans="1:17" ht="13.2" x14ac:dyDescent="0.25">
      <c r="A18" s="108" t="s">
        <v>316</v>
      </c>
      <c r="B18" s="108">
        <v>30311</v>
      </c>
      <c r="C18" s="108">
        <v>14335</v>
      </c>
      <c r="D18" s="108"/>
      <c r="E18" s="108">
        <v>14010.5419667269</v>
      </c>
      <c r="F18" s="108">
        <v>31.173797131933799</v>
      </c>
      <c r="G18" s="108">
        <v>20.3764829683352</v>
      </c>
      <c r="H18" s="108">
        <v>144.87954807711799</v>
      </c>
      <c r="I18" s="108">
        <v>-7.6485118436914403</v>
      </c>
      <c r="J18" s="108">
        <v>135.67306334033699</v>
      </c>
      <c r="K18" s="108"/>
      <c r="L18" s="126">
        <v>1.30975553429448</v>
      </c>
      <c r="M18" s="126">
        <v>10.705684405001501</v>
      </c>
      <c r="N18" s="126">
        <v>28.751926040061601</v>
      </c>
      <c r="O18" s="126">
        <v>103.0519</v>
      </c>
      <c r="P18" s="259">
        <v>1.0007999999999999</v>
      </c>
      <c r="Q18" s="126">
        <v>13.2814930015552</v>
      </c>
    </row>
    <row r="19" spans="1:17" ht="13.2" x14ac:dyDescent="0.25">
      <c r="A19" s="108" t="s">
        <v>317</v>
      </c>
      <c r="B19" s="108">
        <v>17451</v>
      </c>
      <c r="C19" s="108">
        <v>17321</v>
      </c>
      <c r="D19" s="108"/>
      <c r="E19" s="108">
        <v>17229.858278121399</v>
      </c>
      <c r="F19" s="108">
        <v>124.678079800779</v>
      </c>
      <c r="G19" s="108">
        <v>-292.35447047216798</v>
      </c>
      <c r="H19" s="108">
        <v>274.431535323395</v>
      </c>
      <c r="I19" s="108">
        <v>6.2780227548225902</v>
      </c>
      <c r="J19" s="108">
        <v>-22.013429240718999</v>
      </c>
      <c r="K19" s="108"/>
      <c r="L19" s="126">
        <v>1.34662770041831</v>
      </c>
      <c r="M19" s="126">
        <v>13.317288407541101</v>
      </c>
      <c r="N19" s="126">
        <v>28.5283993115318</v>
      </c>
      <c r="O19" s="126">
        <v>103.6189</v>
      </c>
      <c r="P19" s="259">
        <v>0.98250000000000004</v>
      </c>
      <c r="Q19" s="126">
        <v>-2.4771341463414598</v>
      </c>
    </row>
    <row r="20" spans="1:17" ht="13.2" x14ac:dyDescent="0.25">
      <c r="A20" s="108" t="s">
        <v>318</v>
      </c>
      <c r="B20" s="108">
        <v>52529</v>
      </c>
      <c r="C20" s="108">
        <v>16865</v>
      </c>
      <c r="D20" s="108"/>
      <c r="E20" s="108">
        <v>15984.641213503101</v>
      </c>
      <c r="F20" s="108">
        <v>431.83150000442799</v>
      </c>
      <c r="G20" s="108">
        <v>-118.70908031307</v>
      </c>
      <c r="H20" s="108">
        <v>420.26172603237399</v>
      </c>
      <c r="I20" s="108">
        <v>-7.6485118436914403</v>
      </c>
      <c r="J20" s="108">
        <v>154.94088477451399</v>
      </c>
      <c r="K20" s="108"/>
      <c r="L20" s="126">
        <v>1.3516343353195399</v>
      </c>
      <c r="M20" s="126">
        <v>12.2960650307449</v>
      </c>
      <c r="N20" s="126">
        <v>50.162563864375301</v>
      </c>
      <c r="O20" s="126">
        <v>105.08920000000001</v>
      </c>
      <c r="P20" s="259">
        <v>0.99199999999999999</v>
      </c>
      <c r="Q20" s="126">
        <v>13.1828228607515</v>
      </c>
    </row>
    <row r="21" spans="1:17" ht="13.2" x14ac:dyDescent="0.25">
      <c r="A21" s="108" t="s">
        <v>319</v>
      </c>
      <c r="B21" s="108">
        <v>76790</v>
      </c>
      <c r="C21" s="108">
        <v>16536</v>
      </c>
      <c r="D21" s="108"/>
      <c r="E21" s="108">
        <v>16146.4038241376</v>
      </c>
      <c r="F21" s="108">
        <v>140.14326189626999</v>
      </c>
      <c r="G21" s="108">
        <v>-291.15506173400399</v>
      </c>
      <c r="H21" s="108">
        <v>564.17138277636002</v>
      </c>
      <c r="I21" s="108">
        <v>-1.07099942511766</v>
      </c>
      <c r="J21" s="108">
        <v>-22.013429240718999</v>
      </c>
      <c r="K21" s="108"/>
      <c r="L21" s="126">
        <v>1.2762078395624401</v>
      </c>
      <c r="M21" s="126">
        <v>12.4716759994791</v>
      </c>
      <c r="N21" s="126">
        <v>31.419024746789201</v>
      </c>
      <c r="O21" s="126">
        <v>106.4931</v>
      </c>
      <c r="P21" s="259">
        <v>0.98140000000000005</v>
      </c>
      <c r="Q21" s="126">
        <v>-2.2409482359477702</v>
      </c>
    </row>
    <row r="22" spans="1:17" ht="13.2" x14ac:dyDescent="0.25">
      <c r="A22" s="108" t="s">
        <v>320</v>
      </c>
      <c r="B22" s="108">
        <v>85426</v>
      </c>
      <c r="C22" s="108">
        <v>10208</v>
      </c>
      <c r="D22" s="108"/>
      <c r="E22" s="108">
        <v>10290.9851561246</v>
      </c>
      <c r="F22" s="108">
        <v>-6.6954800968614396</v>
      </c>
      <c r="G22" s="108">
        <v>-353.07462810063203</v>
      </c>
      <c r="H22" s="108">
        <v>210.846696981668</v>
      </c>
      <c r="I22" s="108">
        <v>-7.6485118436914403</v>
      </c>
      <c r="J22" s="108">
        <v>73.985884489852197</v>
      </c>
      <c r="K22" s="108"/>
      <c r="L22" s="126">
        <v>0.94467726453304601</v>
      </c>
      <c r="M22" s="126">
        <v>7.8734811415728201</v>
      </c>
      <c r="N22" s="126">
        <v>35.385072851620599</v>
      </c>
      <c r="O22" s="126">
        <v>105.2868</v>
      </c>
      <c r="P22" s="259">
        <v>0.96479999999999999</v>
      </c>
      <c r="Q22" s="126">
        <v>11.8983957219251</v>
      </c>
    </row>
    <row r="23" spans="1:17" ht="13.2" x14ac:dyDescent="0.25">
      <c r="A23" s="108" t="s">
        <v>305</v>
      </c>
      <c r="B23" s="108">
        <v>988943</v>
      </c>
      <c r="C23" s="108">
        <v>12413</v>
      </c>
      <c r="D23" s="108"/>
      <c r="E23" s="108">
        <v>12443.0391961815</v>
      </c>
      <c r="F23" s="108">
        <v>7.1199021385996799</v>
      </c>
      <c r="G23" s="108">
        <v>-354.16869513354499</v>
      </c>
      <c r="H23" s="108">
        <v>346.217961006439</v>
      </c>
      <c r="I23" s="108">
        <v>-7.6485118436914403</v>
      </c>
      <c r="J23" s="108">
        <v>-22.013429240718999</v>
      </c>
      <c r="K23" s="108"/>
      <c r="L23" s="126">
        <v>1.03099976439491</v>
      </c>
      <c r="M23" s="126">
        <v>9.5838688377388799</v>
      </c>
      <c r="N23" s="126">
        <v>30.1817913250826</v>
      </c>
      <c r="O23" s="126">
        <v>105.96729999999999</v>
      </c>
      <c r="P23" s="259">
        <v>0.9708</v>
      </c>
      <c r="Q23" s="126">
        <v>2.80378408022563</v>
      </c>
    </row>
    <row r="24" spans="1:17" ht="13.2" x14ac:dyDescent="0.25">
      <c r="A24" s="108" t="s">
        <v>321</v>
      </c>
      <c r="B24" s="108">
        <v>55912</v>
      </c>
      <c r="C24" s="108">
        <v>12340</v>
      </c>
      <c r="D24" s="108"/>
      <c r="E24" s="108">
        <v>12138.469653091901</v>
      </c>
      <c r="F24" s="108">
        <v>133.441068711951</v>
      </c>
      <c r="G24" s="108">
        <v>-380.476826469294</v>
      </c>
      <c r="H24" s="108">
        <v>359.91759757771098</v>
      </c>
      <c r="I24" s="108">
        <v>-7.6485118436914403</v>
      </c>
      <c r="J24" s="108">
        <v>95.956502327604994</v>
      </c>
      <c r="K24" s="108"/>
      <c r="L24" s="126">
        <v>1.09100014308199</v>
      </c>
      <c r="M24" s="126">
        <v>9.3003290885677501</v>
      </c>
      <c r="N24" s="126">
        <v>41.576923076923102</v>
      </c>
      <c r="O24" s="126">
        <v>106.23739999999999</v>
      </c>
      <c r="P24" s="259">
        <v>0.96789999999999998</v>
      </c>
      <c r="Q24" s="126">
        <v>12.183819270129399</v>
      </c>
    </row>
    <row r="25" spans="1:17" ht="13.2" x14ac:dyDescent="0.25">
      <c r="A25" s="108" t="s">
        <v>322</v>
      </c>
      <c r="B25" s="108">
        <v>102519</v>
      </c>
      <c r="C25" s="108">
        <v>14971</v>
      </c>
      <c r="D25" s="108"/>
      <c r="E25" s="108">
        <v>14442.191007523799</v>
      </c>
      <c r="F25" s="108">
        <v>427.60784976654298</v>
      </c>
      <c r="G25" s="108">
        <v>-132.36542247877901</v>
      </c>
      <c r="H25" s="108">
        <v>262.88672266605101</v>
      </c>
      <c r="I25" s="108">
        <v>-7.6485118436914403</v>
      </c>
      <c r="J25" s="108">
        <v>-22.013429240718999</v>
      </c>
      <c r="K25" s="108"/>
      <c r="L25" s="126">
        <v>1.25245076522401</v>
      </c>
      <c r="M25" s="126">
        <v>11.0916025322135</v>
      </c>
      <c r="N25" s="126">
        <v>55.316155131474801</v>
      </c>
      <c r="O25" s="126">
        <v>104.0759</v>
      </c>
      <c r="P25" s="259">
        <v>0.99019999999999997</v>
      </c>
      <c r="Q25" s="126">
        <v>4.5435770342833504</v>
      </c>
    </row>
    <row r="26" spans="1:17" ht="13.2" x14ac:dyDescent="0.25">
      <c r="A26" s="108" t="s">
        <v>323</v>
      </c>
      <c r="B26" s="108">
        <v>49173</v>
      </c>
      <c r="C26" s="108">
        <v>16599</v>
      </c>
      <c r="D26" s="108"/>
      <c r="E26" s="108">
        <v>16531.874943548199</v>
      </c>
      <c r="F26" s="108">
        <v>-84.215313141830805</v>
      </c>
      <c r="G26" s="108">
        <v>-276.83338712842902</v>
      </c>
      <c r="H26" s="108">
        <v>458.29444649342503</v>
      </c>
      <c r="I26" s="108">
        <v>-7.6485118436914403</v>
      </c>
      <c r="J26" s="108">
        <v>-22.013429240718999</v>
      </c>
      <c r="K26" s="108"/>
      <c r="L26" s="126">
        <v>1.1937445346023201</v>
      </c>
      <c r="M26" s="126">
        <v>12.834278974233801</v>
      </c>
      <c r="N26" s="126">
        <v>17.049595943590599</v>
      </c>
      <c r="O26" s="126">
        <v>105.471</v>
      </c>
      <c r="P26" s="259">
        <v>0.98270000000000002</v>
      </c>
      <c r="Q26" s="126">
        <v>-0.202546296296296</v>
      </c>
    </row>
    <row r="27" spans="1:17" ht="13.2" x14ac:dyDescent="0.25">
      <c r="A27" s="108" t="s">
        <v>324</v>
      </c>
      <c r="B27" s="108">
        <v>76738</v>
      </c>
      <c r="C27" s="108">
        <v>16514</v>
      </c>
      <c r="D27" s="108"/>
      <c r="E27" s="108">
        <v>16250.044327448901</v>
      </c>
      <c r="F27" s="108">
        <v>-38.284606903236501</v>
      </c>
      <c r="G27" s="108">
        <v>-288.20776179735998</v>
      </c>
      <c r="H27" s="108">
        <v>620.41708157481196</v>
      </c>
      <c r="I27" s="108">
        <v>-7.6485118436914403</v>
      </c>
      <c r="J27" s="108">
        <v>-22.013429240718999</v>
      </c>
      <c r="K27" s="108"/>
      <c r="L27" s="126">
        <v>1.2275534937058601</v>
      </c>
      <c r="M27" s="126">
        <v>12.584378013500499</v>
      </c>
      <c r="N27" s="126">
        <v>20.2029615822719</v>
      </c>
      <c r="O27" s="126">
        <v>107.03579999999999</v>
      </c>
      <c r="P27" s="259">
        <v>0.98170000000000002</v>
      </c>
      <c r="Q27" s="126">
        <v>-6.6000377145012307E-2</v>
      </c>
    </row>
    <row r="28" spans="1:17" ht="13.2" x14ac:dyDescent="0.25">
      <c r="A28" s="108" t="s">
        <v>325</v>
      </c>
      <c r="B28" s="108">
        <v>50110</v>
      </c>
      <c r="C28" s="108">
        <v>15811</v>
      </c>
      <c r="D28" s="108"/>
      <c r="E28" s="108">
        <v>15162.733951663</v>
      </c>
      <c r="F28" s="108">
        <v>309.49002821974801</v>
      </c>
      <c r="G28" s="108">
        <v>-291.05408284797198</v>
      </c>
      <c r="H28" s="108">
        <v>463.75145953755901</v>
      </c>
      <c r="I28" s="108">
        <v>-7.6485118436914403</v>
      </c>
      <c r="J28" s="108">
        <v>174.154697701815</v>
      </c>
      <c r="K28" s="108"/>
      <c r="L28" s="126">
        <v>1.38894432249052</v>
      </c>
      <c r="M28" s="126">
        <v>11.602474555976899</v>
      </c>
      <c r="N28" s="126">
        <v>45.029239766081901</v>
      </c>
      <c r="O28" s="126">
        <v>105.87990000000001</v>
      </c>
      <c r="P28" s="259">
        <v>0.98019999999999996</v>
      </c>
      <c r="Q28" s="126">
        <v>14.5320197044335</v>
      </c>
    </row>
    <row r="29" spans="1:17" ht="13.2" x14ac:dyDescent="0.25">
      <c r="A29" s="108" t="s">
        <v>326</v>
      </c>
      <c r="B29" s="108">
        <v>32453</v>
      </c>
      <c r="C29" s="108">
        <v>17383</v>
      </c>
      <c r="D29" s="108"/>
      <c r="E29" s="108">
        <v>16663.636442244599</v>
      </c>
      <c r="F29" s="108">
        <v>339.65238485202099</v>
      </c>
      <c r="G29" s="108">
        <v>-164.13376960438899</v>
      </c>
      <c r="H29" s="108">
        <v>315.77605714908799</v>
      </c>
      <c r="I29" s="108">
        <v>-7.6485118436914403</v>
      </c>
      <c r="J29" s="108">
        <v>236.05465396545</v>
      </c>
      <c r="K29" s="108"/>
      <c r="L29" s="126">
        <v>1.37121375527686</v>
      </c>
      <c r="M29" s="126">
        <v>12.840107231997001</v>
      </c>
      <c r="N29" s="126">
        <v>42.500599952003803</v>
      </c>
      <c r="O29" s="126">
        <v>104.02370000000001</v>
      </c>
      <c r="P29" s="259">
        <v>0.98960000000000004</v>
      </c>
      <c r="Q29" s="126">
        <v>16.523496715512898</v>
      </c>
    </row>
    <row r="30" spans="1:17" ht="13.2" x14ac:dyDescent="0.25">
      <c r="A30" s="108" t="s">
        <v>327</v>
      </c>
      <c r="B30" s="108">
        <v>35076</v>
      </c>
      <c r="C30" s="108">
        <v>17426</v>
      </c>
      <c r="D30" s="108"/>
      <c r="E30" s="108">
        <v>17159.673141789201</v>
      </c>
      <c r="F30" s="108">
        <v>-94.022843522783404</v>
      </c>
      <c r="G30" s="108">
        <v>-80.062250942348598</v>
      </c>
      <c r="H30" s="108">
        <v>469.58694365545102</v>
      </c>
      <c r="I30" s="108">
        <v>-7.6485118436914403</v>
      </c>
      <c r="J30" s="108">
        <v>-22.013429240718999</v>
      </c>
      <c r="K30" s="108"/>
      <c r="L30" s="126">
        <v>1.2971832592085799</v>
      </c>
      <c r="M30" s="126">
        <v>13.2882882882883</v>
      </c>
      <c r="N30" s="126">
        <v>15.897875992276299</v>
      </c>
      <c r="O30" s="126">
        <v>105.3052</v>
      </c>
      <c r="P30" s="259">
        <v>0.99480000000000002</v>
      </c>
      <c r="Q30" s="126">
        <v>0.90729783037475298</v>
      </c>
    </row>
    <row r="31" spans="1:17" ht="13.2" x14ac:dyDescent="0.25">
      <c r="A31" s="108" t="s">
        <v>328</v>
      </c>
      <c r="B31" s="108">
        <v>11817</v>
      </c>
      <c r="C31" s="108">
        <v>16562</v>
      </c>
      <c r="D31" s="108"/>
      <c r="E31" s="108">
        <v>15732.218748752601</v>
      </c>
      <c r="F31" s="108">
        <v>-225.302189199476</v>
      </c>
      <c r="G31" s="108">
        <v>248.297774375996</v>
      </c>
      <c r="H31" s="108">
        <v>500.21966374113498</v>
      </c>
      <c r="I31" s="108">
        <v>328.607191449038</v>
      </c>
      <c r="J31" s="108">
        <v>-22.013429240718999</v>
      </c>
      <c r="K31" s="108"/>
      <c r="L31" s="126">
        <v>1.06626047220107</v>
      </c>
      <c r="M31" s="126">
        <v>12.253533045612301</v>
      </c>
      <c r="N31" s="126">
        <v>8.9779005524861901</v>
      </c>
      <c r="O31" s="126">
        <v>106.0021</v>
      </c>
      <c r="P31" s="259">
        <v>1.0152000000000001</v>
      </c>
      <c r="Q31" s="126">
        <v>-13.2782369146005</v>
      </c>
    </row>
    <row r="32" spans="1:17" ht="13.2" x14ac:dyDescent="0.25">
      <c r="A32" s="108" t="s">
        <v>329</v>
      </c>
      <c r="B32" s="108">
        <v>46637</v>
      </c>
      <c r="C32" s="108">
        <v>16023</v>
      </c>
      <c r="D32" s="108"/>
      <c r="E32" s="108">
        <v>15643.577420625699</v>
      </c>
      <c r="F32" s="108">
        <v>-193.90083297336</v>
      </c>
      <c r="G32" s="108">
        <v>168.73253908533701</v>
      </c>
      <c r="H32" s="108">
        <v>397.96863356867198</v>
      </c>
      <c r="I32" s="108">
        <v>28.238431136228701</v>
      </c>
      <c r="J32" s="108">
        <v>-22.013429240718999</v>
      </c>
      <c r="K32" s="108"/>
      <c r="L32" s="126">
        <v>1.2972532538542401</v>
      </c>
      <c r="M32" s="126">
        <v>12.0483736089371</v>
      </c>
      <c r="N32" s="126">
        <v>11.140772379426901</v>
      </c>
      <c r="O32" s="126">
        <v>105.1031</v>
      </c>
      <c r="P32" s="259">
        <v>1.0102</v>
      </c>
      <c r="Q32" s="126">
        <v>-3.3390277993477202</v>
      </c>
    </row>
    <row r="33" spans="1:17" ht="13.2" x14ac:dyDescent="0.25">
      <c r="A33" s="108" t="s">
        <v>330</v>
      </c>
      <c r="B33" s="108">
        <v>49282</v>
      </c>
      <c r="C33" s="108">
        <v>16082</v>
      </c>
      <c r="D33" s="108"/>
      <c r="E33" s="108">
        <v>15569.8606755644</v>
      </c>
      <c r="F33" s="108">
        <v>-69.582517236375693</v>
      </c>
      <c r="G33" s="108">
        <v>191.33541929905999</v>
      </c>
      <c r="H33" s="108">
        <v>419.83094110870599</v>
      </c>
      <c r="I33" s="108">
        <v>-7.6485118436914403</v>
      </c>
      <c r="J33" s="108">
        <v>-22.013429240718999</v>
      </c>
      <c r="K33" s="108"/>
      <c r="L33" s="126">
        <v>1.3006777322348899</v>
      </c>
      <c r="M33" s="126">
        <v>11.986120693153699</v>
      </c>
      <c r="N33" s="126">
        <v>19.197562214322001</v>
      </c>
      <c r="O33" s="126">
        <v>105.2818</v>
      </c>
      <c r="P33" s="259">
        <v>1.0117</v>
      </c>
      <c r="Q33" s="126">
        <v>1.4250309789343201</v>
      </c>
    </row>
    <row r="34" spans="1:17" ht="14.25" customHeight="1" x14ac:dyDescent="0.25">
      <c r="A34" s="18" t="s">
        <v>331</v>
      </c>
      <c r="B34" s="108"/>
      <c r="C34" s="108"/>
      <c r="D34" s="18"/>
      <c r="E34" s="108"/>
      <c r="F34" s="108"/>
      <c r="G34" s="108"/>
      <c r="H34" s="108"/>
      <c r="I34" s="108"/>
      <c r="J34" s="108"/>
      <c r="K34" s="18"/>
      <c r="L34" s="126"/>
      <c r="M34" s="126"/>
      <c r="N34" s="126"/>
      <c r="O34" s="126"/>
      <c r="P34" s="259"/>
      <c r="Q34" s="126"/>
    </row>
    <row r="35" spans="1:17" ht="13.2" x14ac:dyDescent="0.25">
      <c r="A35" s="108" t="s">
        <v>332</v>
      </c>
      <c r="B35" s="108">
        <v>48292</v>
      </c>
      <c r="C35" s="108">
        <v>15189</v>
      </c>
      <c r="D35" s="108"/>
      <c r="E35" s="108">
        <v>14891.844363902201</v>
      </c>
      <c r="F35" s="108">
        <v>4.4653921450590097</v>
      </c>
      <c r="G35" s="108">
        <v>250.41592809017101</v>
      </c>
      <c r="H35" s="108">
        <v>-106.95912802320299</v>
      </c>
      <c r="I35" s="108">
        <v>-7.6485118436914403</v>
      </c>
      <c r="J35" s="108">
        <v>156.80404778043001</v>
      </c>
      <c r="K35" s="108"/>
      <c r="L35" s="126">
        <v>1.3459786300008301</v>
      </c>
      <c r="M35" s="126">
        <v>11.405615836991601</v>
      </c>
      <c r="N35" s="126">
        <v>25.1815541031227</v>
      </c>
      <c r="O35" s="126">
        <v>100.41670000000001</v>
      </c>
      <c r="P35" s="259">
        <v>1.0162</v>
      </c>
      <c r="Q35" s="126">
        <v>13.8472915511185</v>
      </c>
    </row>
    <row r="36" spans="1:17" ht="13.2" x14ac:dyDescent="0.25">
      <c r="A36" s="108" t="s">
        <v>333</v>
      </c>
      <c r="B36" s="108">
        <v>14343</v>
      </c>
      <c r="C36" s="108">
        <v>14803</v>
      </c>
      <c r="D36" s="108"/>
      <c r="E36" s="108">
        <v>13961.325711477901</v>
      </c>
      <c r="F36" s="108">
        <v>-141.03608564409399</v>
      </c>
      <c r="G36" s="108">
        <v>985.06471662726199</v>
      </c>
      <c r="H36" s="108">
        <v>-150.38321530015401</v>
      </c>
      <c r="I36" s="108">
        <v>-7.6485118436914403</v>
      </c>
      <c r="J36" s="108">
        <v>155.19672218658999</v>
      </c>
      <c r="K36" s="108"/>
      <c r="L36" s="126">
        <v>1.1852471588928399</v>
      </c>
      <c r="M36" s="126">
        <v>10.7369448511469</v>
      </c>
      <c r="N36" s="126">
        <v>16.2987012987013</v>
      </c>
      <c r="O36" s="126">
        <v>99.009600000000006</v>
      </c>
      <c r="P36" s="259">
        <v>1.0699000000000001</v>
      </c>
      <c r="Q36" s="126">
        <v>14.38127090301</v>
      </c>
    </row>
    <row r="37" spans="1:17" ht="13.2" x14ac:dyDescent="0.25">
      <c r="A37" s="108" t="s">
        <v>334</v>
      </c>
      <c r="B37" s="108">
        <v>22974</v>
      </c>
      <c r="C37" s="108">
        <v>16042</v>
      </c>
      <c r="D37" s="108"/>
      <c r="E37" s="108">
        <v>16057.661812672801</v>
      </c>
      <c r="F37" s="108">
        <v>-106.630737072402</v>
      </c>
      <c r="G37" s="108">
        <v>54.129502470437501</v>
      </c>
      <c r="H37" s="108">
        <v>66.643433065086498</v>
      </c>
      <c r="I37" s="108">
        <v>-7.6485118436914403</v>
      </c>
      <c r="J37" s="108">
        <v>-22.013429240718999</v>
      </c>
      <c r="K37" s="108"/>
      <c r="L37" s="126">
        <v>1.2274745364324899</v>
      </c>
      <c r="M37" s="126">
        <v>12.427091494733199</v>
      </c>
      <c r="N37" s="126">
        <v>16.217162872154098</v>
      </c>
      <c r="O37" s="126">
        <v>101.9709</v>
      </c>
      <c r="P37" s="259">
        <v>1.0027999999999999</v>
      </c>
      <c r="Q37" s="126">
        <v>2.4159320927195602</v>
      </c>
    </row>
    <row r="38" spans="1:17" ht="13.2" x14ac:dyDescent="0.25">
      <c r="A38" s="108" t="s">
        <v>335</v>
      </c>
      <c r="B38" s="108">
        <v>20714</v>
      </c>
      <c r="C38" s="108">
        <v>18585</v>
      </c>
      <c r="D38" s="108"/>
      <c r="E38" s="108">
        <v>18407.6913178672</v>
      </c>
      <c r="F38" s="108">
        <v>-95.021135578095297</v>
      </c>
      <c r="G38" s="108">
        <v>95.684198588929505</v>
      </c>
      <c r="H38" s="108">
        <v>206.10973576955999</v>
      </c>
      <c r="I38" s="108">
        <v>-7.6485118436914403</v>
      </c>
      <c r="J38" s="108">
        <v>-22.013429240718999</v>
      </c>
      <c r="K38" s="108"/>
      <c r="L38" s="126">
        <v>1.6414019503717301</v>
      </c>
      <c r="M38" s="126">
        <v>14.111229120401701</v>
      </c>
      <c r="N38" s="126">
        <v>14.916182004789601</v>
      </c>
      <c r="O38" s="126">
        <v>102.81480000000001</v>
      </c>
      <c r="P38" s="259">
        <v>1.0046999999999999</v>
      </c>
      <c r="Q38" s="126">
        <v>5.46218487394958</v>
      </c>
    </row>
    <row r="39" spans="1:17" ht="13.2" x14ac:dyDescent="0.25">
      <c r="A39" s="108" t="s">
        <v>336</v>
      </c>
      <c r="B39" s="108">
        <v>21193</v>
      </c>
      <c r="C39" s="108">
        <v>14835</v>
      </c>
      <c r="D39" s="108"/>
      <c r="E39" s="108">
        <v>14202.474501426699</v>
      </c>
      <c r="F39" s="108">
        <v>-96.906963219693793</v>
      </c>
      <c r="G39" s="108">
        <v>827.23058067713396</v>
      </c>
      <c r="H39" s="108">
        <v>-150.38321530015401</v>
      </c>
      <c r="I39" s="108">
        <v>-7.6485118436914403</v>
      </c>
      <c r="J39" s="108">
        <v>59.844307250422602</v>
      </c>
      <c r="K39" s="108"/>
      <c r="L39" s="126">
        <v>1.1135752371065899</v>
      </c>
      <c r="M39" s="126">
        <v>10.9753220402963</v>
      </c>
      <c r="N39" s="126">
        <v>19.045571797076501</v>
      </c>
      <c r="O39" s="126">
        <v>98.5411</v>
      </c>
      <c r="P39" s="259">
        <v>1.0576000000000001</v>
      </c>
      <c r="Q39" s="126">
        <v>9.4404100811619003</v>
      </c>
    </row>
    <row r="40" spans="1:17" ht="13.2" x14ac:dyDescent="0.25">
      <c r="A40" s="108" t="s">
        <v>331</v>
      </c>
      <c r="B40" s="108">
        <v>245329</v>
      </c>
      <c r="C40" s="108">
        <v>13091</v>
      </c>
      <c r="D40" s="108"/>
      <c r="E40" s="108">
        <v>13212.199663515299</v>
      </c>
      <c r="F40" s="108">
        <v>8.8458061107880894</v>
      </c>
      <c r="G40" s="108">
        <v>-124.275167206549</v>
      </c>
      <c r="H40" s="108">
        <v>-29.425216656855</v>
      </c>
      <c r="I40" s="108">
        <v>-7.6485118436914403</v>
      </c>
      <c r="J40" s="108">
        <v>31.602174402193899</v>
      </c>
      <c r="K40" s="108"/>
      <c r="L40" s="126">
        <v>1.08507351352673</v>
      </c>
      <c r="M40" s="126">
        <v>10.1818374509332</v>
      </c>
      <c r="N40" s="126">
        <v>28.539973577805402</v>
      </c>
      <c r="O40" s="126">
        <v>101.3424</v>
      </c>
      <c r="P40" s="259">
        <v>0.9899</v>
      </c>
      <c r="Q40" s="126">
        <v>8.2771858351613901</v>
      </c>
    </row>
    <row r="41" spans="1:17" ht="13.2" x14ac:dyDescent="0.25">
      <c r="A41" s="108" t="s">
        <v>337</v>
      </c>
      <c r="B41" s="108">
        <v>9572</v>
      </c>
      <c r="C41" s="108">
        <v>13743</v>
      </c>
      <c r="D41" s="108"/>
      <c r="E41" s="108">
        <v>13840.9184809936</v>
      </c>
      <c r="F41" s="108">
        <v>-83.475420023282595</v>
      </c>
      <c r="G41" s="108">
        <v>165.57042823018401</v>
      </c>
      <c r="H41" s="108">
        <v>-150.38321530015401</v>
      </c>
      <c r="I41" s="108">
        <v>-7.6485118436914403</v>
      </c>
      <c r="J41" s="108">
        <v>-22.013429240718999</v>
      </c>
      <c r="K41" s="108"/>
      <c r="L41" s="126">
        <v>1.1909736732135401</v>
      </c>
      <c r="M41" s="126">
        <v>10.635185959047201</v>
      </c>
      <c r="N41" s="126">
        <v>20.628683693516699</v>
      </c>
      <c r="O41" s="126">
        <v>98.572299999999998</v>
      </c>
      <c r="P41" s="259">
        <v>1.0113000000000001</v>
      </c>
      <c r="Q41" s="126">
        <v>0.17699115044247801</v>
      </c>
    </row>
    <row r="42" spans="1:17" ht="13.2" x14ac:dyDescent="0.25">
      <c r="A42" s="108" t="s">
        <v>338</v>
      </c>
      <c r="B42" s="108">
        <v>22172</v>
      </c>
      <c r="C42" s="108">
        <v>13203</v>
      </c>
      <c r="D42" s="108"/>
      <c r="E42" s="108">
        <v>13108.941346953399</v>
      </c>
      <c r="F42" s="108">
        <v>-227.007744039568</v>
      </c>
      <c r="G42" s="108">
        <v>500.75334990571002</v>
      </c>
      <c r="H42" s="108">
        <v>-150.38321530015401</v>
      </c>
      <c r="I42" s="108">
        <v>-7.6485118436914403</v>
      </c>
      <c r="J42" s="108">
        <v>-22.013429240718999</v>
      </c>
      <c r="K42" s="108"/>
      <c r="L42" s="126">
        <v>1.05989536352156</v>
      </c>
      <c r="M42" s="126">
        <v>10.1118527872993</v>
      </c>
      <c r="N42" s="126">
        <v>10.749330954504901</v>
      </c>
      <c r="O42" s="126">
        <v>99.503799999999998</v>
      </c>
      <c r="P42" s="259">
        <v>1.0375000000000001</v>
      </c>
      <c r="Q42" s="126">
        <v>5.5839727195225901</v>
      </c>
    </row>
    <row r="43" spans="1:17" ht="14.25" customHeight="1" x14ac:dyDescent="0.25">
      <c r="A43" s="18" t="s">
        <v>339</v>
      </c>
      <c r="B43" s="108"/>
      <c r="C43" s="108"/>
      <c r="D43" s="18"/>
      <c r="E43" s="108"/>
      <c r="F43" s="108"/>
      <c r="G43" s="108"/>
      <c r="H43" s="108"/>
      <c r="I43" s="108"/>
      <c r="J43" s="108"/>
      <c r="K43" s="18"/>
      <c r="L43" s="126"/>
      <c r="M43" s="126"/>
      <c r="N43" s="126"/>
      <c r="O43" s="126"/>
      <c r="P43" s="259"/>
      <c r="Q43" s="126"/>
    </row>
    <row r="44" spans="1:17" ht="13.2" x14ac:dyDescent="0.25">
      <c r="A44" s="108" t="s">
        <v>340</v>
      </c>
      <c r="B44" s="108">
        <v>107468</v>
      </c>
      <c r="C44" s="108">
        <v>14768</v>
      </c>
      <c r="D44" s="108"/>
      <c r="E44" s="108">
        <v>14842.3969792931</v>
      </c>
      <c r="F44" s="108">
        <v>204.439019856025</v>
      </c>
      <c r="G44" s="108">
        <v>-99.181448553884294</v>
      </c>
      <c r="H44" s="108">
        <v>-150.38321530015401</v>
      </c>
      <c r="I44" s="108">
        <v>-7.6485118436914403</v>
      </c>
      <c r="J44" s="108">
        <v>-22.013429240718999</v>
      </c>
      <c r="K44" s="108"/>
      <c r="L44" s="126">
        <v>1.18546916291361</v>
      </c>
      <c r="M44" s="126">
        <v>11.457364052555199</v>
      </c>
      <c r="N44" s="126">
        <v>38.528384634126503</v>
      </c>
      <c r="O44" s="126">
        <v>98.329800000000006</v>
      </c>
      <c r="P44" s="259">
        <v>0.99270000000000003</v>
      </c>
      <c r="Q44" s="126">
        <v>3.6463498359905402</v>
      </c>
    </row>
    <row r="45" spans="1:17" ht="13.2" x14ac:dyDescent="0.25">
      <c r="A45" s="108" t="s">
        <v>341</v>
      </c>
      <c r="B45" s="108">
        <v>15668</v>
      </c>
      <c r="C45" s="108">
        <v>13586</v>
      </c>
      <c r="D45" s="108"/>
      <c r="E45" s="108">
        <v>13191.2795764231</v>
      </c>
      <c r="F45" s="108">
        <v>126.117990344334</v>
      </c>
      <c r="G45" s="108">
        <v>280.90840866926999</v>
      </c>
      <c r="H45" s="108">
        <v>-150.38321530015401</v>
      </c>
      <c r="I45" s="108">
        <v>159.779994868058</v>
      </c>
      <c r="J45" s="108">
        <v>-22.013429240718999</v>
      </c>
      <c r="K45" s="108"/>
      <c r="L45" s="126">
        <v>1.1807505744191999</v>
      </c>
      <c r="M45" s="126">
        <v>10.109777891243301</v>
      </c>
      <c r="N45" s="126">
        <v>37.689393939393902</v>
      </c>
      <c r="O45" s="126">
        <v>97.314099999999996</v>
      </c>
      <c r="P45" s="259">
        <v>1.0206</v>
      </c>
      <c r="Q45" s="126">
        <v>-8.9552238805970106</v>
      </c>
    </row>
    <row r="46" spans="1:17" ht="13.2" x14ac:dyDescent="0.25">
      <c r="A46" s="108" t="s">
        <v>342</v>
      </c>
      <c r="B46" s="108">
        <v>11520</v>
      </c>
      <c r="C46" s="108">
        <v>15309</v>
      </c>
      <c r="D46" s="108"/>
      <c r="E46" s="108">
        <v>15261.984480802201</v>
      </c>
      <c r="F46" s="108">
        <v>-147.33701357178799</v>
      </c>
      <c r="G46" s="108">
        <v>373.929478486128</v>
      </c>
      <c r="H46" s="108">
        <v>-150.38321530015401</v>
      </c>
      <c r="I46" s="108">
        <v>-7.6485118436914403</v>
      </c>
      <c r="J46" s="108">
        <v>-22.013429240718999</v>
      </c>
      <c r="K46" s="108"/>
      <c r="L46" s="126">
        <v>1.2673611111111101</v>
      </c>
      <c r="M46" s="126">
        <v>11.7534722222222</v>
      </c>
      <c r="N46" s="126">
        <v>14.4756277695716</v>
      </c>
      <c r="O46" s="126">
        <v>99.527199999999993</v>
      </c>
      <c r="P46" s="259">
        <v>1.0239</v>
      </c>
      <c r="Q46" s="126">
        <v>3.37698139214335</v>
      </c>
    </row>
    <row r="47" spans="1:17" ht="13.2" x14ac:dyDescent="0.25">
      <c r="A47" s="108" t="s">
        <v>343</v>
      </c>
      <c r="B47" s="108">
        <v>34324</v>
      </c>
      <c r="C47" s="108">
        <v>14069</v>
      </c>
      <c r="D47" s="108"/>
      <c r="E47" s="108">
        <v>14126.3400037179</v>
      </c>
      <c r="F47" s="108">
        <v>93.685659481796307</v>
      </c>
      <c r="G47" s="108">
        <v>28.944925400161001</v>
      </c>
      <c r="H47" s="108">
        <v>-150.38321530015401</v>
      </c>
      <c r="I47" s="108">
        <v>-7.6485118436914403</v>
      </c>
      <c r="J47" s="108">
        <v>-22.013429240718999</v>
      </c>
      <c r="K47" s="108"/>
      <c r="L47" s="126">
        <v>1.3256030765644999</v>
      </c>
      <c r="M47" s="126">
        <v>10.791283067241601</v>
      </c>
      <c r="N47" s="126">
        <v>32.991360691144699</v>
      </c>
      <c r="O47" s="126">
        <v>97.285600000000002</v>
      </c>
      <c r="P47" s="259">
        <v>1.0014000000000001</v>
      </c>
      <c r="Q47" s="126">
        <v>2.03631010794897</v>
      </c>
    </row>
    <row r="48" spans="1:17" ht="13.2" x14ac:dyDescent="0.25">
      <c r="A48" s="108" t="s">
        <v>344</v>
      </c>
      <c r="B48" s="108">
        <v>58200</v>
      </c>
      <c r="C48" s="108">
        <v>14125</v>
      </c>
      <c r="D48" s="108"/>
      <c r="E48" s="108">
        <v>14236.674987352901</v>
      </c>
      <c r="F48" s="108">
        <v>-16.1582951568105</v>
      </c>
      <c r="G48" s="108">
        <v>84.622426827926702</v>
      </c>
      <c r="H48" s="108">
        <v>-150.38321530015401</v>
      </c>
      <c r="I48" s="108">
        <v>-7.6485118436914403</v>
      </c>
      <c r="J48" s="108">
        <v>-22.013429240718999</v>
      </c>
      <c r="K48" s="108"/>
      <c r="L48" s="126">
        <v>1.1821305841924401</v>
      </c>
      <c r="M48" s="126">
        <v>10.9639175257732</v>
      </c>
      <c r="N48" s="126">
        <v>24.745337721360301</v>
      </c>
      <c r="O48" s="126">
        <v>98.868399999999994</v>
      </c>
      <c r="P48" s="259">
        <v>1.0053000000000001</v>
      </c>
      <c r="Q48" s="126">
        <v>5.4759773202029196</v>
      </c>
    </row>
    <row r="49" spans="1:17" ht="13.2" x14ac:dyDescent="0.25">
      <c r="A49" s="108" t="s">
        <v>345</v>
      </c>
      <c r="B49" s="108">
        <v>12106</v>
      </c>
      <c r="C49" s="108">
        <v>12871</v>
      </c>
      <c r="D49" s="108"/>
      <c r="E49" s="108">
        <v>13105.446876369901</v>
      </c>
      <c r="F49" s="108">
        <v>6.9312481336001497</v>
      </c>
      <c r="G49" s="108">
        <v>-61.601363737442</v>
      </c>
      <c r="H49" s="108">
        <v>-150.38321530015401</v>
      </c>
      <c r="I49" s="108">
        <v>-7.6485118436914403</v>
      </c>
      <c r="J49" s="108">
        <v>-22.013429240718999</v>
      </c>
      <c r="K49" s="108"/>
      <c r="L49" s="126">
        <v>1.38774161572774</v>
      </c>
      <c r="M49" s="126">
        <v>9.9207004791012707</v>
      </c>
      <c r="N49" s="126">
        <v>29.142381348875901</v>
      </c>
      <c r="O49" s="126">
        <v>98.304900000000004</v>
      </c>
      <c r="P49" s="259">
        <v>0.99460000000000004</v>
      </c>
      <c r="Q49" s="126">
        <v>3.79075056861259</v>
      </c>
    </row>
    <row r="50" spans="1:17" ht="13.2" x14ac:dyDescent="0.25">
      <c r="A50" s="108" t="s">
        <v>346</v>
      </c>
      <c r="B50" s="108">
        <v>38917</v>
      </c>
      <c r="C50" s="108">
        <v>15002</v>
      </c>
      <c r="D50" s="108"/>
      <c r="E50" s="108">
        <v>15022.869099858301</v>
      </c>
      <c r="F50" s="108">
        <v>-59.419342255017398</v>
      </c>
      <c r="G50" s="108">
        <v>163.90360112349501</v>
      </c>
      <c r="H50" s="108">
        <v>-147.68764195045699</v>
      </c>
      <c r="I50" s="108">
        <v>-7.6485118436914403</v>
      </c>
      <c r="J50" s="108">
        <v>29.7997246821893</v>
      </c>
      <c r="K50" s="108"/>
      <c r="L50" s="126">
        <v>1.37472055913868</v>
      </c>
      <c r="M50" s="126">
        <v>11.496261273993399</v>
      </c>
      <c r="N50" s="126">
        <v>20.697362539114899</v>
      </c>
      <c r="O50" s="126">
        <v>100.02589999999999</v>
      </c>
      <c r="P50" s="259">
        <v>1.0103</v>
      </c>
      <c r="Q50" s="126">
        <v>7.85960378983635</v>
      </c>
    </row>
    <row r="51" spans="1:17" ht="13.2" x14ac:dyDescent="0.25">
      <c r="A51" s="108" t="s">
        <v>347</v>
      </c>
      <c r="B51" s="108">
        <v>14885</v>
      </c>
      <c r="C51" s="108">
        <v>15147</v>
      </c>
      <c r="D51" s="108"/>
      <c r="E51" s="108">
        <v>14975.6523135647</v>
      </c>
      <c r="F51" s="108">
        <v>-92.676011524288796</v>
      </c>
      <c r="G51" s="108">
        <v>113.997615589906</v>
      </c>
      <c r="H51" s="108">
        <v>-70.821749175506994</v>
      </c>
      <c r="I51" s="108">
        <v>-7.6485118436914403</v>
      </c>
      <c r="J51" s="108">
        <v>228.03688813457899</v>
      </c>
      <c r="K51" s="108"/>
      <c r="L51" s="126">
        <v>1.31004366812227</v>
      </c>
      <c r="M51" s="126">
        <v>11.494793416190801</v>
      </c>
      <c r="N51" s="126">
        <v>18.468731735826999</v>
      </c>
      <c r="O51" s="126">
        <v>100.7711</v>
      </c>
      <c r="P51" s="259">
        <v>1.0069999999999999</v>
      </c>
      <c r="Q51" s="126">
        <v>17.436845348120801</v>
      </c>
    </row>
    <row r="52" spans="1:17" ht="13.2" x14ac:dyDescent="0.25">
      <c r="A52" s="108" t="s">
        <v>348</v>
      </c>
      <c r="B52" s="108">
        <v>8856</v>
      </c>
      <c r="C52" s="108">
        <v>13726</v>
      </c>
      <c r="D52" s="108"/>
      <c r="E52" s="108">
        <v>13371.533735008999</v>
      </c>
      <c r="F52" s="108">
        <v>-54.619387349331902</v>
      </c>
      <c r="G52" s="108">
        <v>474.49742337326802</v>
      </c>
      <c r="H52" s="108">
        <v>-150.38321530015401</v>
      </c>
      <c r="I52" s="108">
        <v>106.988044923605</v>
      </c>
      <c r="J52" s="108">
        <v>-22.013429240718999</v>
      </c>
      <c r="K52" s="108"/>
      <c r="L52" s="126">
        <v>1.12917795844625</v>
      </c>
      <c r="M52" s="126">
        <v>10.2868112014453</v>
      </c>
      <c r="N52" s="126">
        <v>23.4906695938529</v>
      </c>
      <c r="O52" s="126">
        <v>96.367000000000004</v>
      </c>
      <c r="P52" s="259">
        <v>1.0347999999999999</v>
      </c>
      <c r="Q52" s="126">
        <v>-6.8202764976958496</v>
      </c>
    </row>
    <row r="53" spans="1:17" ht="14.25" customHeight="1" x14ac:dyDescent="0.25">
      <c r="A53" s="18" t="s">
        <v>349</v>
      </c>
      <c r="B53" s="108"/>
      <c r="C53" s="108"/>
      <c r="D53" s="18"/>
      <c r="E53" s="108"/>
      <c r="F53" s="108"/>
      <c r="G53" s="108"/>
      <c r="H53" s="108"/>
      <c r="I53" s="108"/>
      <c r="J53" s="108"/>
      <c r="K53" s="18"/>
      <c r="L53" s="126"/>
      <c r="M53" s="126"/>
      <c r="N53" s="126"/>
      <c r="O53" s="126"/>
      <c r="P53" s="259"/>
      <c r="Q53" s="126"/>
    </row>
    <row r="54" spans="1:17" ht="13.2" x14ac:dyDescent="0.25">
      <c r="A54" s="108" t="s">
        <v>350</v>
      </c>
      <c r="B54" s="108">
        <v>5523</v>
      </c>
      <c r="C54" s="108">
        <v>13539</v>
      </c>
      <c r="D54" s="108"/>
      <c r="E54" s="108">
        <v>13306.791049564299</v>
      </c>
      <c r="F54" s="108">
        <v>-158.99989229892401</v>
      </c>
      <c r="G54" s="108">
        <v>416.35585551162097</v>
      </c>
      <c r="H54" s="108">
        <v>-150.38321530015401</v>
      </c>
      <c r="I54" s="108">
        <v>-7.6485118436914403</v>
      </c>
      <c r="J54" s="108">
        <v>132.498828336326</v>
      </c>
      <c r="K54" s="108"/>
      <c r="L54" s="126">
        <v>1.1044722071338</v>
      </c>
      <c r="M54" s="126">
        <v>10.248053594061201</v>
      </c>
      <c r="N54" s="126">
        <v>15.724381625441699</v>
      </c>
      <c r="O54" s="126">
        <v>97.616299999999995</v>
      </c>
      <c r="P54" s="259">
        <v>1.0306</v>
      </c>
      <c r="Q54" s="126">
        <v>13.586956521739101</v>
      </c>
    </row>
    <row r="55" spans="1:17" ht="13.2" x14ac:dyDescent="0.25">
      <c r="A55" s="108" t="s">
        <v>351</v>
      </c>
      <c r="B55" s="108">
        <v>21694</v>
      </c>
      <c r="C55" s="108">
        <v>14440</v>
      </c>
      <c r="D55" s="108"/>
      <c r="E55" s="108">
        <v>14167.4664125294</v>
      </c>
      <c r="F55" s="108">
        <v>-38.614512392125</v>
      </c>
      <c r="G55" s="108">
        <v>448.35950818336403</v>
      </c>
      <c r="H55" s="108">
        <v>-150.38321530015401</v>
      </c>
      <c r="I55" s="108">
        <v>-7.6485118436914403</v>
      </c>
      <c r="J55" s="108">
        <v>20.519953592337899</v>
      </c>
      <c r="K55" s="108"/>
      <c r="L55" s="126">
        <v>1.0555914077625199</v>
      </c>
      <c r="M55" s="126">
        <v>10.979994468516599</v>
      </c>
      <c r="N55" s="126">
        <v>23.131821998320699</v>
      </c>
      <c r="O55" s="126">
        <v>97.8626</v>
      </c>
      <c r="P55" s="259">
        <v>1.0309999999999999</v>
      </c>
      <c r="Q55" s="126">
        <v>7.58137618459003</v>
      </c>
    </row>
    <row r="56" spans="1:17" ht="13.2" x14ac:dyDescent="0.25">
      <c r="A56" s="108" t="s">
        <v>352</v>
      </c>
      <c r="B56" s="108">
        <v>9992</v>
      </c>
      <c r="C56" s="108">
        <v>13494</v>
      </c>
      <c r="D56" s="108"/>
      <c r="E56" s="108">
        <v>13178.4311036051</v>
      </c>
      <c r="F56" s="108">
        <v>-190.16451944836601</v>
      </c>
      <c r="G56" s="108">
        <v>685.22156500989604</v>
      </c>
      <c r="H56" s="108">
        <v>-150.38321530015401</v>
      </c>
      <c r="I56" s="108">
        <v>-7.4542414471196503</v>
      </c>
      <c r="J56" s="108">
        <v>-22.013429240718999</v>
      </c>
      <c r="K56" s="108"/>
      <c r="L56" s="126">
        <v>1.0608486789431499</v>
      </c>
      <c r="M56" s="126">
        <v>10.1681345076061</v>
      </c>
      <c r="N56" s="126">
        <v>13.4842519685039</v>
      </c>
      <c r="O56" s="126">
        <v>97.8155</v>
      </c>
      <c r="P56" s="259">
        <v>1.0512999999999999</v>
      </c>
      <c r="Q56" s="126">
        <v>-2.00873362445415</v>
      </c>
    </row>
    <row r="57" spans="1:17" ht="13.2" x14ac:dyDescent="0.25">
      <c r="A57" s="108" t="s">
        <v>353</v>
      </c>
      <c r="B57" s="108">
        <v>167404</v>
      </c>
      <c r="C57" s="108">
        <v>13280</v>
      </c>
      <c r="D57" s="108"/>
      <c r="E57" s="108">
        <v>13520.228475448001</v>
      </c>
      <c r="F57" s="108">
        <v>15.771802805481601</v>
      </c>
      <c r="G57" s="108">
        <v>-132.79434959724799</v>
      </c>
      <c r="H57" s="108">
        <v>-93.6070205350713</v>
      </c>
      <c r="I57" s="108">
        <v>-7.6485118436914403</v>
      </c>
      <c r="J57" s="108">
        <v>-22.013429240718999</v>
      </c>
      <c r="K57" s="108"/>
      <c r="L57" s="126">
        <v>1.0668801223387701</v>
      </c>
      <c r="M57" s="126">
        <v>10.4441948818427</v>
      </c>
      <c r="N57" s="126">
        <v>28.3344772363304</v>
      </c>
      <c r="O57" s="126">
        <v>100.6157</v>
      </c>
      <c r="P57" s="259">
        <v>0.98950000000000005</v>
      </c>
      <c r="Q57" s="126">
        <v>3.7527593818984499</v>
      </c>
    </row>
    <row r="58" spans="1:17" ht="13.2" x14ac:dyDescent="0.25">
      <c r="A58" s="108" t="s">
        <v>354</v>
      </c>
      <c r="B58" s="108">
        <v>28576</v>
      </c>
      <c r="C58" s="108">
        <v>14327</v>
      </c>
      <c r="D58" s="108"/>
      <c r="E58" s="108">
        <v>14531.9095758283</v>
      </c>
      <c r="F58" s="108">
        <v>-92.971890920912003</v>
      </c>
      <c r="G58" s="108">
        <v>19.340386098033601</v>
      </c>
      <c r="H58" s="108">
        <v>-150.38321530015401</v>
      </c>
      <c r="I58" s="108">
        <v>-7.6485118436914403</v>
      </c>
      <c r="J58" s="108">
        <v>26.7496769787376</v>
      </c>
      <c r="K58" s="108"/>
      <c r="L58" s="126">
        <v>1.2737961926091801</v>
      </c>
      <c r="M58" s="126">
        <v>11.152715565509499</v>
      </c>
      <c r="N58" s="126">
        <v>19.014747411358599</v>
      </c>
      <c r="O58" s="126">
        <v>98.682199999999995</v>
      </c>
      <c r="P58" s="259">
        <v>1.0006999999999999</v>
      </c>
      <c r="Q58" s="126">
        <v>7.8020643594414096</v>
      </c>
    </row>
    <row r="59" spans="1:17" ht="13.2" x14ac:dyDescent="0.25">
      <c r="A59" s="108" t="s">
        <v>355</v>
      </c>
      <c r="B59" s="108">
        <v>43728</v>
      </c>
      <c r="C59" s="108">
        <v>13688</v>
      </c>
      <c r="D59" s="108"/>
      <c r="E59" s="108">
        <v>13876.5899155883</v>
      </c>
      <c r="F59" s="108">
        <v>-40.878668757659398</v>
      </c>
      <c r="G59" s="108">
        <v>32.758252251455502</v>
      </c>
      <c r="H59" s="108">
        <v>-150.38321530015401</v>
      </c>
      <c r="I59" s="108">
        <v>-7.6485118436914403</v>
      </c>
      <c r="J59" s="108">
        <v>-22.013429240718999</v>
      </c>
      <c r="K59" s="108"/>
      <c r="L59" s="126">
        <v>1.2280461031833101</v>
      </c>
      <c r="M59" s="126">
        <v>10.643066227588699</v>
      </c>
      <c r="N59" s="126">
        <v>23.700042973786001</v>
      </c>
      <c r="O59" s="126">
        <v>97.572800000000001</v>
      </c>
      <c r="P59" s="259">
        <v>1.0017</v>
      </c>
      <c r="Q59" s="126">
        <v>1.4065247118577799</v>
      </c>
    </row>
    <row r="60" spans="1:17" ht="13.2" x14ac:dyDescent="0.25">
      <c r="A60" s="108" t="s">
        <v>356</v>
      </c>
      <c r="B60" s="108">
        <v>145163</v>
      </c>
      <c r="C60" s="108">
        <v>13994</v>
      </c>
      <c r="D60" s="108"/>
      <c r="E60" s="108">
        <v>14247.5047776214</v>
      </c>
      <c r="F60" s="108">
        <v>45.8007606395728</v>
      </c>
      <c r="G60" s="108">
        <v>-119.059493603638</v>
      </c>
      <c r="H60" s="108">
        <v>-150.38321530015401</v>
      </c>
      <c r="I60" s="108">
        <v>-7.6485118436914403</v>
      </c>
      <c r="J60" s="108">
        <v>-22.013429240718999</v>
      </c>
      <c r="K60" s="108"/>
      <c r="L60" s="126">
        <v>1.1118535715023801</v>
      </c>
      <c r="M60" s="126">
        <v>11.013136956386999</v>
      </c>
      <c r="N60" s="126">
        <v>28.973541002064199</v>
      </c>
      <c r="O60" s="126">
        <v>99.751599999999996</v>
      </c>
      <c r="P60" s="259">
        <v>0.99099999999999999</v>
      </c>
      <c r="Q60" s="126">
        <v>3.2680122037080501</v>
      </c>
    </row>
    <row r="61" spans="1:17" ht="13.2" x14ac:dyDescent="0.25">
      <c r="A61" s="108" t="s">
        <v>357</v>
      </c>
      <c r="B61" s="108">
        <v>14867</v>
      </c>
      <c r="C61" s="108">
        <v>15118</v>
      </c>
      <c r="D61" s="108"/>
      <c r="E61" s="108">
        <v>15153.7236240003</v>
      </c>
      <c r="F61" s="108">
        <v>-233.63434349657601</v>
      </c>
      <c r="G61" s="108">
        <v>304.66566006296301</v>
      </c>
      <c r="H61" s="108">
        <v>-150.38321530015401</v>
      </c>
      <c r="I61" s="108">
        <v>-7.6485118436914403</v>
      </c>
      <c r="J61" s="108">
        <v>51.579748420145798</v>
      </c>
      <c r="K61" s="108"/>
      <c r="L61" s="126">
        <v>1.3519876235958801</v>
      </c>
      <c r="M61" s="126">
        <v>11.616331472388501</v>
      </c>
      <c r="N61" s="126">
        <v>8.9171974522292992</v>
      </c>
      <c r="O61" s="126">
        <v>99.138099999999994</v>
      </c>
      <c r="P61" s="259">
        <v>1.0195000000000001</v>
      </c>
      <c r="Q61" s="126">
        <v>8.8036117381489802</v>
      </c>
    </row>
    <row r="62" spans="1:17" ht="13.2" x14ac:dyDescent="0.25">
      <c r="A62" s="108" t="s">
        <v>358</v>
      </c>
      <c r="B62" s="108">
        <v>7434</v>
      </c>
      <c r="C62" s="108">
        <v>10641</v>
      </c>
      <c r="D62" s="108"/>
      <c r="E62" s="108">
        <v>11089.304891444301</v>
      </c>
      <c r="F62" s="108">
        <v>-244.108718840584</v>
      </c>
      <c r="G62" s="108">
        <v>-56.258849464566502</v>
      </c>
      <c r="H62" s="108">
        <v>-150.38321530015401</v>
      </c>
      <c r="I62" s="108">
        <v>24.8345437705986</v>
      </c>
      <c r="J62" s="108">
        <v>-22.013429240718999</v>
      </c>
      <c r="K62" s="108"/>
      <c r="L62" s="126">
        <v>0.84745762711864403</v>
      </c>
      <c r="M62" s="126">
        <v>8.5821899381221396</v>
      </c>
      <c r="N62" s="126">
        <v>11.128526645768</v>
      </c>
      <c r="O62" s="126">
        <v>97.675399999999996</v>
      </c>
      <c r="P62" s="259">
        <v>0.99409999999999998</v>
      </c>
      <c r="Q62" s="126">
        <v>-3.7087912087912098</v>
      </c>
    </row>
    <row r="63" spans="1:17" ht="13.2" x14ac:dyDescent="0.25">
      <c r="A63" s="108" t="s">
        <v>359</v>
      </c>
      <c r="B63" s="108">
        <v>7541</v>
      </c>
      <c r="C63" s="108">
        <v>11526</v>
      </c>
      <c r="D63" s="108"/>
      <c r="E63" s="108">
        <v>11178.585768561201</v>
      </c>
      <c r="F63" s="108">
        <v>-180.52585916099099</v>
      </c>
      <c r="G63" s="108">
        <v>603.86881228240804</v>
      </c>
      <c r="H63" s="108">
        <v>-150.38321530015401</v>
      </c>
      <c r="I63" s="108">
        <v>96.2432876931436</v>
      </c>
      <c r="J63" s="108">
        <v>-22.013429240718999</v>
      </c>
      <c r="K63" s="108"/>
      <c r="L63" s="126">
        <v>1.1404323034080399</v>
      </c>
      <c r="M63" s="126">
        <v>8.4869380718737606</v>
      </c>
      <c r="N63" s="126">
        <v>17.03125</v>
      </c>
      <c r="O63" s="126">
        <v>97.608800000000002</v>
      </c>
      <c r="P63" s="259">
        <v>1.0531999999999999</v>
      </c>
      <c r="Q63" s="126">
        <v>-7.16112531969309</v>
      </c>
    </row>
    <row r="64" spans="1:17" ht="13.2" x14ac:dyDescent="0.25">
      <c r="A64" s="108" t="s">
        <v>360</v>
      </c>
      <c r="B64" s="108">
        <v>3637</v>
      </c>
      <c r="C64" s="108">
        <v>13236</v>
      </c>
      <c r="D64" s="108"/>
      <c r="E64" s="108">
        <v>11938.7402468945</v>
      </c>
      <c r="F64" s="108">
        <v>-211.08069170614201</v>
      </c>
      <c r="G64" s="108">
        <v>1607.7653684541201</v>
      </c>
      <c r="H64" s="108">
        <v>-150.38321530015401</v>
      </c>
      <c r="I64" s="108">
        <v>73.157119199848495</v>
      </c>
      <c r="J64" s="108">
        <v>-22.013429240718999</v>
      </c>
      <c r="K64" s="108"/>
      <c r="L64" s="126">
        <v>0.96233159197140505</v>
      </c>
      <c r="M64" s="126">
        <v>9.2108880945834493</v>
      </c>
      <c r="N64" s="126">
        <v>13.134328358209</v>
      </c>
      <c r="O64" s="126">
        <v>97.063199999999995</v>
      </c>
      <c r="P64" s="259">
        <v>1.1338999999999999</v>
      </c>
      <c r="Q64" s="126">
        <v>-5.8524173027989796</v>
      </c>
    </row>
    <row r="65" spans="1:17" ht="13.2" x14ac:dyDescent="0.25">
      <c r="A65" s="108" t="s">
        <v>361</v>
      </c>
      <c r="B65" s="108">
        <v>11460</v>
      </c>
      <c r="C65" s="108">
        <v>13012</v>
      </c>
      <c r="D65" s="108"/>
      <c r="E65" s="108">
        <v>12943.2271854049</v>
      </c>
      <c r="F65" s="108">
        <v>-237.830427108631</v>
      </c>
      <c r="G65" s="108">
        <v>486.77313253639602</v>
      </c>
      <c r="H65" s="108">
        <v>-150.38321530015401</v>
      </c>
      <c r="I65" s="108">
        <v>-7.6485118436914403</v>
      </c>
      <c r="J65" s="108">
        <v>-22.013429240718999</v>
      </c>
      <c r="K65" s="108"/>
      <c r="L65" s="126">
        <v>1.0034904013961601</v>
      </c>
      <c r="M65" s="126">
        <v>10.0087260034904</v>
      </c>
      <c r="N65" s="126">
        <v>10.0261551874455</v>
      </c>
      <c r="O65" s="126">
        <v>98.2102</v>
      </c>
      <c r="P65" s="259">
        <v>1.0368999999999999</v>
      </c>
      <c r="Q65" s="126">
        <v>0.238284352660842</v>
      </c>
    </row>
    <row r="66" spans="1:17" ht="13.2" x14ac:dyDescent="0.25">
      <c r="A66" s="108" t="s">
        <v>362</v>
      </c>
      <c r="B66" s="108">
        <v>5279</v>
      </c>
      <c r="C66" s="108">
        <v>13184</v>
      </c>
      <c r="D66" s="108"/>
      <c r="E66" s="108">
        <v>12825.816181678299</v>
      </c>
      <c r="F66" s="108">
        <v>-139.51708949444</v>
      </c>
      <c r="G66" s="108">
        <v>677.39307246039402</v>
      </c>
      <c r="H66" s="108">
        <v>-150.38321530015401</v>
      </c>
      <c r="I66" s="108">
        <v>-7.6485118436914403</v>
      </c>
      <c r="J66" s="108">
        <v>-22.013429240718999</v>
      </c>
      <c r="K66" s="108"/>
      <c r="L66" s="126">
        <v>0.94714908126539099</v>
      </c>
      <c r="M66" s="126">
        <v>9.9450653532866102</v>
      </c>
      <c r="N66" s="126">
        <v>17.714285714285701</v>
      </c>
      <c r="O66" s="126">
        <v>98.050700000000006</v>
      </c>
      <c r="P66" s="259">
        <v>1.0521</v>
      </c>
      <c r="Q66" s="126">
        <v>-0.34662045060658597</v>
      </c>
    </row>
    <row r="67" spans="1:17" ht="14.25" customHeight="1" x14ac:dyDescent="0.25">
      <c r="A67" s="18" t="s">
        <v>363</v>
      </c>
      <c r="B67" s="108"/>
      <c r="C67" s="108"/>
      <c r="D67" s="18"/>
      <c r="E67" s="108"/>
      <c r="F67" s="108"/>
      <c r="G67" s="108"/>
      <c r="H67" s="108"/>
      <c r="I67" s="108"/>
      <c r="J67" s="108"/>
      <c r="K67" s="18"/>
      <c r="L67" s="126"/>
      <c r="M67" s="126"/>
      <c r="N67" s="126"/>
      <c r="O67" s="126"/>
      <c r="P67" s="259"/>
      <c r="Q67" s="126"/>
    </row>
    <row r="68" spans="1:17" ht="13.2" x14ac:dyDescent="0.25">
      <c r="A68" s="108" t="s">
        <v>364</v>
      </c>
      <c r="B68" s="108">
        <v>6852</v>
      </c>
      <c r="C68" s="108">
        <v>15334</v>
      </c>
      <c r="D68" s="108"/>
      <c r="E68" s="108">
        <v>14751.2366808113</v>
      </c>
      <c r="F68" s="108">
        <v>-78.4151141262968</v>
      </c>
      <c r="G68" s="108">
        <v>734.92889409086797</v>
      </c>
      <c r="H68" s="108">
        <v>-150.38321530015401</v>
      </c>
      <c r="I68" s="108">
        <v>-7.6485118436914403</v>
      </c>
      <c r="J68" s="108">
        <v>84.289909770408599</v>
      </c>
      <c r="K68" s="108"/>
      <c r="L68" s="126">
        <v>1.5907764156450701</v>
      </c>
      <c r="M68" s="126">
        <v>11.150029188558101</v>
      </c>
      <c r="N68" s="126">
        <v>20.026178010471199</v>
      </c>
      <c r="O68" s="126">
        <v>96.837400000000002</v>
      </c>
      <c r="P68" s="259">
        <v>1.0491999999999999</v>
      </c>
      <c r="Q68" s="126">
        <v>10.366624525916601</v>
      </c>
    </row>
    <row r="69" spans="1:17" ht="13.2" x14ac:dyDescent="0.25">
      <c r="A69" s="108" t="s">
        <v>365</v>
      </c>
      <c r="B69" s="108">
        <v>17750</v>
      </c>
      <c r="C69" s="108">
        <v>14481</v>
      </c>
      <c r="D69" s="108"/>
      <c r="E69" s="108">
        <v>14060.237969453599</v>
      </c>
      <c r="F69" s="108">
        <v>11.186262570415099</v>
      </c>
      <c r="G69" s="108">
        <v>536.42697324946801</v>
      </c>
      <c r="H69" s="108">
        <v>-150.38321530015401</v>
      </c>
      <c r="I69" s="108">
        <v>-7.6485118436914403</v>
      </c>
      <c r="J69" s="108">
        <v>31.039565497181599</v>
      </c>
      <c r="K69" s="108"/>
      <c r="L69" s="126">
        <v>1.0985915492957701</v>
      </c>
      <c r="M69" s="126">
        <v>10.8676056338028</v>
      </c>
      <c r="N69" s="126">
        <v>26.905132192846001</v>
      </c>
      <c r="O69" s="126">
        <v>95.940700000000007</v>
      </c>
      <c r="P69" s="259">
        <v>1.0375000000000001</v>
      </c>
      <c r="Q69" s="126">
        <v>8.0916030534351204</v>
      </c>
    </row>
    <row r="70" spans="1:17" ht="13.2" x14ac:dyDescent="0.25">
      <c r="A70" s="108" t="s">
        <v>366</v>
      </c>
      <c r="B70" s="108">
        <v>29014</v>
      </c>
      <c r="C70" s="108">
        <v>14779</v>
      </c>
      <c r="D70" s="108"/>
      <c r="E70" s="108">
        <v>14549.1095099829</v>
      </c>
      <c r="F70" s="108">
        <v>137.95007143101901</v>
      </c>
      <c r="G70" s="108">
        <v>177.93771971075799</v>
      </c>
      <c r="H70" s="108">
        <v>-150.38321530015401</v>
      </c>
      <c r="I70" s="108">
        <v>86.003569689460704</v>
      </c>
      <c r="J70" s="108">
        <v>-22.013429240718999</v>
      </c>
      <c r="K70" s="108"/>
      <c r="L70" s="126">
        <v>1.07534293789205</v>
      </c>
      <c r="M70" s="126">
        <v>11.2807610119253</v>
      </c>
      <c r="N70" s="126">
        <v>34.586006721662102</v>
      </c>
      <c r="O70" s="126">
        <v>98.299499999999995</v>
      </c>
      <c r="P70" s="259">
        <v>1.0116000000000001</v>
      </c>
      <c r="Q70" s="126">
        <v>-5.68271507498027</v>
      </c>
    </row>
    <row r="71" spans="1:17" ht="13.2" x14ac:dyDescent="0.25">
      <c r="A71" s="108" t="s">
        <v>367</v>
      </c>
      <c r="B71" s="108">
        <v>9246</v>
      </c>
      <c r="C71" s="108">
        <v>14528</v>
      </c>
      <c r="D71" s="108"/>
      <c r="E71" s="108">
        <v>14053.170028984399</v>
      </c>
      <c r="F71" s="108">
        <v>141.121341696625</v>
      </c>
      <c r="G71" s="108">
        <v>333.79627706449298</v>
      </c>
      <c r="H71" s="108">
        <v>-150.38321530015401</v>
      </c>
      <c r="I71" s="108">
        <v>171.980275854528</v>
      </c>
      <c r="J71" s="108">
        <v>-22.013429240718999</v>
      </c>
      <c r="K71" s="108"/>
      <c r="L71" s="126">
        <v>1.25459658230586</v>
      </c>
      <c r="M71" s="126">
        <v>10.7722258273848</v>
      </c>
      <c r="N71" s="126">
        <v>36.445783132530103</v>
      </c>
      <c r="O71" s="126">
        <v>98.523499999999999</v>
      </c>
      <c r="P71" s="259">
        <v>1.0230999999999999</v>
      </c>
      <c r="Q71" s="126">
        <v>-9.0016366612111298</v>
      </c>
    </row>
    <row r="72" spans="1:17" ht="13.2" x14ac:dyDescent="0.25">
      <c r="A72" s="108" t="s">
        <v>368</v>
      </c>
      <c r="B72" s="108">
        <v>13275</v>
      </c>
      <c r="C72" s="108">
        <v>19567</v>
      </c>
      <c r="D72" s="108"/>
      <c r="E72" s="108">
        <v>19314.772246286298</v>
      </c>
      <c r="F72" s="108">
        <v>-200.92174265573999</v>
      </c>
      <c r="G72" s="108">
        <v>412.84678934233699</v>
      </c>
      <c r="H72" s="108">
        <v>-150.38321530015401</v>
      </c>
      <c r="I72" s="108">
        <v>-7.6485118436914403</v>
      </c>
      <c r="J72" s="108">
        <v>198.35627086382399</v>
      </c>
      <c r="K72" s="108"/>
      <c r="L72" s="126">
        <v>1.55932203389831</v>
      </c>
      <c r="M72" s="126">
        <v>14.900188323917099</v>
      </c>
      <c r="N72" s="126">
        <v>8.6450960566228492</v>
      </c>
      <c r="O72" s="126">
        <v>98.226399999999998</v>
      </c>
      <c r="P72" s="259">
        <v>1.0208999999999999</v>
      </c>
      <c r="Q72" s="126">
        <v>13.447559709242</v>
      </c>
    </row>
    <row r="73" spans="1:17" ht="13.2" x14ac:dyDescent="0.25">
      <c r="A73" s="108" t="s">
        <v>363</v>
      </c>
      <c r="B73" s="108">
        <v>146161</v>
      </c>
      <c r="C73" s="108">
        <v>13721</v>
      </c>
      <c r="D73" s="108"/>
      <c r="E73" s="108">
        <v>14038.468284532901</v>
      </c>
      <c r="F73" s="108">
        <v>-0.49432062338740901</v>
      </c>
      <c r="G73" s="108">
        <v>-138.23586759264001</v>
      </c>
      <c r="H73" s="108">
        <v>-150.38321530015401</v>
      </c>
      <c r="I73" s="108">
        <v>-7.6485118436914403</v>
      </c>
      <c r="J73" s="108">
        <v>-20.4585097830116</v>
      </c>
      <c r="K73" s="108"/>
      <c r="L73" s="126">
        <v>1.1357338824994401</v>
      </c>
      <c r="M73" s="126">
        <v>10.8284699748907</v>
      </c>
      <c r="N73" s="126">
        <v>26.170468187274899</v>
      </c>
      <c r="O73" s="126">
        <v>98.949399999999997</v>
      </c>
      <c r="P73" s="259">
        <v>0.98950000000000005</v>
      </c>
      <c r="Q73" s="126">
        <v>5.6935630099727996</v>
      </c>
    </row>
    <row r="74" spans="1:17" ht="13.2" x14ac:dyDescent="0.25">
      <c r="A74" s="108" t="s">
        <v>369</v>
      </c>
      <c r="B74" s="108">
        <v>7577</v>
      </c>
      <c r="C74" s="108">
        <v>14254</v>
      </c>
      <c r="D74" s="108"/>
      <c r="E74" s="108">
        <v>14661.4533669708</v>
      </c>
      <c r="F74" s="108">
        <v>-177.99373590118199</v>
      </c>
      <c r="G74" s="108">
        <v>-56.8084907564131</v>
      </c>
      <c r="H74" s="108">
        <v>-150.38321530015401</v>
      </c>
      <c r="I74" s="108">
        <v>-0.577674500382789</v>
      </c>
      <c r="J74" s="108">
        <v>-22.013429240718999</v>
      </c>
      <c r="K74" s="108"/>
      <c r="L74" s="126">
        <v>0.97663983106770502</v>
      </c>
      <c r="M74" s="126">
        <v>11.429325590603099</v>
      </c>
      <c r="N74" s="126">
        <v>12.8175519630485</v>
      </c>
      <c r="O74" s="126">
        <v>97.609300000000005</v>
      </c>
      <c r="P74" s="259">
        <v>0.99550000000000005</v>
      </c>
      <c r="Q74" s="126">
        <v>-2.2869022869022899</v>
      </c>
    </row>
    <row r="75" spans="1:17" ht="13.2" x14ac:dyDescent="0.25">
      <c r="A75" s="108" t="s">
        <v>370</v>
      </c>
      <c r="B75" s="108">
        <v>31648</v>
      </c>
      <c r="C75" s="108">
        <v>14729</v>
      </c>
      <c r="D75" s="108"/>
      <c r="E75" s="108">
        <v>14617.2086071621</v>
      </c>
      <c r="F75" s="108">
        <v>149.927087269053</v>
      </c>
      <c r="G75" s="108">
        <v>142.18464772013101</v>
      </c>
      <c r="H75" s="108">
        <v>-150.38321530015401</v>
      </c>
      <c r="I75" s="108">
        <v>-7.6485118436914403</v>
      </c>
      <c r="J75" s="108">
        <v>-22.013429240718999</v>
      </c>
      <c r="K75" s="108"/>
      <c r="L75" s="126">
        <v>1.3270980788675399</v>
      </c>
      <c r="M75" s="126">
        <v>11.191860465116299</v>
      </c>
      <c r="N75" s="126">
        <v>35.6860530773574</v>
      </c>
      <c r="O75" s="126">
        <v>96.982699999999994</v>
      </c>
      <c r="P75" s="259">
        <v>1.0091000000000001</v>
      </c>
      <c r="Q75" s="126">
        <v>3.28467153284672</v>
      </c>
    </row>
    <row r="76" spans="1:17" ht="13.2" x14ac:dyDescent="0.25">
      <c r="A76" s="108" t="s">
        <v>371</v>
      </c>
      <c r="B76" s="108">
        <v>11668</v>
      </c>
      <c r="C76" s="108">
        <v>15611</v>
      </c>
      <c r="D76" s="108"/>
      <c r="E76" s="108">
        <v>15209.3089371528</v>
      </c>
      <c r="F76" s="108">
        <v>129.91034259411299</v>
      </c>
      <c r="G76" s="108">
        <v>451.75893946610103</v>
      </c>
      <c r="H76" s="108">
        <v>-150.38321530015401</v>
      </c>
      <c r="I76" s="108">
        <v>-7.6485118436914403</v>
      </c>
      <c r="J76" s="108">
        <v>-22.013429240718999</v>
      </c>
      <c r="K76" s="108"/>
      <c r="L76" s="126">
        <v>1.30270826191292</v>
      </c>
      <c r="M76" s="126">
        <v>11.6900925608502</v>
      </c>
      <c r="N76" s="126">
        <v>32.8445747800587</v>
      </c>
      <c r="O76" s="126">
        <v>96.352099999999993</v>
      </c>
      <c r="P76" s="259">
        <v>1.0290999999999999</v>
      </c>
      <c r="Q76" s="126">
        <v>3.4812286689419798</v>
      </c>
    </row>
    <row r="77" spans="1:17" ht="13.2" x14ac:dyDescent="0.25">
      <c r="A77" s="108" t="s">
        <v>372</v>
      </c>
      <c r="B77" s="108">
        <v>18755</v>
      </c>
      <c r="C77" s="108">
        <v>13361</v>
      </c>
      <c r="D77" s="108"/>
      <c r="E77" s="108">
        <v>13370.4674225536</v>
      </c>
      <c r="F77" s="108">
        <v>-10.5126788987652</v>
      </c>
      <c r="G77" s="108">
        <v>46.605358178103998</v>
      </c>
      <c r="H77" s="108">
        <v>-150.38321530015401</v>
      </c>
      <c r="I77" s="108">
        <v>126.550093007293</v>
      </c>
      <c r="J77" s="108">
        <v>-22.013429240718999</v>
      </c>
      <c r="K77" s="108"/>
      <c r="L77" s="126">
        <v>1.1303652359370799</v>
      </c>
      <c r="M77" s="126">
        <v>10.285257264729401</v>
      </c>
      <c r="N77" s="126">
        <v>26.8014515292898</v>
      </c>
      <c r="O77" s="126">
        <v>97.783199999999994</v>
      </c>
      <c r="P77" s="259">
        <v>1.0027999999999999</v>
      </c>
      <c r="Q77" s="126">
        <v>-7.5960293482952101</v>
      </c>
    </row>
    <row r="78" spans="1:17" ht="13.2" x14ac:dyDescent="0.25">
      <c r="A78" s="108" t="s">
        <v>373</v>
      </c>
      <c r="B78" s="108">
        <v>14811</v>
      </c>
      <c r="C78" s="108">
        <v>15832</v>
      </c>
      <c r="D78" s="108"/>
      <c r="E78" s="108">
        <v>15529.317269007901</v>
      </c>
      <c r="F78" s="108">
        <v>-24.765094362922898</v>
      </c>
      <c r="G78" s="108">
        <v>504.55327027630801</v>
      </c>
      <c r="H78" s="108">
        <v>-150.38321530015401</v>
      </c>
      <c r="I78" s="108">
        <v>-7.6485118436914403</v>
      </c>
      <c r="J78" s="108">
        <v>-18.625983208523099</v>
      </c>
      <c r="K78" s="108"/>
      <c r="L78" s="126">
        <v>1.31658902167308</v>
      </c>
      <c r="M78" s="126">
        <v>11.9438255350753</v>
      </c>
      <c r="N78" s="126">
        <v>22.159412097230099</v>
      </c>
      <c r="O78" s="126">
        <v>98.040099999999995</v>
      </c>
      <c r="P78" s="259">
        <v>1.0319</v>
      </c>
      <c r="Q78" s="126">
        <v>5.7619816908993</v>
      </c>
    </row>
    <row r="79" spans="1:17" ht="13.2" x14ac:dyDescent="0.25">
      <c r="A79" s="108" t="s">
        <v>374</v>
      </c>
      <c r="B79" s="108">
        <v>27498</v>
      </c>
      <c r="C79" s="108">
        <v>15144</v>
      </c>
      <c r="D79" s="108"/>
      <c r="E79" s="108">
        <v>14847.2285668901</v>
      </c>
      <c r="F79" s="108">
        <v>35.694355176298302</v>
      </c>
      <c r="G79" s="108">
        <v>438.25295497807701</v>
      </c>
      <c r="H79" s="108">
        <v>-150.38321530015401</v>
      </c>
      <c r="I79" s="108">
        <v>-7.6485118436914403</v>
      </c>
      <c r="J79" s="108">
        <v>-19.332957561964399</v>
      </c>
      <c r="K79" s="108"/>
      <c r="L79" s="126">
        <v>1.0691686668121301</v>
      </c>
      <c r="M79" s="126">
        <v>11.528111135355299</v>
      </c>
      <c r="N79" s="126">
        <v>27.003154574132498</v>
      </c>
      <c r="O79" s="126">
        <v>97.720699999999994</v>
      </c>
      <c r="P79" s="259">
        <v>1.0288999999999999</v>
      </c>
      <c r="Q79" s="126">
        <v>5.7387057387057396</v>
      </c>
    </row>
    <row r="80" spans="1:17" ht="13.2" x14ac:dyDescent="0.25">
      <c r="A80" s="108" t="s">
        <v>375</v>
      </c>
      <c r="B80" s="108">
        <v>34601</v>
      </c>
      <c r="C80" s="108">
        <v>14324</v>
      </c>
      <c r="D80" s="108"/>
      <c r="E80" s="108">
        <v>14213.203344642199</v>
      </c>
      <c r="F80" s="108">
        <v>56.637702262325497</v>
      </c>
      <c r="G80" s="108">
        <v>233.73666224030299</v>
      </c>
      <c r="H80" s="108">
        <v>-150.38321530015401</v>
      </c>
      <c r="I80" s="108">
        <v>-7.6485118436914403</v>
      </c>
      <c r="J80" s="108">
        <v>-22.013429240718999</v>
      </c>
      <c r="K80" s="108"/>
      <c r="L80" s="126">
        <v>1.18204676165429</v>
      </c>
      <c r="M80" s="126">
        <v>10.9447703823589</v>
      </c>
      <c r="N80" s="126">
        <v>29.918141008713999</v>
      </c>
      <c r="O80" s="126">
        <v>97.898200000000003</v>
      </c>
      <c r="P80" s="259">
        <v>1.0158</v>
      </c>
      <c r="Q80" s="126">
        <v>0.98676293622141997</v>
      </c>
    </row>
    <row r="81" spans="1:17" ht="14.25" customHeight="1" x14ac:dyDescent="0.25">
      <c r="A81" s="18" t="s">
        <v>376</v>
      </c>
      <c r="B81" s="108"/>
      <c r="C81" s="108"/>
      <c r="D81" s="18"/>
      <c r="E81" s="108"/>
      <c r="F81" s="108"/>
      <c r="G81" s="108"/>
      <c r="H81" s="108"/>
      <c r="I81" s="108"/>
      <c r="J81" s="108"/>
      <c r="K81" s="18"/>
      <c r="L81" s="126"/>
      <c r="M81" s="126"/>
      <c r="N81" s="126"/>
      <c r="O81" s="126"/>
      <c r="P81" s="259"/>
      <c r="Q81" s="126"/>
    </row>
    <row r="82" spans="1:17" ht="13.2" x14ac:dyDescent="0.25">
      <c r="A82" s="108" t="s">
        <v>377</v>
      </c>
      <c r="B82" s="108">
        <v>20040</v>
      </c>
      <c r="C82" s="108">
        <v>15715</v>
      </c>
      <c r="D82" s="108"/>
      <c r="E82" s="108">
        <v>15481.242210103999</v>
      </c>
      <c r="F82" s="108">
        <v>149.678479726056</v>
      </c>
      <c r="G82" s="108">
        <v>264.60854586167</v>
      </c>
      <c r="H82" s="108">
        <v>-150.38321530015401</v>
      </c>
      <c r="I82" s="108">
        <v>-7.6485118436914403</v>
      </c>
      <c r="J82" s="108">
        <v>-22.013429240718999</v>
      </c>
      <c r="K82" s="108"/>
      <c r="L82" s="126">
        <v>1.3223552894211601</v>
      </c>
      <c r="M82" s="126">
        <v>11.901197604790401</v>
      </c>
      <c r="N82" s="126">
        <v>33.542976939203399</v>
      </c>
      <c r="O82" s="126">
        <v>97.212599999999995</v>
      </c>
      <c r="P82" s="259">
        <v>1.0165</v>
      </c>
      <c r="Q82" s="126">
        <v>1.5325670498084301</v>
      </c>
    </row>
    <row r="83" spans="1:17" ht="13.2" x14ac:dyDescent="0.25">
      <c r="A83" s="108" t="s">
        <v>378</v>
      </c>
      <c r="B83" s="108">
        <v>8342</v>
      </c>
      <c r="C83" s="108">
        <v>16452</v>
      </c>
      <c r="D83" s="108"/>
      <c r="E83" s="108">
        <v>15734.8357604552</v>
      </c>
      <c r="F83" s="108">
        <v>278.66950836146401</v>
      </c>
      <c r="G83" s="108">
        <v>490.65402366488399</v>
      </c>
      <c r="H83" s="108">
        <v>-150.38321530015401</v>
      </c>
      <c r="I83" s="108">
        <v>120.42735141702801</v>
      </c>
      <c r="J83" s="108">
        <v>-22.013429240718999</v>
      </c>
      <c r="K83" s="108"/>
      <c r="L83" s="126">
        <v>1.28266602733158</v>
      </c>
      <c r="M83" s="126">
        <v>12.1313833613042</v>
      </c>
      <c r="N83" s="126">
        <v>41.106719367588902</v>
      </c>
      <c r="O83" s="126">
        <v>96.600300000000004</v>
      </c>
      <c r="P83" s="259">
        <v>1.0306</v>
      </c>
      <c r="Q83" s="126">
        <v>-6.5943238731218701</v>
      </c>
    </row>
    <row r="84" spans="1:17" ht="13.2" x14ac:dyDescent="0.25">
      <c r="A84" s="108" t="s">
        <v>379</v>
      </c>
      <c r="B84" s="108">
        <v>28304</v>
      </c>
      <c r="C84" s="108">
        <v>13286</v>
      </c>
      <c r="D84" s="108"/>
      <c r="E84" s="108">
        <v>13134.5997564678</v>
      </c>
      <c r="F84" s="108">
        <v>-20.2373987154646</v>
      </c>
      <c r="G84" s="108">
        <v>351.98110303876501</v>
      </c>
      <c r="H84" s="108">
        <v>-150.38321530015401</v>
      </c>
      <c r="I84" s="108">
        <v>-7.6485118436914403</v>
      </c>
      <c r="J84" s="108">
        <v>-22.013429240718999</v>
      </c>
      <c r="K84" s="108"/>
      <c r="L84" s="126">
        <v>1.2259751271904999</v>
      </c>
      <c r="M84" s="126">
        <v>10.037450537026601</v>
      </c>
      <c r="N84" s="126">
        <v>26.715945089757099</v>
      </c>
      <c r="O84" s="126">
        <v>97.453299999999999</v>
      </c>
      <c r="P84" s="259">
        <v>1.0261</v>
      </c>
      <c r="Q84" s="126">
        <v>-0.96303199751475599</v>
      </c>
    </row>
    <row r="85" spans="1:17" ht="13.2" x14ac:dyDescent="0.25">
      <c r="A85" s="108" t="s">
        <v>380</v>
      </c>
      <c r="B85" s="108">
        <v>10076</v>
      </c>
      <c r="C85" s="108">
        <v>13858</v>
      </c>
      <c r="D85" s="108"/>
      <c r="E85" s="108">
        <v>13701.4219716027</v>
      </c>
      <c r="F85" s="108">
        <v>83.744729449868402</v>
      </c>
      <c r="G85" s="108">
        <v>253.05336048948399</v>
      </c>
      <c r="H85" s="108">
        <v>-150.38321530015401</v>
      </c>
      <c r="I85" s="108">
        <v>-7.6485118436914403</v>
      </c>
      <c r="J85" s="108">
        <v>-22.013429240718999</v>
      </c>
      <c r="K85" s="108"/>
      <c r="L85" s="126">
        <v>1.0718539102818601</v>
      </c>
      <c r="M85" s="126">
        <v>10.589519650654999</v>
      </c>
      <c r="N85" s="126">
        <v>32.8959700093721</v>
      </c>
      <c r="O85" s="126">
        <v>97.7517</v>
      </c>
      <c r="P85" s="259">
        <v>1.0178</v>
      </c>
      <c r="Q85" s="126">
        <v>-1.9198664440734601</v>
      </c>
    </row>
    <row r="86" spans="1:17" ht="13.2" x14ac:dyDescent="0.25">
      <c r="A86" s="108" t="s">
        <v>381</v>
      </c>
      <c r="B86" s="108">
        <v>12155</v>
      </c>
      <c r="C86" s="108">
        <v>13317</v>
      </c>
      <c r="D86" s="108"/>
      <c r="E86" s="108">
        <v>12647.289382892701</v>
      </c>
      <c r="F86" s="108">
        <v>-85.255223196000898</v>
      </c>
      <c r="G86" s="108">
        <v>934.94963222270098</v>
      </c>
      <c r="H86" s="108">
        <v>-150.38321530015401</v>
      </c>
      <c r="I86" s="108">
        <v>-7.6485118436914403</v>
      </c>
      <c r="J86" s="108">
        <v>-22.013429240718999</v>
      </c>
      <c r="K86" s="108"/>
      <c r="L86" s="126">
        <v>0.96256684491978595</v>
      </c>
      <c r="M86" s="126">
        <v>9.79020979020979</v>
      </c>
      <c r="N86" s="126">
        <v>22.268907563025198</v>
      </c>
      <c r="O86" s="126">
        <v>96.978999999999999</v>
      </c>
      <c r="P86" s="259">
        <v>1.0731999999999999</v>
      </c>
      <c r="Q86" s="126">
        <v>-0.53272450532724502</v>
      </c>
    </row>
    <row r="87" spans="1:17" ht="13.2" x14ac:dyDescent="0.25">
      <c r="A87" s="108" t="s">
        <v>382</v>
      </c>
      <c r="B87" s="108">
        <v>9263</v>
      </c>
      <c r="C87" s="108">
        <v>14288</v>
      </c>
      <c r="D87" s="108"/>
      <c r="E87" s="108">
        <v>13551.346837761699</v>
      </c>
      <c r="F87" s="108">
        <v>100.99202954900301</v>
      </c>
      <c r="G87" s="108">
        <v>791.08076193380396</v>
      </c>
      <c r="H87" s="108">
        <v>-150.38321530015401</v>
      </c>
      <c r="I87" s="108">
        <v>17.456718248603099</v>
      </c>
      <c r="J87" s="108">
        <v>-22.013429240718999</v>
      </c>
      <c r="K87" s="108"/>
      <c r="L87" s="126">
        <v>1.02558566339199</v>
      </c>
      <c r="M87" s="126">
        <v>10.493360682284401</v>
      </c>
      <c r="N87" s="126">
        <v>34.4650205761317</v>
      </c>
      <c r="O87" s="126">
        <v>97.633600000000001</v>
      </c>
      <c r="P87" s="259">
        <v>1.0577000000000001</v>
      </c>
      <c r="Q87" s="126">
        <v>-3.0881017257039098</v>
      </c>
    </row>
    <row r="88" spans="1:17" ht="13.2" x14ac:dyDescent="0.25">
      <c r="A88" s="108" t="s">
        <v>383</v>
      </c>
      <c r="B88" s="108">
        <v>97574</v>
      </c>
      <c r="C88" s="108">
        <v>14153</v>
      </c>
      <c r="D88" s="108"/>
      <c r="E88" s="108">
        <v>14235.213705279601</v>
      </c>
      <c r="F88" s="108">
        <v>49.058596660845403</v>
      </c>
      <c r="G88" s="108">
        <v>49.026647769736698</v>
      </c>
      <c r="H88" s="108">
        <v>-150.38321530015401</v>
      </c>
      <c r="I88" s="108">
        <v>-7.6485118436914403</v>
      </c>
      <c r="J88" s="108">
        <v>-22.013429240718999</v>
      </c>
      <c r="K88" s="108"/>
      <c r="L88" s="126">
        <v>1.1406727201918501</v>
      </c>
      <c r="M88" s="126">
        <v>10.9865332978047</v>
      </c>
      <c r="N88" s="126">
        <v>29.272388059701498</v>
      </c>
      <c r="O88" s="126">
        <v>98.457700000000003</v>
      </c>
      <c r="P88" s="259">
        <v>1.0027999999999999</v>
      </c>
      <c r="Q88" s="126">
        <v>4.9676217510866696</v>
      </c>
    </row>
    <row r="89" spans="1:17" ht="13.2" x14ac:dyDescent="0.25">
      <c r="A89" s="108" t="s">
        <v>384</v>
      </c>
      <c r="B89" s="108">
        <v>17932</v>
      </c>
      <c r="C89" s="108">
        <v>17245</v>
      </c>
      <c r="D89" s="108"/>
      <c r="E89" s="108">
        <v>16540.040632453602</v>
      </c>
      <c r="F89" s="108">
        <v>289.345706745038</v>
      </c>
      <c r="G89" s="108">
        <v>520.25530493777001</v>
      </c>
      <c r="H89" s="108">
        <v>-150.38321530015401</v>
      </c>
      <c r="I89" s="108">
        <v>-7.6485118436914403</v>
      </c>
      <c r="J89" s="108">
        <v>53.688987876951401</v>
      </c>
      <c r="K89" s="108"/>
      <c r="L89" s="126">
        <v>1.3941556993085</v>
      </c>
      <c r="M89" s="126">
        <v>12.725853223288</v>
      </c>
      <c r="N89" s="126">
        <v>39.8334794040316</v>
      </c>
      <c r="O89" s="126">
        <v>99.231099999999998</v>
      </c>
      <c r="P89" s="259">
        <v>1.0308999999999999</v>
      </c>
      <c r="Q89" s="126">
        <v>8.6229086229086196</v>
      </c>
    </row>
    <row r="90" spans="1:17" ht="14.25" customHeight="1" x14ac:dyDescent="0.25">
      <c r="A90" s="18" t="s">
        <v>385</v>
      </c>
      <c r="B90" s="108"/>
      <c r="C90" s="108"/>
      <c r="D90" s="18"/>
      <c r="E90" s="108"/>
      <c r="F90" s="108"/>
      <c r="G90" s="108"/>
      <c r="H90" s="108"/>
      <c r="I90" s="108"/>
      <c r="J90" s="108"/>
      <c r="K90" s="18"/>
      <c r="L90" s="126"/>
      <c r="M90" s="126"/>
      <c r="N90" s="126"/>
      <c r="O90" s="126"/>
      <c r="P90" s="259"/>
      <c r="Q90" s="126"/>
    </row>
    <row r="91" spans="1:17" ht="13.2" x14ac:dyDescent="0.25">
      <c r="A91" s="108" t="s">
        <v>386</v>
      </c>
      <c r="B91" s="108">
        <v>10748</v>
      </c>
      <c r="C91" s="108">
        <v>10187</v>
      </c>
      <c r="D91" s="108"/>
      <c r="E91" s="108">
        <v>9665.3229550815704</v>
      </c>
      <c r="F91" s="108">
        <v>-225.591516667359</v>
      </c>
      <c r="G91" s="108">
        <v>788.19307957452997</v>
      </c>
      <c r="H91" s="108">
        <v>-150.38321530015401</v>
      </c>
      <c r="I91" s="108">
        <v>131.887433210875</v>
      </c>
      <c r="J91" s="108">
        <v>-22.013429240718999</v>
      </c>
      <c r="K91" s="108"/>
      <c r="L91" s="126">
        <v>0.88388537402307399</v>
      </c>
      <c r="M91" s="126">
        <v>7.3967249720878296</v>
      </c>
      <c r="N91" s="126">
        <v>14.842767295597501</v>
      </c>
      <c r="O91" s="126">
        <v>97.807100000000005</v>
      </c>
      <c r="P91" s="259">
        <v>1.0806</v>
      </c>
      <c r="Q91" s="126">
        <v>-9.82776089159068</v>
      </c>
    </row>
    <row r="92" spans="1:17" ht="13.2" x14ac:dyDescent="0.25">
      <c r="A92" s="108" t="s">
        <v>387</v>
      </c>
      <c r="B92" s="108">
        <v>9056</v>
      </c>
      <c r="C92" s="108">
        <v>13306</v>
      </c>
      <c r="D92" s="108"/>
      <c r="E92" s="108">
        <v>13125.945855223699</v>
      </c>
      <c r="F92" s="108">
        <v>8.6199578717645995</v>
      </c>
      <c r="G92" s="108">
        <v>351.75523621629401</v>
      </c>
      <c r="H92" s="108">
        <v>-150.38321530015401</v>
      </c>
      <c r="I92" s="108">
        <v>-7.6485118436914403</v>
      </c>
      <c r="J92" s="108">
        <v>-22.013429240718999</v>
      </c>
      <c r="K92" s="108"/>
      <c r="L92" s="126">
        <v>0.982773851590106</v>
      </c>
      <c r="M92" s="126">
        <v>10.170053003533599</v>
      </c>
      <c r="N92" s="126">
        <v>28.5559174809989</v>
      </c>
      <c r="O92" s="126">
        <v>96.613200000000006</v>
      </c>
      <c r="P92" s="259">
        <v>1.0261</v>
      </c>
      <c r="Q92" s="126">
        <v>1</v>
      </c>
    </row>
    <row r="93" spans="1:17" ht="13.2" x14ac:dyDescent="0.25">
      <c r="A93" s="108" t="s">
        <v>388</v>
      </c>
      <c r="B93" s="108">
        <v>13883</v>
      </c>
      <c r="C93" s="108">
        <v>14321</v>
      </c>
      <c r="D93" s="108"/>
      <c r="E93" s="108">
        <v>13908.604151404499</v>
      </c>
      <c r="F93" s="108">
        <v>100.913482986472</v>
      </c>
      <c r="G93" s="108">
        <v>491.79661344869203</v>
      </c>
      <c r="H93" s="108">
        <v>-150.38321530015401</v>
      </c>
      <c r="I93" s="108">
        <v>-7.6485118436914403</v>
      </c>
      <c r="J93" s="108">
        <v>-22.013429240718999</v>
      </c>
      <c r="K93" s="108"/>
      <c r="L93" s="126">
        <v>1.0300367355758799</v>
      </c>
      <c r="M93" s="126">
        <v>10.7829719801196</v>
      </c>
      <c r="N93" s="126">
        <v>33.533734134936502</v>
      </c>
      <c r="O93" s="126">
        <v>96.572199999999995</v>
      </c>
      <c r="P93" s="259">
        <v>1.0347</v>
      </c>
      <c r="Q93" s="126">
        <v>3.9949270767279601</v>
      </c>
    </row>
    <row r="94" spans="1:17" ht="13.2" x14ac:dyDescent="0.25">
      <c r="A94" s="108" t="s">
        <v>389</v>
      </c>
      <c r="B94" s="108">
        <v>5438</v>
      </c>
      <c r="C94" s="108">
        <v>15060</v>
      </c>
      <c r="D94" s="108"/>
      <c r="E94" s="108">
        <v>13906.617305134099</v>
      </c>
      <c r="F94" s="108">
        <v>166.16487346834899</v>
      </c>
      <c r="G94" s="108">
        <v>842.17442597248896</v>
      </c>
      <c r="H94" s="108">
        <v>-150.38321530015401</v>
      </c>
      <c r="I94" s="108">
        <v>317.185309472271</v>
      </c>
      <c r="J94" s="108">
        <v>-22.013429240718999</v>
      </c>
      <c r="K94" s="108"/>
      <c r="L94" s="126">
        <v>1.1033468186833399</v>
      </c>
      <c r="M94" s="126">
        <v>10.7392423685178</v>
      </c>
      <c r="N94" s="126">
        <v>38.356164383561598</v>
      </c>
      <c r="O94" s="126">
        <v>95.357299999999995</v>
      </c>
      <c r="P94" s="259">
        <v>1.0599000000000001</v>
      </c>
      <c r="Q94" s="126">
        <v>-14.133333333333301</v>
      </c>
    </row>
    <row r="95" spans="1:17" ht="13.2" x14ac:dyDescent="0.25">
      <c r="A95" s="108" t="s">
        <v>385</v>
      </c>
      <c r="B95" s="108">
        <v>72304</v>
      </c>
      <c r="C95" s="108">
        <v>13577</v>
      </c>
      <c r="D95" s="108"/>
      <c r="E95" s="108">
        <v>13740.341455854399</v>
      </c>
      <c r="F95" s="108">
        <v>-67.026312327097102</v>
      </c>
      <c r="G95" s="108">
        <v>5.0459469581990604</v>
      </c>
      <c r="H95" s="108">
        <v>-150.38321530015401</v>
      </c>
      <c r="I95" s="108">
        <v>-7.6485118436914403</v>
      </c>
      <c r="J95" s="108">
        <v>56.892180675684102</v>
      </c>
      <c r="K95" s="108"/>
      <c r="L95" s="126">
        <v>1.11197167514937</v>
      </c>
      <c r="M95" s="126">
        <v>10.598307147599</v>
      </c>
      <c r="N95" s="126">
        <v>21.8974292052721</v>
      </c>
      <c r="O95" s="126">
        <v>97.665999999999997</v>
      </c>
      <c r="P95" s="259">
        <v>0.99970000000000003</v>
      </c>
      <c r="Q95" s="126">
        <v>9.4210390281726593</v>
      </c>
    </row>
    <row r="96" spans="1:17" ht="13.2" x14ac:dyDescent="0.25">
      <c r="A96" s="108" t="s">
        <v>390</v>
      </c>
      <c r="B96" s="108">
        <v>13134</v>
      </c>
      <c r="C96" s="108">
        <v>13340</v>
      </c>
      <c r="D96" s="108"/>
      <c r="E96" s="108">
        <v>13201.665735385401</v>
      </c>
      <c r="F96" s="108">
        <v>-92.505489319487495</v>
      </c>
      <c r="G96" s="108">
        <v>407.858354603593</v>
      </c>
      <c r="H96" s="108">
        <v>-150.38321530015401</v>
      </c>
      <c r="I96" s="108">
        <v>-5.0768652345634004</v>
      </c>
      <c r="J96" s="108">
        <v>-22.013429240718999</v>
      </c>
      <c r="K96" s="108"/>
      <c r="L96" s="126">
        <v>1.1268463529770101</v>
      </c>
      <c r="M96" s="126">
        <v>10.1492310035024</v>
      </c>
      <c r="N96" s="126">
        <v>20.930232558139501</v>
      </c>
      <c r="O96" s="126">
        <v>96.764799999999994</v>
      </c>
      <c r="P96" s="259">
        <v>1.0302</v>
      </c>
      <c r="Q96" s="126">
        <v>-2.1150033046926602</v>
      </c>
    </row>
    <row r="97" spans="1:17" ht="13.2" x14ac:dyDescent="0.25">
      <c r="A97" s="108" t="s">
        <v>391</v>
      </c>
      <c r="B97" s="108">
        <v>16144</v>
      </c>
      <c r="C97" s="108">
        <v>14791</v>
      </c>
      <c r="D97" s="108"/>
      <c r="E97" s="108">
        <v>14713.093779167</v>
      </c>
      <c r="F97" s="108">
        <v>-233.014142997552</v>
      </c>
      <c r="G97" s="108">
        <v>415.24943769996497</v>
      </c>
      <c r="H97" s="108">
        <v>-150.38321530015401</v>
      </c>
      <c r="I97" s="108">
        <v>-7.6485118436914403</v>
      </c>
      <c r="J97" s="108">
        <v>53.426412219014303</v>
      </c>
      <c r="K97" s="108"/>
      <c r="L97" s="126">
        <v>1.4184836471754201</v>
      </c>
      <c r="M97" s="126">
        <v>11.2177898909812</v>
      </c>
      <c r="N97" s="126">
        <v>9.2766427388183299</v>
      </c>
      <c r="O97" s="126">
        <v>97.606999999999999</v>
      </c>
      <c r="P97" s="259">
        <v>1.0276000000000001</v>
      </c>
      <c r="Q97" s="126">
        <v>8.9743589743589691</v>
      </c>
    </row>
    <row r="98" spans="1:17" ht="13.2" x14ac:dyDescent="0.25">
      <c r="A98" s="108" t="s">
        <v>392</v>
      </c>
      <c r="B98" s="108">
        <v>20145</v>
      </c>
      <c r="C98" s="108">
        <v>13713</v>
      </c>
      <c r="D98" s="108"/>
      <c r="E98" s="108">
        <v>13594.056615938</v>
      </c>
      <c r="F98" s="108">
        <v>16.960902235893599</v>
      </c>
      <c r="G98" s="108">
        <v>282.40858737530903</v>
      </c>
      <c r="H98" s="108">
        <v>-150.38321530015401</v>
      </c>
      <c r="I98" s="108">
        <v>-7.6485118436914403</v>
      </c>
      <c r="J98" s="108">
        <v>-22.013429240718999</v>
      </c>
      <c r="K98" s="108"/>
      <c r="L98" s="126">
        <v>1.24100273020601</v>
      </c>
      <c r="M98" s="126">
        <v>10.404566890047199</v>
      </c>
      <c r="N98" s="126">
        <v>28.530534351145</v>
      </c>
      <c r="O98" s="126">
        <v>96.704899999999995</v>
      </c>
      <c r="P98" s="259">
        <v>1.0201</v>
      </c>
      <c r="Q98" s="126">
        <v>2.5349650349650399</v>
      </c>
    </row>
    <row r="99" spans="1:17" ht="13.2" x14ac:dyDescent="0.25">
      <c r="A99" s="108" t="s">
        <v>393</v>
      </c>
      <c r="B99" s="108">
        <v>26918</v>
      </c>
      <c r="C99" s="108">
        <v>13496</v>
      </c>
      <c r="D99" s="108"/>
      <c r="E99" s="108">
        <v>13481.8297461907</v>
      </c>
      <c r="F99" s="108">
        <v>-40.3886128060376</v>
      </c>
      <c r="G99" s="108">
        <v>234.31460615633901</v>
      </c>
      <c r="H99" s="108">
        <v>-150.38321530015401</v>
      </c>
      <c r="I99" s="108">
        <v>-7.6485118436914403</v>
      </c>
      <c r="J99" s="108">
        <v>-22.013429240718999</v>
      </c>
      <c r="K99" s="108"/>
      <c r="L99" s="126">
        <v>1.09220595883795</v>
      </c>
      <c r="M99" s="126">
        <v>10.398246526487901</v>
      </c>
      <c r="N99" s="126">
        <v>24.294390853876401</v>
      </c>
      <c r="O99" s="126">
        <v>97.843699999999998</v>
      </c>
      <c r="P99" s="259">
        <v>1.0166999999999999</v>
      </c>
      <c r="Q99" s="126">
        <v>1.94462755438365</v>
      </c>
    </row>
    <row r="100" spans="1:17" ht="13.2" x14ac:dyDescent="0.25">
      <c r="A100" s="108" t="s">
        <v>394</v>
      </c>
      <c r="B100" s="108">
        <v>7002</v>
      </c>
      <c r="C100" s="108">
        <v>12211</v>
      </c>
      <c r="D100" s="108"/>
      <c r="E100" s="108">
        <v>11796.489640714701</v>
      </c>
      <c r="F100" s="108">
        <v>-193.875976109459</v>
      </c>
      <c r="G100" s="108">
        <v>632.02270242469103</v>
      </c>
      <c r="H100" s="108">
        <v>-150.38321530015401</v>
      </c>
      <c r="I100" s="108">
        <v>148.763473102902</v>
      </c>
      <c r="J100" s="108">
        <v>-22.013429240718999</v>
      </c>
      <c r="K100" s="108"/>
      <c r="L100" s="126">
        <v>1.05684090259926</v>
      </c>
      <c r="M100" s="126">
        <v>9.0402742073693201</v>
      </c>
      <c r="N100" s="126">
        <v>14.8499210110585</v>
      </c>
      <c r="O100" s="126">
        <v>96.153300000000002</v>
      </c>
      <c r="P100" s="259">
        <v>1.0528</v>
      </c>
      <c r="Q100" s="126">
        <v>-9.2426187419768908</v>
      </c>
    </row>
    <row r="101" spans="1:17" ht="13.2" x14ac:dyDescent="0.25">
      <c r="A101" s="108" t="s">
        <v>395</v>
      </c>
      <c r="B101" s="108">
        <v>15461</v>
      </c>
      <c r="C101" s="108">
        <v>13614</v>
      </c>
      <c r="D101" s="108"/>
      <c r="E101" s="108">
        <v>13338.97835008</v>
      </c>
      <c r="F101" s="108">
        <v>-78.610092101006998</v>
      </c>
      <c r="G101" s="108">
        <v>533.38989855309603</v>
      </c>
      <c r="H101" s="108">
        <v>-150.38321530015401</v>
      </c>
      <c r="I101" s="108">
        <v>-7.6485118436914403</v>
      </c>
      <c r="J101" s="108">
        <v>-22.013429240718999</v>
      </c>
      <c r="K101" s="108"/>
      <c r="L101" s="126">
        <v>1.00899036284846</v>
      </c>
      <c r="M101" s="126">
        <v>10.329215445314</v>
      </c>
      <c r="N101" s="126">
        <v>21.603005635566699</v>
      </c>
      <c r="O101" s="126">
        <v>97.469800000000006</v>
      </c>
      <c r="P101" s="259">
        <v>1.0392999999999999</v>
      </c>
      <c r="Q101" s="126">
        <v>-1.18376550169109</v>
      </c>
    </row>
    <row r="102" spans="1:17" ht="13.2" x14ac:dyDescent="0.25">
      <c r="A102" s="108" t="s">
        <v>396</v>
      </c>
      <c r="B102" s="108">
        <v>36434</v>
      </c>
      <c r="C102" s="108">
        <v>12478</v>
      </c>
      <c r="D102" s="108"/>
      <c r="E102" s="108">
        <v>12479.2445344915</v>
      </c>
      <c r="F102" s="108">
        <v>-129.501155021546</v>
      </c>
      <c r="G102" s="108">
        <v>308.66991822275202</v>
      </c>
      <c r="H102" s="108">
        <v>-150.38321530015401</v>
      </c>
      <c r="I102" s="108">
        <v>-7.6485118436914403</v>
      </c>
      <c r="J102" s="108">
        <v>-22.013429240718999</v>
      </c>
      <c r="K102" s="108"/>
      <c r="L102" s="126">
        <v>0.97161991546357795</v>
      </c>
      <c r="M102" s="126">
        <v>9.6475819289674494</v>
      </c>
      <c r="N102" s="126">
        <v>19.061166429587502</v>
      </c>
      <c r="O102" s="126">
        <v>96.155500000000004</v>
      </c>
      <c r="P102" s="259">
        <v>1.024</v>
      </c>
      <c r="Q102" s="126">
        <v>0.415260835712432</v>
      </c>
    </row>
    <row r="103" spans="1:17" ht="14.25" customHeight="1" x14ac:dyDescent="0.25">
      <c r="A103" s="18" t="s">
        <v>397</v>
      </c>
      <c r="B103" s="108"/>
      <c r="C103" s="108"/>
      <c r="D103" s="18"/>
      <c r="E103" s="108"/>
      <c r="F103" s="108"/>
      <c r="G103" s="108"/>
      <c r="H103" s="108"/>
      <c r="I103" s="108"/>
      <c r="J103" s="108"/>
      <c r="K103" s="18"/>
      <c r="L103" s="126"/>
      <c r="M103" s="126"/>
      <c r="N103" s="126"/>
      <c r="O103" s="126"/>
      <c r="P103" s="259"/>
      <c r="Q103" s="126"/>
    </row>
    <row r="104" spans="1:17" ht="13.2" x14ac:dyDescent="0.25">
      <c r="A104" s="108" t="s">
        <v>397</v>
      </c>
      <c r="B104" s="108">
        <v>61029</v>
      </c>
      <c r="C104" s="108">
        <v>13088</v>
      </c>
      <c r="D104" s="108"/>
      <c r="E104" s="108">
        <v>12930.217377827301</v>
      </c>
      <c r="F104" s="108">
        <v>-242.38147191048401</v>
      </c>
      <c r="G104" s="108">
        <v>563.874374903746</v>
      </c>
      <c r="H104" s="108">
        <v>-150.38321530015401</v>
      </c>
      <c r="I104" s="108">
        <v>-7.6485118436914403</v>
      </c>
      <c r="J104" s="108">
        <v>-5.3241558080089399</v>
      </c>
      <c r="K104" s="108"/>
      <c r="L104" s="126">
        <v>1.06834455750545</v>
      </c>
      <c r="M104" s="126">
        <v>9.9608382899932799</v>
      </c>
      <c r="N104" s="126">
        <v>9.7219937489718706</v>
      </c>
      <c r="O104" s="126">
        <v>99.504300000000001</v>
      </c>
      <c r="P104" s="259">
        <v>1.0428999999999999</v>
      </c>
      <c r="Q104" s="126">
        <v>6.4526332437134304</v>
      </c>
    </row>
    <row r="105" spans="1:17" ht="14.25" customHeight="1" x14ac:dyDescent="0.25">
      <c r="A105" s="18" t="s">
        <v>398</v>
      </c>
      <c r="B105" s="108"/>
      <c r="C105" s="108"/>
      <c r="D105" s="18"/>
      <c r="E105" s="108"/>
      <c r="F105" s="108"/>
      <c r="G105" s="108"/>
      <c r="H105" s="108"/>
      <c r="I105" s="108"/>
      <c r="J105" s="108"/>
      <c r="K105" s="18"/>
      <c r="L105" s="126"/>
      <c r="M105" s="126"/>
      <c r="N105" s="126"/>
      <c r="O105" s="126"/>
      <c r="P105" s="259"/>
      <c r="Q105" s="126"/>
    </row>
    <row r="106" spans="1:17" ht="13.2" x14ac:dyDescent="0.25">
      <c r="A106" s="108" t="s">
        <v>399</v>
      </c>
      <c r="B106" s="108">
        <v>31996</v>
      </c>
      <c r="C106" s="108">
        <v>12915</v>
      </c>
      <c r="D106" s="108"/>
      <c r="E106" s="108">
        <v>13251.3494252035</v>
      </c>
      <c r="F106" s="108">
        <v>-45.770391524699001</v>
      </c>
      <c r="G106" s="108">
        <v>-110.09409543187699</v>
      </c>
      <c r="H106" s="108">
        <v>-150.38321530015401</v>
      </c>
      <c r="I106" s="108">
        <v>-7.6485118436914403</v>
      </c>
      <c r="J106" s="108">
        <v>-22.013429240718999</v>
      </c>
      <c r="K106" s="108"/>
      <c r="L106" s="126">
        <v>1.06888361045131</v>
      </c>
      <c r="M106" s="126">
        <v>10.2231528941118</v>
      </c>
      <c r="N106" s="126">
        <v>24.3044940385203</v>
      </c>
      <c r="O106" s="126">
        <v>96.484999999999999</v>
      </c>
      <c r="P106" s="259">
        <v>0.99099999999999999</v>
      </c>
      <c r="Q106" s="126">
        <v>-8.2964601769911495E-2</v>
      </c>
    </row>
    <row r="107" spans="1:17" ht="13.2" x14ac:dyDescent="0.25">
      <c r="A107" s="108" t="s">
        <v>400</v>
      </c>
      <c r="B107" s="108">
        <v>66420</v>
      </c>
      <c r="C107" s="108">
        <v>13331</v>
      </c>
      <c r="D107" s="108"/>
      <c r="E107" s="108">
        <v>13528.364233353301</v>
      </c>
      <c r="F107" s="108">
        <v>-106.15764937902701</v>
      </c>
      <c r="G107" s="108">
        <v>38.930450708331797</v>
      </c>
      <c r="H107" s="108">
        <v>-150.38321530015401</v>
      </c>
      <c r="I107" s="108">
        <v>41.906044091204201</v>
      </c>
      <c r="J107" s="108">
        <v>-22.013429240718999</v>
      </c>
      <c r="K107" s="108"/>
      <c r="L107" s="126">
        <v>1.04185486299307</v>
      </c>
      <c r="M107" s="126">
        <v>10.4652213188799</v>
      </c>
      <c r="N107" s="126">
        <v>19.2921881743634</v>
      </c>
      <c r="O107" s="126">
        <v>97.0809</v>
      </c>
      <c r="P107" s="259">
        <v>1.0022</v>
      </c>
      <c r="Q107" s="126">
        <v>-4.1269443050677399</v>
      </c>
    </row>
    <row r="108" spans="1:17" ht="13.2" x14ac:dyDescent="0.25">
      <c r="A108" s="108" t="s">
        <v>401</v>
      </c>
      <c r="B108" s="108">
        <v>13061</v>
      </c>
      <c r="C108" s="108">
        <v>12611</v>
      </c>
      <c r="D108" s="108"/>
      <c r="E108" s="108">
        <v>12622.1273516934</v>
      </c>
      <c r="F108" s="108">
        <v>69.862612246922296</v>
      </c>
      <c r="G108" s="108">
        <v>24.314602216988199</v>
      </c>
      <c r="H108" s="108">
        <v>-150.38321530015401</v>
      </c>
      <c r="I108" s="108">
        <v>67.227169231441394</v>
      </c>
      <c r="J108" s="108">
        <v>-22.013429240718999</v>
      </c>
      <c r="K108" s="108"/>
      <c r="L108" s="126">
        <v>0.94939131766327201</v>
      </c>
      <c r="M108" s="126">
        <v>9.7771992956128901</v>
      </c>
      <c r="N108" s="126">
        <v>34.534064212999198</v>
      </c>
      <c r="O108" s="126">
        <v>96.977900000000005</v>
      </c>
      <c r="P108" s="259">
        <v>1.0012000000000001</v>
      </c>
      <c r="Q108" s="126">
        <v>-5.4017555705604297</v>
      </c>
    </row>
    <row r="109" spans="1:17" ht="13.2" x14ac:dyDescent="0.25">
      <c r="A109" s="108" t="s">
        <v>402</v>
      </c>
      <c r="B109" s="108">
        <v>29021</v>
      </c>
      <c r="C109" s="108">
        <v>14337</v>
      </c>
      <c r="D109" s="108"/>
      <c r="E109" s="108">
        <v>14270.4481109811</v>
      </c>
      <c r="F109" s="108">
        <v>64.1061862042596</v>
      </c>
      <c r="G109" s="108">
        <v>177.55933710453201</v>
      </c>
      <c r="H109" s="108">
        <v>-150.38321530015401</v>
      </c>
      <c r="I109" s="108">
        <v>-2.5382866648740601</v>
      </c>
      <c r="J109" s="108">
        <v>-22.013429240718999</v>
      </c>
      <c r="K109" s="108"/>
      <c r="L109" s="126">
        <v>1.2232521277695501</v>
      </c>
      <c r="M109" s="126">
        <v>10.9679197822267</v>
      </c>
      <c r="N109" s="126">
        <v>30.380144517750601</v>
      </c>
      <c r="O109" s="126">
        <v>97.069299999999998</v>
      </c>
      <c r="P109" s="259">
        <v>1.0118</v>
      </c>
      <c r="Q109" s="126">
        <v>-2.2111663902708698</v>
      </c>
    </row>
    <row r="110" spans="1:17" ht="13.2" x14ac:dyDescent="0.25">
      <c r="A110" s="108" t="s">
        <v>403</v>
      </c>
      <c r="B110" s="108">
        <v>17475</v>
      </c>
      <c r="C110" s="108">
        <v>12502</v>
      </c>
      <c r="D110" s="108"/>
      <c r="E110" s="108">
        <v>12770.1224387641</v>
      </c>
      <c r="F110" s="108">
        <v>-180.96303374115001</v>
      </c>
      <c r="G110" s="108">
        <v>74.295673832653094</v>
      </c>
      <c r="H110" s="108">
        <v>-150.38321530015401</v>
      </c>
      <c r="I110" s="108">
        <v>11.368646736895199</v>
      </c>
      <c r="J110" s="108">
        <v>-22.013429240718999</v>
      </c>
      <c r="K110" s="108"/>
      <c r="L110" s="126">
        <v>0.84692417739628001</v>
      </c>
      <c r="M110" s="126">
        <v>9.9570815450643799</v>
      </c>
      <c r="N110" s="126">
        <v>14.482758620689699</v>
      </c>
      <c r="O110" s="126">
        <v>97.552400000000006</v>
      </c>
      <c r="P110" s="259">
        <v>1.0051000000000001</v>
      </c>
      <c r="Q110" s="126">
        <v>-2.8806584362139902</v>
      </c>
    </row>
    <row r="111" spans="1:17" ht="14.25" customHeight="1" x14ac:dyDescent="0.25">
      <c r="A111" s="18" t="s">
        <v>404</v>
      </c>
      <c r="B111" s="108"/>
      <c r="C111" s="108"/>
      <c r="D111" s="18"/>
      <c r="E111" s="108"/>
      <c r="F111" s="108"/>
      <c r="G111" s="108"/>
      <c r="H111" s="108"/>
      <c r="I111" s="108"/>
      <c r="J111" s="108"/>
      <c r="K111" s="18"/>
      <c r="L111" s="126"/>
      <c r="M111" s="126"/>
      <c r="N111" s="126"/>
      <c r="O111" s="126"/>
      <c r="P111" s="259"/>
      <c r="Q111" s="126"/>
    </row>
    <row r="112" spans="1:17" ht="13.2" x14ac:dyDescent="0.25">
      <c r="A112" s="108" t="s">
        <v>405</v>
      </c>
      <c r="B112" s="108">
        <v>15968</v>
      </c>
      <c r="C112" s="108">
        <v>15867</v>
      </c>
      <c r="D112" s="108"/>
      <c r="E112" s="108">
        <v>15817.5180870766</v>
      </c>
      <c r="F112" s="108">
        <v>224.83619330636799</v>
      </c>
      <c r="G112" s="108">
        <v>4.4227939688324698</v>
      </c>
      <c r="H112" s="108">
        <v>-150.38321530015401</v>
      </c>
      <c r="I112" s="108">
        <v>-7.6485118436914403</v>
      </c>
      <c r="J112" s="108">
        <v>-22.013429240718999</v>
      </c>
      <c r="K112" s="108"/>
      <c r="L112" s="126">
        <v>1.2274549098196399</v>
      </c>
      <c r="M112" s="126">
        <v>12.230711422845699</v>
      </c>
      <c r="N112" s="126">
        <v>37.378392217101897</v>
      </c>
      <c r="O112" s="126">
        <v>98.713499999999996</v>
      </c>
      <c r="P112" s="259">
        <v>0.99970000000000003</v>
      </c>
      <c r="Q112" s="126">
        <v>3.6162005785920899</v>
      </c>
    </row>
    <row r="113" spans="1:17" ht="13.2" x14ac:dyDescent="0.25">
      <c r="A113" s="108" t="s">
        <v>406</v>
      </c>
      <c r="B113" s="108">
        <v>12498</v>
      </c>
      <c r="C113" s="108">
        <v>14020</v>
      </c>
      <c r="D113" s="108"/>
      <c r="E113" s="108">
        <v>14134.1301056582</v>
      </c>
      <c r="F113" s="108">
        <v>-30.764131370687199</v>
      </c>
      <c r="G113" s="108">
        <v>-50.195297048809202</v>
      </c>
      <c r="H113" s="108">
        <v>-150.38321530015401</v>
      </c>
      <c r="I113" s="108">
        <v>139.15696050114701</v>
      </c>
      <c r="J113" s="108">
        <v>-22.013429240718999</v>
      </c>
      <c r="K113" s="108"/>
      <c r="L113" s="126">
        <v>0.98415746519443104</v>
      </c>
      <c r="M113" s="126">
        <v>10.9937590014402</v>
      </c>
      <c r="N113" s="126">
        <v>23.653566229985401</v>
      </c>
      <c r="O113" s="126">
        <v>97.782700000000006</v>
      </c>
      <c r="P113" s="259">
        <v>0.99580000000000002</v>
      </c>
      <c r="Q113" s="126">
        <v>-7.8201970443349804</v>
      </c>
    </row>
    <row r="114" spans="1:17" ht="13.2" x14ac:dyDescent="0.25">
      <c r="A114" s="108" t="s">
        <v>407</v>
      </c>
      <c r="B114" s="108">
        <v>19844</v>
      </c>
      <c r="C114" s="108">
        <v>15828</v>
      </c>
      <c r="D114" s="108"/>
      <c r="E114" s="108">
        <v>15787.6606861048</v>
      </c>
      <c r="F114" s="108">
        <v>371.07465336363902</v>
      </c>
      <c r="G114" s="108">
        <v>-279.74614116076202</v>
      </c>
      <c r="H114" s="108">
        <v>-117.794702252511</v>
      </c>
      <c r="I114" s="108">
        <v>-7.6485118436914403</v>
      </c>
      <c r="J114" s="108">
        <v>74.251825490744693</v>
      </c>
      <c r="K114" s="108"/>
      <c r="L114" s="126">
        <v>1.4311630719613</v>
      </c>
      <c r="M114" s="126">
        <v>12.0892965127998</v>
      </c>
      <c r="N114" s="126">
        <v>47.144643601500597</v>
      </c>
      <c r="O114" s="126">
        <v>100.2983</v>
      </c>
      <c r="P114" s="259">
        <v>0.98170000000000002</v>
      </c>
      <c r="Q114" s="126">
        <v>9.6444626072742103</v>
      </c>
    </row>
    <row r="115" spans="1:17" ht="13.2" x14ac:dyDescent="0.25">
      <c r="A115" s="108" t="s">
        <v>408</v>
      </c>
      <c r="B115" s="108">
        <v>15912</v>
      </c>
      <c r="C115" s="108">
        <v>11956</v>
      </c>
      <c r="D115" s="108"/>
      <c r="E115" s="108">
        <v>11959.3038794521</v>
      </c>
      <c r="F115" s="108">
        <v>-117.776813810804</v>
      </c>
      <c r="G115" s="108">
        <v>230.41517116481799</v>
      </c>
      <c r="H115" s="108">
        <v>-86.339533647601698</v>
      </c>
      <c r="I115" s="108">
        <v>-7.6485118436914403</v>
      </c>
      <c r="J115" s="108">
        <v>-22.013429240718999</v>
      </c>
      <c r="K115" s="108"/>
      <c r="L115" s="126">
        <v>0.86726998491704399</v>
      </c>
      <c r="M115" s="126">
        <v>9.2823026646556102</v>
      </c>
      <c r="N115" s="126">
        <v>20.785375761679099</v>
      </c>
      <c r="O115" s="126">
        <v>100.7711</v>
      </c>
      <c r="P115" s="259">
        <v>1.0185</v>
      </c>
      <c r="Q115" s="126">
        <v>4.1935483870967696</v>
      </c>
    </row>
    <row r="116" spans="1:17" ht="13.2" x14ac:dyDescent="0.25">
      <c r="A116" s="108" t="s">
        <v>409</v>
      </c>
      <c r="B116" s="108">
        <v>34775</v>
      </c>
      <c r="C116" s="108">
        <v>15181</v>
      </c>
      <c r="D116" s="108"/>
      <c r="E116" s="108">
        <v>15282.688528914799</v>
      </c>
      <c r="F116" s="108">
        <v>64.207867541162202</v>
      </c>
      <c r="G116" s="108">
        <v>13.752855953628901</v>
      </c>
      <c r="H116" s="108">
        <v>-150.38321530015401</v>
      </c>
      <c r="I116" s="108">
        <v>-7.6485118436914403</v>
      </c>
      <c r="J116" s="108">
        <v>-22.013429240718999</v>
      </c>
      <c r="K116" s="108"/>
      <c r="L116" s="126">
        <v>1.2681524083393201</v>
      </c>
      <c r="M116" s="126">
        <v>11.7699496764917</v>
      </c>
      <c r="N116" s="126">
        <v>28.316638162716799</v>
      </c>
      <c r="O116" s="126">
        <v>98.531700000000001</v>
      </c>
      <c r="P116" s="259">
        <v>1.0003</v>
      </c>
      <c r="Q116" s="126">
        <v>5.5891942244993</v>
      </c>
    </row>
    <row r="117" spans="1:17" ht="13.2" x14ac:dyDescent="0.25">
      <c r="A117" s="108" t="s">
        <v>410</v>
      </c>
      <c r="B117" s="108">
        <v>151306</v>
      </c>
      <c r="C117" s="108">
        <v>14039</v>
      </c>
      <c r="D117" s="108"/>
      <c r="E117" s="108">
        <v>14186.0579430622</v>
      </c>
      <c r="F117" s="108">
        <v>215.22344497808001</v>
      </c>
      <c r="G117" s="108">
        <v>-294.41359058657702</v>
      </c>
      <c r="H117" s="108">
        <v>-68.536522598636296</v>
      </c>
      <c r="I117" s="108">
        <v>-7.6485118436914403</v>
      </c>
      <c r="J117" s="108">
        <v>7.8797921044024601</v>
      </c>
      <c r="K117" s="108"/>
      <c r="L117" s="126">
        <v>1.13544737155169</v>
      </c>
      <c r="M117" s="126">
        <v>10.9493344612904</v>
      </c>
      <c r="N117" s="126">
        <v>41.075632281040598</v>
      </c>
      <c r="O117" s="126">
        <v>100.8433</v>
      </c>
      <c r="P117" s="259">
        <v>0.97860000000000003</v>
      </c>
      <c r="Q117" s="126">
        <v>6.9861330524837602</v>
      </c>
    </row>
    <row r="118" spans="1:17" ht="13.2" x14ac:dyDescent="0.25">
      <c r="A118" s="108" t="s">
        <v>411</v>
      </c>
      <c r="B118" s="108">
        <v>52241</v>
      </c>
      <c r="C118" s="108">
        <v>13513</v>
      </c>
      <c r="D118" s="108"/>
      <c r="E118" s="108">
        <v>13626.7738918382</v>
      </c>
      <c r="F118" s="108">
        <v>-11.0275801040784</v>
      </c>
      <c r="G118" s="108">
        <v>77.301918854144404</v>
      </c>
      <c r="H118" s="108">
        <v>-150.38321530015401</v>
      </c>
      <c r="I118" s="108">
        <v>-7.6485118436914403</v>
      </c>
      <c r="J118" s="108">
        <v>-22.013429240718999</v>
      </c>
      <c r="K118" s="108"/>
      <c r="L118" s="126">
        <v>1.07578338852625</v>
      </c>
      <c r="M118" s="126">
        <v>10.526215041825401</v>
      </c>
      <c r="N118" s="126">
        <v>26.150209128932499</v>
      </c>
      <c r="O118" s="126">
        <v>97.267899999999997</v>
      </c>
      <c r="P118" s="259">
        <v>1.0049999999999999</v>
      </c>
      <c r="Q118" s="126">
        <v>2.0370370370370399</v>
      </c>
    </row>
    <row r="119" spans="1:17" ht="13.2" x14ac:dyDescent="0.25">
      <c r="A119" s="108" t="s">
        <v>412</v>
      </c>
      <c r="B119" s="108">
        <v>28193</v>
      </c>
      <c r="C119" s="108">
        <v>13994</v>
      </c>
      <c r="D119" s="108"/>
      <c r="E119" s="108">
        <v>14433.1331207198</v>
      </c>
      <c r="F119" s="108">
        <v>-142.587209389039</v>
      </c>
      <c r="G119" s="108">
        <v>-116.400208755308</v>
      </c>
      <c r="H119" s="108">
        <v>-150.38321530015401</v>
      </c>
      <c r="I119" s="108">
        <v>-7.6485118436914403</v>
      </c>
      <c r="J119" s="108">
        <v>-22.013429240718999</v>
      </c>
      <c r="K119" s="108"/>
      <c r="L119" s="126">
        <v>1.11020466073139</v>
      </c>
      <c r="M119" s="126">
        <v>11.1658922427553</v>
      </c>
      <c r="N119" s="126">
        <v>15.565438373570499</v>
      </c>
      <c r="O119" s="126">
        <v>99.921800000000005</v>
      </c>
      <c r="P119" s="259">
        <v>0.99129999999999996</v>
      </c>
      <c r="Q119" s="126">
        <v>2.4267534773601702</v>
      </c>
    </row>
    <row r="120" spans="1:17" ht="13.2" x14ac:dyDescent="0.25">
      <c r="A120" s="108" t="s">
        <v>413</v>
      </c>
      <c r="B120" s="108">
        <v>15585</v>
      </c>
      <c r="C120" s="108">
        <v>13941</v>
      </c>
      <c r="D120" s="108"/>
      <c r="E120" s="108">
        <v>13919.739143098301</v>
      </c>
      <c r="F120" s="108">
        <v>-144.97537637477299</v>
      </c>
      <c r="G120" s="108">
        <v>346.025736657935</v>
      </c>
      <c r="H120" s="108">
        <v>-150.38321530015401</v>
      </c>
      <c r="I120" s="108">
        <v>-7.6485118436914403</v>
      </c>
      <c r="J120" s="108">
        <v>-22.013429240718999</v>
      </c>
      <c r="K120" s="108"/>
      <c r="L120" s="126">
        <v>1.26403593198588</v>
      </c>
      <c r="M120" s="126">
        <v>10.6576836701957</v>
      </c>
      <c r="N120" s="126">
        <v>16.134858518964499</v>
      </c>
      <c r="O120" s="126">
        <v>98.519499999999994</v>
      </c>
      <c r="P120" s="259">
        <v>1.0242</v>
      </c>
      <c r="Q120" s="126">
        <v>4.6760563380281699</v>
      </c>
    </row>
    <row r="121" spans="1:17" ht="13.2" x14ac:dyDescent="0.25">
      <c r="A121" s="108" t="s">
        <v>414</v>
      </c>
      <c r="B121" s="108">
        <v>17376</v>
      </c>
      <c r="C121" s="108">
        <v>15362</v>
      </c>
      <c r="D121" s="108"/>
      <c r="E121" s="108">
        <v>15414.2196407635</v>
      </c>
      <c r="F121" s="108">
        <v>-179.89768092886101</v>
      </c>
      <c r="G121" s="108">
        <v>305.12106649761603</v>
      </c>
      <c r="H121" s="108">
        <v>-150.38321530015401</v>
      </c>
      <c r="I121" s="108">
        <v>-7.6485118436914403</v>
      </c>
      <c r="J121" s="108">
        <v>-19.544341988238401</v>
      </c>
      <c r="K121" s="108"/>
      <c r="L121" s="126">
        <v>1.34668508287293</v>
      </c>
      <c r="M121" s="126">
        <v>11.832412523020301</v>
      </c>
      <c r="N121" s="126">
        <v>12.2568093385214</v>
      </c>
      <c r="O121" s="126">
        <v>98.361400000000003</v>
      </c>
      <c r="P121" s="259">
        <v>1.0192000000000001</v>
      </c>
      <c r="Q121" s="126">
        <v>5.7248384118190199</v>
      </c>
    </row>
    <row r="122" spans="1:17" ht="13.2" x14ac:dyDescent="0.25">
      <c r="A122" s="108" t="s">
        <v>415</v>
      </c>
      <c r="B122" s="108">
        <v>17723</v>
      </c>
      <c r="C122" s="108">
        <v>13300</v>
      </c>
      <c r="D122" s="108"/>
      <c r="E122" s="108">
        <v>13401.413133228099</v>
      </c>
      <c r="F122" s="108">
        <v>-24.085684082308301</v>
      </c>
      <c r="G122" s="108">
        <v>102.97794132755</v>
      </c>
      <c r="H122" s="108">
        <v>-150.38321530015401</v>
      </c>
      <c r="I122" s="108">
        <v>-7.6485118436914403</v>
      </c>
      <c r="J122" s="108">
        <v>-22.013429240718999</v>
      </c>
      <c r="K122" s="108"/>
      <c r="L122" s="126">
        <v>1.0551261073181699</v>
      </c>
      <c r="M122" s="126">
        <v>10.353777577159599</v>
      </c>
      <c r="N122" s="126">
        <v>25.613079019073599</v>
      </c>
      <c r="O122" s="126">
        <v>97.977400000000003</v>
      </c>
      <c r="P122" s="259">
        <v>1.0069999999999999</v>
      </c>
      <c r="Q122" s="126">
        <v>-0.49212598425196902</v>
      </c>
    </row>
    <row r="123" spans="1:17" ht="13.2" x14ac:dyDescent="0.25">
      <c r="A123" s="108" t="s">
        <v>416</v>
      </c>
      <c r="B123" s="108">
        <v>86560</v>
      </c>
      <c r="C123" s="108">
        <v>13971</v>
      </c>
      <c r="D123" s="108"/>
      <c r="E123" s="108">
        <v>14067.2089444425</v>
      </c>
      <c r="F123" s="108">
        <v>86.839653291176901</v>
      </c>
      <c r="G123" s="108">
        <v>-3.49243865504353</v>
      </c>
      <c r="H123" s="108">
        <v>-150.38321530015401</v>
      </c>
      <c r="I123" s="108">
        <v>-7.6485118436914403</v>
      </c>
      <c r="J123" s="108">
        <v>-22.013429240718999</v>
      </c>
      <c r="K123" s="108"/>
      <c r="L123" s="126">
        <v>1.2292051756007401</v>
      </c>
      <c r="M123" s="126">
        <v>10.7982902033272</v>
      </c>
      <c r="N123" s="126">
        <v>32.481009949716501</v>
      </c>
      <c r="O123" s="126">
        <v>97.703699999999998</v>
      </c>
      <c r="P123" s="259">
        <v>0.99909999999999999</v>
      </c>
      <c r="Q123" s="126">
        <v>3.01800910350287</v>
      </c>
    </row>
    <row r="124" spans="1:17" ht="13.2" x14ac:dyDescent="0.25">
      <c r="A124" s="108" t="s">
        <v>417</v>
      </c>
      <c r="B124" s="108">
        <v>32430</v>
      </c>
      <c r="C124" s="108">
        <v>16652</v>
      </c>
      <c r="D124" s="108"/>
      <c r="E124" s="108">
        <v>17106.3389857207</v>
      </c>
      <c r="F124" s="108">
        <v>-139.24457647110901</v>
      </c>
      <c r="G124" s="108">
        <v>-177.29104554940099</v>
      </c>
      <c r="H124" s="108">
        <v>-108.41703463337301</v>
      </c>
      <c r="I124" s="108">
        <v>-7.6485118436914403</v>
      </c>
      <c r="J124" s="108">
        <v>-22.013429240718999</v>
      </c>
      <c r="K124" s="108"/>
      <c r="L124" s="126">
        <v>1.36293555349985</v>
      </c>
      <c r="M124" s="126">
        <v>13.2069071847055</v>
      </c>
      <c r="N124" s="126">
        <v>13.3551249124445</v>
      </c>
      <c r="O124" s="126">
        <v>100.3633</v>
      </c>
      <c r="P124" s="259">
        <v>0.98909999999999998</v>
      </c>
      <c r="Q124" s="126">
        <v>-0.46345060037918701</v>
      </c>
    </row>
    <row r="125" spans="1:17" ht="13.2" x14ac:dyDescent="0.25">
      <c r="A125" s="108" t="s">
        <v>418</v>
      </c>
      <c r="B125" s="108">
        <v>47134</v>
      </c>
      <c r="C125" s="108">
        <v>14503</v>
      </c>
      <c r="D125" s="108"/>
      <c r="E125" s="108">
        <v>14592.912958139899</v>
      </c>
      <c r="F125" s="108">
        <v>220.76516976456301</v>
      </c>
      <c r="G125" s="108">
        <v>-208.26635368132901</v>
      </c>
      <c r="H125" s="108">
        <v>-150.38321530015401</v>
      </c>
      <c r="I125" s="108">
        <v>-7.6485118436914403</v>
      </c>
      <c r="J125" s="108">
        <v>55.239535930087499</v>
      </c>
      <c r="K125" s="108"/>
      <c r="L125" s="126">
        <v>1.4002630797301301</v>
      </c>
      <c r="M125" s="126">
        <v>11.129969873127701</v>
      </c>
      <c r="N125" s="126">
        <v>40.792985131528802</v>
      </c>
      <c r="O125" s="126">
        <v>99.034000000000006</v>
      </c>
      <c r="P125" s="259">
        <v>0.98509999999999998</v>
      </c>
      <c r="Q125" s="126">
        <v>9.0875507942371598</v>
      </c>
    </row>
    <row r="126" spans="1:17" ht="13.2" x14ac:dyDescent="0.25">
      <c r="A126" s="108" t="s">
        <v>419</v>
      </c>
      <c r="B126" s="108">
        <v>24627</v>
      </c>
      <c r="C126" s="108">
        <v>19258</v>
      </c>
      <c r="D126" s="108"/>
      <c r="E126" s="108">
        <v>19508.521813916599</v>
      </c>
      <c r="F126" s="108">
        <v>-177.87560464087599</v>
      </c>
      <c r="G126" s="108">
        <v>-160.55609038611999</v>
      </c>
      <c r="H126" s="108">
        <v>117.987004392393</v>
      </c>
      <c r="I126" s="108">
        <v>-7.6485118436914403</v>
      </c>
      <c r="J126" s="108">
        <v>-22.013429240718999</v>
      </c>
      <c r="K126" s="108"/>
      <c r="L126" s="126">
        <v>1.2587810127096299</v>
      </c>
      <c r="M126" s="126">
        <v>15.2312502537865</v>
      </c>
      <c r="N126" s="126">
        <v>9.6241002399360198</v>
      </c>
      <c r="O126" s="126">
        <v>102.0348</v>
      </c>
      <c r="P126" s="259">
        <v>0.99129999999999996</v>
      </c>
      <c r="Q126" s="126">
        <v>-9.8400984009840098E-2</v>
      </c>
    </row>
    <row r="127" spans="1:17" ht="13.2" x14ac:dyDescent="0.25">
      <c r="A127" s="108" t="s">
        <v>420</v>
      </c>
      <c r="B127" s="108">
        <v>130288</v>
      </c>
      <c r="C127" s="108">
        <v>12959</v>
      </c>
      <c r="D127" s="108"/>
      <c r="E127" s="108">
        <v>13367.493595604899</v>
      </c>
      <c r="F127" s="108">
        <v>19.392101243293801</v>
      </c>
      <c r="G127" s="108">
        <v>-251.498075719339</v>
      </c>
      <c r="H127" s="108">
        <v>-146.86776524033601</v>
      </c>
      <c r="I127" s="108">
        <v>-7.6485118436914403</v>
      </c>
      <c r="J127" s="108">
        <v>-22.013429240718999</v>
      </c>
      <c r="K127" s="108"/>
      <c r="L127" s="126">
        <v>0.97706619182119603</v>
      </c>
      <c r="M127" s="126">
        <v>10.370870686479201</v>
      </c>
      <c r="N127" s="126">
        <v>28.804026050917699</v>
      </c>
      <c r="O127" s="126">
        <v>100.0389</v>
      </c>
      <c r="P127" s="259">
        <v>0.98050000000000004</v>
      </c>
      <c r="Q127" s="126">
        <v>3.8199564637314798</v>
      </c>
    </row>
    <row r="128" spans="1:17" ht="13.2" x14ac:dyDescent="0.25">
      <c r="A128" s="108" t="s">
        <v>421</v>
      </c>
      <c r="B128" s="108">
        <v>362133</v>
      </c>
      <c r="C128" s="108">
        <v>13445</v>
      </c>
      <c r="D128" s="108"/>
      <c r="E128" s="108">
        <v>13558.494649009001</v>
      </c>
      <c r="F128" s="108">
        <v>265.92619719328701</v>
      </c>
      <c r="G128" s="108">
        <v>-374.53734917199802</v>
      </c>
      <c r="H128" s="108">
        <v>-87.200181791961199</v>
      </c>
      <c r="I128" s="108">
        <v>-7.6485118436914403</v>
      </c>
      <c r="J128" s="108">
        <v>90.342593024934004</v>
      </c>
      <c r="K128" s="108"/>
      <c r="L128" s="126">
        <v>1.1689075560636599</v>
      </c>
      <c r="M128" s="126">
        <v>10.416891031747999</v>
      </c>
      <c r="N128" s="126">
        <v>46.928929300426802</v>
      </c>
      <c r="O128" s="126">
        <v>100.6828</v>
      </c>
      <c r="P128" s="259">
        <v>0.97170000000000001</v>
      </c>
      <c r="Q128" s="126">
        <v>11.1770629074143</v>
      </c>
    </row>
    <row r="129" spans="1:17" ht="13.2" x14ac:dyDescent="0.25">
      <c r="A129" s="108" t="s">
        <v>422</v>
      </c>
      <c r="B129" s="108">
        <v>13106</v>
      </c>
      <c r="C129" s="108">
        <v>14637</v>
      </c>
      <c r="D129" s="108"/>
      <c r="E129" s="108">
        <v>14582.5210636175</v>
      </c>
      <c r="F129" s="108">
        <v>69.348729591313003</v>
      </c>
      <c r="G129" s="108">
        <v>165.20102477566101</v>
      </c>
      <c r="H129" s="108">
        <v>-150.38321530015401</v>
      </c>
      <c r="I129" s="108">
        <v>-7.6485118436914403</v>
      </c>
      <c r="J129" s="108">
        <v>-22.013429240718999</v>
      </c>
      <c r="K129" s="108"/>
      <c r="L129" s="126">
        <v>1.07584312528613</v>
      </c>
      <c r="M129" s="126">
        <v>11.307797955135101</v>
      </c>
      <c r="N129" s="126">
        <v>29.824561403508799</v>
      </c>
      <c r="O129" s="126">
        <v>97.771299999999997</v>
      </c>
      <c r="P129" s="259">
        <v>1.0106999999999999</v>
      </c>
      <c r="Q129" s="126">
        <v>1.18453865336658</v>
      </c>
    </row>
    <row r="130" spans="1:17" ht="13.2" x14ac:dyDescent="0.25">
      <c r="A130" s="108" t="s">
        <v>423</v>
      </c>
      <c r="B130" s="108">
        <v>7323</v>
      </c>
      <c r="C130" s="108">
        <v>15821</v>
      </c>
      <c r="D130" s="108"/>
      <c r="E130" s="108">
        <v>15793.7941040809</v>
      </c>
      <c r="F130" s="108">
        <v>264.17775808010799</v>
      </c>
      <c r="G130" s="108">
        <v>-57.165885842184402</v>
      </c>
      <c r="H130" s="108">
        <v>-150.38321530015401</v>
      </c>
      <c r="I130" s="108">
        <v>-7.6485118436914403</v>
      </c>
      <c r="J130" s="108">
        <v>-22.013429240718999</v>
      </c>
      <c r="K130" s="108"/>
      <c r="L130" s="126">
        <v>1.35190495698484</v>
      </c>
      <c r="M130" s="126">
        <v>12.1398334016114</v>
      </c>
      <c r="N130" s="126">
        <v>40.157480314960601</v>
      </c>
      <c r="O130" s="126">
        <v>97.582499999999996</v>
      </c>
      <c r="P130" s="259">
        <v>0.99580000000000002</v>
      </c>
      <c r="Q130" s="126">
        <v>4.4397463002114197</v>
      </c>
    </row>
    <row r="131" spans="1:17" ht="13.2" x14ac:dyDescent="0.25">
      <c r="A131" s="108" t="s">
        <v>424</v>
      </c>
      <c r="B131" s="108">
        <v>18962</v>
      </c>
      <c r="C131" s="108">
        <v>10598</v>
      </c>
      <c r="D131" s="108"/>
      <c r="E131" s="108">
        <v>10590.2128803628</v>
      </c>
      <c r="F131" s="108">
        <v>-163.48699180758501</v>
      </c>
      <c r="G131" s="108">
        <v>350.17290414263698</v>
      </c>
      <c r="H131" s="108">
        <v>-150.38321530015401</v>
      </c>
      <c r="I131" s="108">
        <v>-6.7681253706459099</v>
      </c>
      <c r="J131" s="108">
        <v>-22.013429240718999</v>
      </c>
      <c r="K131" s="108"/>
      <c r="L131" s="126">
        <v>0.97563548148929402</v>
      </c>
      <c r="M131" s="126">
        <v>8.1004113490138199</v>
      </c>
      <c r="N131" s="126">
        <v>19.4661458333333</v>
      </c>
      <c r="O131" s="126">
        <v>99.525700000000001</v>
      </c>
      <c r="P131" s="259">
        <v>1.0322</v>
      </c>
      <c r="Q131" s="126">
        <v>-2.0489470688673901</v>
      </c>
    </row>
    <row r="132" spans="1:17" ht="13.2" x14ac:dyDescent="0.25">
      <c r="A132" s="108" t="s">
        <v>425</v>
      </c>
      <c r="B132" s="108">
        <v>19437</v>
      </c>
      <c r="C132" s="108">
        <v>13387</v>
      </c>
      <c r="D132" s="108"/>
      <c r="E132" s="108">
        <v>13421.7386703721</v>
      </c>
      <c r="F132" s="108">
        <v>-200.504744264321</v>
      </c>
      <c r="G132" s="108">
        <v>346.05369002129299</v>
      </c>
      <c r="H132" s="108">
        <v>-150.38321530015401</v>
      </c>
      <c r="I132" s="108">
        <v>-7.6485118436914403</v>
      </c>
      <c r="J132" s="108">
        <v>-22.013429240718999</v>
      </c>
      <c r="K132" s="108"/>
      <c r="L132" s="126">
        <v>1.1061377784637501</v>
      </c>
      <c r="M132" s="126">
        <v>10.341102021916999</v>
      </c>
      <c r="N132" s="126">
        <v>12.4875621890547</v>
      </c>
      <c r="O132" s="126">
        <v>98.516999999999996</v>
      </c>
      <c r="P132" s="259">
        <v>1.0250999999999999</v>
      </c>
      <c r="Q132" s="126">
        <v>4.41107461285781</v>
      </c>
    </row>
    <row r="133" spans="1:17" ht="13.2" x14ac:dyDescent="0.25">
      <c r="A133" s="108" t="s">
        <v>426</v>
      </c>
      <c r="B133" s="108">
        <v>16861</v>
      </c>
      <c r="C133" s="108">
        <v>14320</v>
      </c>
      <c r="D133" s="108"/>
      <c r="E133" s="108">
        <v>14480.7600838201</v>
      </c>
      <c r="F133" s="108">
        <v>-118.78396226327099</v>
      </c>
      <c r="G133" s="108">
        <v>71.435317755381007</v>
      </c>
      <c r="H133" s="108">
        <v>-150.38321530015401</v>
      </c>
      <c r="I133" s="108">
        <v>-7.6485118436914403</v>
      </c>
      <c r="J133" s="108">
        <v>44.7439279696409</v>
      </c>
      <c r="K133" s="108"/>
      <c r="L133" s="126">
        <v>1.2573394223355701</v>
      </c>
      <c r="M133" s="126">
        <v>11.120336872071601</v>
      </c>
      <c r="N133" s="126">
        <v>17.28</v>
      </c>
      <c r="O133" s="126">
        <v>98.681899999999999</v>
      </c>
      <c r="P133" s="259">
        <v>1.0043</v>
      </c>
      <c r="Q133" s="126">
        <v>8.6413326392503897</v>
      </c>
    </row>
    <row r="134" spans="1:17" ht="13.2" x14ac:dyDescent="0.25">
      <c r="A134" s="108" t="s">
        <v>427</v>
      </c>
      <c r="B134" s="108">
        <v>27152</v>
      </c>
      <c r="C134" s="108">
        <v>18313</v>
      </c>
      <c r="D134" s="108"/>
      <c r="E134" s="108">
        <v>18320.648323055899</v>
      </c>
      <c r="F134" s="108">
        <v>5.9765337279801001</v>
      </c>
      <c r="G134" s="108">
        <v>-141.061266854103</v>
      </c>
      <c r="H134" s="108">
        <v>-66.029551330519496</v>
      </c>
      <c r="I134" s="108">
        <v>-7.6485118436914403</v>
      </c>
      <c r="J134" s="108">
        <v>201.283095089776</v>
      </c>
      <c r="K134" s="108"/>
      <c r="L134" s="126">
        <v>1.41794342958161</v>
      </c>
      <c r="M134" s="126">
        <v>14.1683853859753</v>
      </c>
      <c r="N134" s="126">
        <v>20.353522225110499</v>
      </c>
      <c r="O134" s="126">
        <v>100.6742</v>
      </c>
      <c r="P134" s="259">
        <v>0.99180000000000001</v>
      </c>
      <c r="Q134" s="126">
        <v>14.0393424952843</v>
      </c>
    </row>
    <row r="135" spans="1:17" ht="13.2" x14ac:dyDescent="0.25">
      <c r="A135" s="108" t="s">
        <v>428</v>
      </c>
      <c r="B135" s="108">
        <v>14544</v>
      </c>
      <c r="C135" s="108">
        <v>15812</v>
      </c>
      <c r="D135" s="108"/>
      <c r="E135" s="108">
        <v>15651.0852454014</v>
      </c>
      <c r="F135" s="108">
        <v>-23.8141424086527</v>
      </c>
      <c r="G135" s="108">
        <v>337.840839548384</v>
      </c>
      <c r="H135" s="108">
        <v>-150.38321530015401</v>
      </c>
      <c r="I135" s="108">
        <v>-7.6485118436914403</v>
      </c>
      <c r="J135" s="108">
        <v>5.4175982216261804</v>
      </c>
      <c r="K135" s="108"/>
      <c r="L135" s="126">
        <v>1.3476347634763499</v>
      </c>
      <c r="M135" s="126">
        <v>12.025577557755801</v>
      </c>
      <c r="N135" s="126">
        <v>22.069754145225801</v>
      </c>
      <c r="O135" s="126">
        <v>97.900599999999997</v>
      </c>
      <c r="P135" s="259">
        <v>1.0209999999999999</v>
      </c>
      <c r="Q135" s="126">
        <v>6.7508232711306304</v>
      </c>
    </row>
    <row r="136" spans="1:17" ht="13.2" x14ac:dyDescent="0.25">
      <c r="A136" s="108" t="s">
        <v>429</v>
      </c>
      <c r="B136" s="108">
        <v>23470</v>
      </c>
      <c r="C136" s="108">
        <v>18327</v>
      </c>
      <c r="D136" s="108"/>
      <c r="E136" s="108">
        <v>18477.453796649599</v>
      </c>
      <c r="F136" s="108">
        <v>-87.844418213045003</v>
      </c>
      <c r="G136" s="108">
        <v>-53.6552935136529</v>
      </c>
      <c r="H136" s="108">
        <v>-150.38321530015401</v>
      </c>
      <c r="I136" s="108">
        <v>-7.6485118436914403</v>
      </c>
      <c r="J136" s="108">
        <v>148.827681915684</v>
      </c>
      <c r="K136" s="108"/>
      <c r="L136" s="126">
        <v>1.43587558585428</v>
      </c>
      <c r="M136" s="126">
        <v>14.2863229654879</v>
      </c>
      <c r="N136" s="126">
        <v>15.120787354607801</v>
      </c>
      <c r="O136" s="126">
        <v>99.936599999999999</v>
      </c>
      <c r="P136" s="259">
        <v>0.99660000000000004</v>
      </c>
      <c r="Q136" s="126">
        <v>11.8859915100061</v>
      </c>
    </row>
    <row r="137" spans="1:17" ht="13.2" x14ac:dyDescent="0.25">
      <c r="A137" s="108" t="s">
        <v>430</v>
      </c>
      <c r="B137" s="108">
        <v>13660</v>
      </c>
      <c r="C137" s="108">
        <v>13369</v>
      </c>
      <c r="D137" s="108"/>
      <c r="E137" s="108">
        <v>13354.7629789483</v>
      </c>
      <c r="F137" s="108">
        <v>-93.619507701298602</v>
      </c>
      <c r="G137" s="108">
        <v>288.28259565497399</v>
      </c>
      <c r="H137" s="108">
        <v>-150.38321530015401</v>
      </c>
      <c r="I137" s="108">
        <v>-7.6485118436914403</v>
      </c>
      <c r="J137" s="108">
        <v>-22.013429240718999</v>
      </c>
      <c r="K137" s="108"/>
      <c r="L137" s="126">
        <v>1.1713030746705699</v>
      </c>
      <c r="M137" s="126">
        <v>10.2489019033675</v>
      </c>
      <c r="N137" s="126">
        <v>20.6428571428571</v>
      </c>
      <c r="O137" s="126">
        <v>99.110399999999998</v>
      </c>
      <c r="P137" s="259">
        <v>1.0208999999999999</v>
      </c>
      <c r="Q137" s="126">
        <v>1.10174983797796</v>
      </c>
    </row>
    <row r="138" spans="1:17" ht="13.2" x14ac:dyDescent="0.25">
      <c r="A138" s="108" t="s">
        <v>431</v>
      </c>
      <c r="B138" s="108">
        <v>46936</v>
      </c>
      <c r="C138" s="108">
        <v>13860</v>
      </c>
      <c r="D138" s="108"/>
      <c r="E138" s="108">
        <v>14139.941627762801</v>
      </c>
      <c r="F138" s="108">
        <v>-43.066362038256798</v>
      </c>
      <c r="G138" s="108">
        <v>-67.187635394963806</v>
      </c>
      <c r="H138" s="108">
        <v>-150.38321530015401</v>
      </c>
      <c r="I138" s="108">
        <v>-7.6485118436914403</v>
      </c>
      <c r="J138" s="108">
        <v>-11.1859592193755</v>
      </c>
      <c r="K138" s="108"/>
      <c r="L138" s="126">
        <v>1.2485086074654801</v>
      </c>
      <c r="M138" s="126">
        <v>10.8466848474519</v>
      </c>
      <c r="N138" s="126">
        <v>23.0995875073659</v>
      </c>
      <c r="O138" s="126">
        <v>99.341099999999997</v>
      </c>
      <c r="P138" s="259">
        <v>0.99460000000000004</v>
      </c>
      <c r="Q138" s="126">
        <v>6.1121495327102799</v>
      </c>
    </row>
    <row r="139" spans="1:17" ht="13.2" x14ac:dyDescent="0.25">
      <c r="A139" s="108" t="s">
        <v>432</v>
      </c>
      <c r="B139" s="108">
        <v>37738</v>
      </c>
      <c r="C139" s="108">
        <v>16225</v>
      </c>
      <c r="D139" s="108"/>
      <c r="E139" s="108">
        <v>16422.446528161101</v>
      </c>
      <c r="F139" s="108">
        <v>-242.88030253133201</v>
      </c>
      <c r="G139" s="108">
        <v>-77.870917204298394</v>
      </c>
      <c r="H139" s="108">
        <v>153.064439567058</v>
      </c>
      <c r="I139" s="108">
        <v>-7.6485118436914403</v>
      </c>
      <c r="J139" s="108">
        <v>-22.013429240718999</v>
      </c>
      <c r="K139" s="108"/>
      <c r="L139" s="126">
        <v>1.2427791615877899</v>
      </c>
      <c r="M139" s="126">
        <v>12.7166251523663</v>
      </c>
      <c r="N139" s="126">
        <v>7.5849135236507603</v>
      </c>
      <c r="O139" s="126">
        <v>102.7392</v>
      </c>
      <c r="P139" s="259">
        <v>0.99470000000000003</v>
      </c>
      <c r="Q139" s="126">
        <v>2.4504084014002299</v>
      </c>
    </row>
    <row r="140" spans="1:17" ht="13.2" x14ac:dyDescent="0.25">
      <c r="A140" s="108" t="s">
        <v>433</v>
      </c>
      <c r="B140" s="108">
        <v>31911</v>
      </c>
      <c r="C140" s="108">
        <v>12404</v>
      </c>
      <c r="D140" s="108"/>
      <c r="E140" s="108">
        <v>12725.2531956205</v>
      </c>
      <c r="F140" s="108">
        <v>-187.94216107560101</v>
      </c>
      <c r="G140" s="108">
        <v>14.2581506732026</v>
      </c>
      <c r="H140" s="108">
        <v>-150.38321530015401</v>
      </c>
      <c r="I140" s="108">
        <v>-7.6485118436914403</v>
      </c>
      <c r="J140" s="108">
        <v>10.1594058577795</v>
      </c>
      <c r="K140" s="108"/>
      <c r="L140" s="126">
        <v>0.98712042869229999</v>
      </c>
      <c r="M140" s="126">
        <v>9.8398671304565806</v>
      </c>
      <c r="N140" s="126">
        <v>14.1082802547771</v>
      </c>
      <c r="O140" s="126">
        <v>99.130899999999997</v>
      </c>
      <c r="P140" s="259">
        <v>1.0004</v>
      </c>
      <c r="Q140" s="126">
        <v>7.2648245886370697</v>
      </c>
    </row>
    <row r="141" spans="1:17" ht="13.2" x14ac:dyDescent="0.25">
      <c r="A141" s="108" t="s">
        <v>434</v>
      </c>
      <c r="B141" s="108">
        <v>16458</v>
      </c>
      <c r="C141" s="108">
        <v>16792</v>
      </c>
      <c r="D141" s="108"/>
      <c r="E141" s="108">
        <v>16724.3971383104</v>
      </c>
      <c r="F141" s="108">
        <v>302.51811067514802</v>
      </c>
      <c r="G141" s="108">
        <v>-54.384659730625103</v>
      </c>
      <c r="H141" s="108">
        <v>-150.38321530015401</v>
      </c>
      <c r="I141" s="108">
        <v>-7.6485118436914403</v>
      </c>
      <c r="J141" s="108">
        <v>-22.013429240718999</v>
      </c>
      <c r="K141" s="108"/>
      <c r="L141" s="126">
        <v>1.22736663021023</v>
      </c>
      <c r="M141" s="126">
        <v>12.972414631182399</v>
      </c>
      <c r="N141" s="126">
        <v>39.859484777517601</v>
      </c>
      <c r="O141" s="126">
        <v>98.947299999999998</v>
      </c>
      <c r="P141" s="259">
        <v>0.99619999999999997</v>
      </c>
      <c r="Q141" s="126">
        <v>3.0423280423280401</v>
      </c>
    </row>
    <row r="142" spans="1:17" ht="13.2" x14ac:dyDescent="0.25">
      <c r="A142" s="108" t="s">
        <v>435</v>
      </c>
      <c r="B142" s="108">
        <v>44866</v>
      </c>
      <c r="C142" s="108">
        <v>13513</v>
      </c>
      <c r="D142" s="108"/>
      <c r="E142" s="108">
        <v>13732.1545025291</v>
      </c>
      <c r="F142" s="108">
        <v>-120.270165467863</v>
      </c>
      <c r="G142" s="108">
        <v>38.005573850265897</v>
      </c>
      <c r="H142" s="108">
        <v>-150.38321530015401</v>
      </c>
      <c r="I142" s="108">
        <v>-7.6485118436914403</v>
      </c>
      <c r="J142" s="108">
        <v>20.7416330177386</v>
      </c>
      <c r="K142" s="108"/>
      <c r="L142" s="126">
        <v>1.2013551464360499</v>
      </c>
      <c r="M142" s="126">
        <v>10.5402754870058</v>
      </c>
      <c r="N142" s="126">
        <v>18.122224571791101</v>
      </c>
      <c r="O142" s="126">
        <v>99.9452</v>
      </c>
      <c r="P142" s="259">
        <v>1.0021</v>
      </c>
      <c r="Q142" s="126">
        <v>7.6420106252554101</v>
      </c>
    </row>
    <row r="143" spans="1:17" ht="13.2" x14ac:dyDescent="0.25">
      <c r="A143" s="108" t="s">
        <v>436</v>
      </c>
      <c r="B143" s="108">
        <v>10433</v>
      </c>
      <c r="C143" s="108">
        <v>13972</v>
      </c>
      <c r="D143" s="108"/>
      <c r="E143" s="108">
        <v>13803.631583534099</v>
      </c>
      <c r="F143" s="108">
        <v>-62.209754127327898</v>
      </c>
      <c r="G143" s="108">
        <v>410.853728475796</v>
      </c>
      <c r="H143" s="108">
        <v>-150.38321530015401</v>
      </c>
      <c r="I143" s="108">
        <v>-7.6485118436914403</v>
      </c>
      <c r="J143" s="108">
        <v>-22.013429240718999</v>
      </c>
      <c r="K143" s="108"/>
      <c r="L143" s="126">
        <v>1.06393175500815</v>
      </c>
      <c r="M143" s="126">
        <v>10.6776574331448</v>
      </c>
      <c r="N143" s="126">
        <v>22.0825852782765</v>
      </c>
      <c r="O143" s="126">
        <v>98.037300000000002</v>
      </c>
      <c r="P143" s="259">
        <v>1.0290999999999999</v>
      </c>
      <c r="Q143" s="126">
        <v>3.98981324278438</v>
      </c>
    </row>
    <row r="144" spans="1:17" ht="13.2" x14ac:dyDescent="0.25">
      <c r="A144" s="108" t="s">
        <v>437</v>
      </c>
      <c r="B144" s="108">
        <v>14331</v>
      </c>
      <c r="C144" s="108">
        <v>15366</v>
      </c>
      <c r="D144" s="108"/>
      <c r="E144" s="108">
        <v>15142.8792333892</v>
      </c>
      <c r="F144" s="108">
        <v>70.874986032845896</v>
      </c>
      <c r="G144" s="108">
        <v>227.22551035576001</v>
      </c>
      <c r="H144" s="108">
        <v>-150.38321530015401</v>
      </c>
      <c r="I144" s="108">
        <v>97.759538979051797</v>
      </c>
      <c r="J144" s="108">
        <v>-22.013429240718999</v>
      </c>
      <c r="K144" s="108"/>
      <c r="L144" s="126">
        <v>1.10250505896309</v>
      </c>
      <c r="M144" s="126">
        <v>11.750750122112899</v>
      </c>
      <c r="N144" s="126">
        <v>28.8004750593824</v>
      </c>
      <c r="O144" s="126">
        <v>97.261300000000006</v>
      </c>
      <c r="P144" s="259">
        <v>1.0144</v>
      </c>
      <c r="Q144" s="126">
        <v>-5.9724349157733503</v>
      </c>
    </row>
    <row r="145" spans="1:17" ht="14.25" customHeight="1" x14ac:dyDescent="0.25">
      <c r="A145" s="18" t="s">
        <v>438</v>
      </c>
      <c r="B145" s="108"/>
      <c r="C145" s="108"/>
      <c r="D145" s="18"/>
      <c r="E145" s="108"/>
      <c r="F145" s="108"/>
      <c r="G145" s="108"/>
      <c r="H145" s="108"/>
      <c r="I145" s="108"/>
      <c r="J145" s="108"/>
      <c r="K145" s="18"/>
      <c r="L145" s="126"/>
      <c r="M145" s="126"/>
      <c r="N145" s="126"/>
      <c r="O145" s="126"/>
      <c r="P145" s="259"/>
      <c r="Q145" s="126"/>
    </row>
    <row r="146" spans="1:17" ht="13.2" x14ac:dyDescent="0.25">
      <c r="A146" s="108" t="s">
        <v>439</v>
      </c>
      <c r="B146" s="108">
        <v>47108</v>
      </c>
      <c r="C146" s="108">
        <v>14183</v>
      </c>
      <c r="D146" s="108"/>
      <c r="E146" s="108">
        <v>13994.340339894699</v>
      </c>
      <c r="F146" s="108">
        <v>-36.820770473749803</v>
      </c>
      <c r="G146" s="108">
        <v>269.46277971699499</v>
      </c>
      <c r="H146" s="108">
        <v>-98.094843980297298</v>
      </c>
      <c r="I146" s="108">
        <v>-7.6485118436914403</v>
      </c>
      <c r="J146" s="108">
        <v>61.681947120880999</v>
      </c>
      <c r="K146" s="108"/>
      <c r="L146" s="126">
        <v>1.0953553536554299</v>
      </c>
      <c r="M146" s="126">
        <v>10.8155727265008</v>
      </c>
      <c r="N146" s="126">
        <v>23.611383709519099</v>
      </c>
      <c r="O146" s="126">
        <v>100.5342</v>
      </c>
      <c r="P146" s="259">
        <v>1.0185999999999999</v>
      </c>
      <c r="Q146" s="126">
        <v>9.58984375</v>
      </c>
    </row>
    <row r="147" spans="1:17" ht="13.2" x14ac:dyDescent="0.25">
      <c r="A147" s="108" t="s">
        <v>440</v>
      </c>
      <c r="B147" s="108">
        <v>105796</v>
      </c>
      <c r="C147" s="108">
        <v>13725</v>
      </c>
      <c r="D147" s="108"/>
      <c r="E147" s="108">
        <v>13999.057265597099</v>
      </c>
      <c r="F147" s="108">
        <v>32.093429841229501</v>
      </c>
      <c r="G147" s="108">
        <v>-157.42073206565101</v>
      </c>
      <c r="H147" s="108">
        <v>-150.38321530015401</v>
      </c>
      <c r="I147" s="108">
        <v>-7.6485118436914403</v>
      </c>
      <c r="J147" s="108">
        <v>9.1273408167200607</v>
      </c>
      <c r="K147" s="108"/>
      <c r="L147" s="126">
        <v>1.1900260879428299</v>
      </c>
      <c r="M147" s="126">
        <v>10.765057280048399</v>
      </c>
      <c r="N147" s="126">
        <v>28.659232592852799</v>
      </c>
      <c r="O147" s="126">
        <v>99.576400000000007</v>
      </c>
      <c r="P147" s="259">
        <v>0.98809999999999998</v>
      </c>
      <c r="Q147" s="126">
        <v>7.0594210259014698</v>
      </c>
    </row>
    <row r="148" spans="1:17" ht="13.2" x14ac:dyDescent="0.25">
      <c r="A148" s="108" t="s">
        <v>441</v>
      </c>
      <c r="B148" s="108">
        <v>10299</v>
      </c>
      <c r="C148" s="108">
        <v>15582</v>
      </c>
      <c r="D148" s="108"/>
      <c r="E148" s="108">
        <v>14685.7335479793</v>
      </c>
      <c r="F148" s="108">
        <v>191.052458471291</v>
      </c>
      <c r="G148" s="108">
        <v>664.15176563482999</v>
      </c>
      <c r="H148" s="108">
        <v>-150.38321530015401</v>
      </c>
      <c r="I148" s="108">
        <v>213.47557285833</v>
      </c>
      <c r="J148" s="108">
        <v>-22.013429240718999</v>
      </c>
      <c r="K148" s="108"/>
      <c r="L148" s="126">
        <v>1.1651616661811799</v>
      </c>
      <c r="M148" s="126">
        <v>11.3409068841635</v>
      </c>
      <c r="N148" s="126">
        <v>38.013698630137</v>
      </c>
      <c r="O148" s="126">
        <v>98.155900000000003</v>
      </c>
      <c r="P148" s="259">
        <v>1.0446</v>
      </c>
      <c r="Q148" s="126">
        <v>-10.181311018131099</v>
      </c>
    </row>
    <row r="149" spans="1:17" ht="13.2" x14ac:dyDescent="0.25">
      <c r="A149" s="108" t="s">
        <v>442</v>
      </c>
      <c r="B149" s="108">
        <v>85653</v>
      </c>
      <c r="C149" s="108">
        <v>16172</v>
      </c>
      <c r="D149" s="108"/>
      <c r="E149" s="108">
        <v>16322.8238722077</v>
      </c>
      <c r="F149" s="108">
        <v>-199.45736458984601</v>
      </c>
      <c r="G149" s="108">
        <v>33.652285203267397</v>
      </c>
      <c r="H149" s="108">
        <v>45.025457250840297</v>
      </c>
      <c r="I149" s="108">
        <v>-7.6485118436914403</v>
      </c>
      <c r="J149" s="108">
        <v>-22.013429240718999</v>
      </c>
      <c r="K149" s="108"/>
      <c r="L149" s="126">
        <v>1.22120649597796</v>
      </c>
      <c r="M149" s="126">
        <v>12.647542993240201</v>
      </c>
      <c r="N149" s="126">
        <v>10.2741622819164</v>
      </c>
      <c r="O149" s="126">
        <v>101.75790000000001</v>
      </c>
      <c r="P149" s="259">
        <v>1.0015000000000001</v>
      </c>
      <c r="Q149" s="126">
        <v>-1.85888962326504</v>
      </c>
    </row>
    <row r="150" spans="1:17" ht="13.2" x14ac:dyDescent="0.25">
      <c r="A150" s="108" t="s">
        <v>443</v>
      </c>
      <c r="B150" s="108">
        <v>26565</v>
      </c>
      <c r="C150" s="108">
        <v>13650</v>
      </c>
      <c r="D150" s="108"/>
      <c r="E150" s="108">
        <v>13471.853159960399</v>
      </c>
      <c r="F150" s="108">
        <v>-61.417498666413003</v>
      </c>
      <c r="G150" s="108">
        <v>420.059570773747</v>
      </c>
      <c r="H150" s="108">
        <v>-150.38321530015401</v>
      </c>
      <c r="I150" s="108">
        <v>-7.6485118436914403</v>
      </c>
      <c r="J150" s="108">
        <v>-22.013429240718999</v>
      </c>
      <c r="K150" s="108"/>
      <c r="L150" s="126">
        <v>1.1782420478072699</v>
      </c>
      <c r="M150" s="126">
        <v>10.3406738189347</v>
      </c>
      <c r="N150" s="126">
        <v>22.861303239898099</v>
      </c>
      <c r="O150" s="126">
        <v>99.055899999999994</v>
      </c>
      <c r="P150" s="259">
        <v>1.0305</v>
      </c>
      <c r="Q150" s="126">
        <v>4.3656207366985003</v>
      </c>
    </row>
    <row r="151" spans="1:17" ht="13.2" x14ac:dyDescent="0.25">
      <c r="A151" s="108" t="s">
        <v>444</v>
      </c>
      <c r="B151" s="108">
        <v>68325</v>
      </c>
      <c r="C151" s="108">
        <v>13704</v>
      </c>
      <c r="D151" s="108"/>
      <c r="E151" s="108">
        <v>13878.017835917901</v>
      </c>
      <c r="F151" s="108">
        <v>-167.353613923034</v>
      </c>
      <c r="G151" s="108">
        <v>91.048354626870605</v>
      </c>
      <c r="H151" s="108">
        <v>-108.37477711013899</v>
      </c>
      <c r="I151" s="108">
        <v>-7.6485118436914403</v>
      </c>
      <c r="J151" s="108">
        <v>18.5967648332343</v>
      </c>
      <c r="K151" s="108"/>
      <c r="L151" s="126">
        <v>1.15331137943652</v>
      </c>
      <c r="M151" s="126">
        <v>10.687156970362199</v>
      </c>
      <c r="N151" s="126">
        <v>14.4754861681731</v>
      </c>
      <c r="O151" s="126">
        <v>100.44240000000001</v>
      </c>
      <c r="P151" s="259">
        <v>1.0059</v>
      </c>
      <c r="Q151" s="126">
        <v>7.5225943646996303</v>
      </c>
    </row>
    <row r="152" spans="1:17" ht="14.25" customHeight="1" x14ac:dyDescent="0.25">
      <c r="A152" s="18" t="s">
        <v>445</v>
      </c>
      <c r="B152" s="108"/>
      <c r="C152" s="108"/>
      <c r="D152" s="18"/>
      <c r="E152" s="108"/>
      <c r="F152" s="108"/>
      <c r="G152" s="108"/>
      <c r="H152" s="108"/>
      <c r="I152" s="108"/>
      <c r="J152" s="108"/>
      <c r="K152" s="18"/>
      <c r="L152" s="126"/>
      <c r="M152" s="126"/>
      <c r="N152" s="126"/>
      <c r="O152" s="126"/>
      <c r="P152" s="259"/>
      <c r="Q152" s="126"/>
    </row>
    <row r="153" spans="1:17" ht="13.2" x14ac:dyDescent="0.25">
      <c r="A153" s="108" t="s">
        <v>446</v>
      </c>
      <c r="B153" s="108">
        <v>32446</v>
      </c>
      <c r="C153" s="108">
        <v>16792</v>
      </c>
      <c r="D153" s="108"/>
      <c r="E153" s="108">
        <v>16714.773491715601</v>
      </c>
      <c r="F153" s="108">
        <v>32.885341504406099</v>
      </c>
      <c r="G153" s="108">
        <v>42.5975963783861</v>
      </c>
      <c r="H153" s="108">
        <v>-113.764337637458</v>
      </c>
      <c r="I153" s="108">
        <v>-7.6485118436914403</v>
      </c>
      <c r="J153" s="108">
        <v>122.991112708179</v>
      </c>
      <c r="K153" s="108"/>
      <c r="L153" s="126">
        <v>1.4177402453307</v>
      </c>
      <c r="M153" s="126">
        <v>12.855205572335599</v>
      </c>
      <c r="N153" s="126">
        <v>24.046991129225599</v>
      </c>
      <c r="O153" s="126">
        <v>100.31699999999999</v>
      </c>
      <c r="P153" s="259">
        <v>1.002</v>
      </c>
      <c r="Q153" s="126">
        <v>11.4560770156438</v>
      </c>
    </row>
    <row r="154" spans="1:17" ht="13.2" x14ac:dyDescent="0.25">
      <c r="A154" s="108" t="s">
        <v>447</v>
      </c>
      <c r="B154" s="108">
        <v>42382</v>
      </c>
      <c r="C154" s="108">
        <v>14805</v>
      </c>
      <c r="D154" s="108"/>
      <c r="E154" s="108">
        <v>15108.9920055497</v>
      </c>
      <c r="F154" s="108">
        <v>-136.04233395951201</v>
      </c>
      <c r="G154" s="108">
        <v>12.1898477960645</v>
      </c>
      <c r="H154" s="108">
        <v>-150.38321530015401</v>
      </c>
      <c r="I154" s="108">
        <v>-7.6485118436914403</v>
      </c>
      <c r="J154" s="108">
        <v>-22.013429240718999</v>
      </c>
      <c r="K154" s="108"/>
      <c r="L154" s="126">
        <v>1.2481713935161201</v>
      </c>
      <c r="M154" s="126">
        <v>11.6393752064556</v>
      </c>
      <c r="N154" s="126">
        <v>15.3659031015609</v>
      </c>
      <c r="O154" s="126">
        <v>99.613299999999995</v>
      </c>
      <c r="P154" s="259">
        <v>1.0002</v>
      </c>
      <c r="Q154" s="126">
        <v>5.3017158280316199</v>
      </c>
    </row>
    <row r="155" spans="1:17" ht="13.2" x14ac:dyDescent="0.25">
      <c r="A155" s="108" t="s">
        <v>448</v>
      </c>
      <c r="B155" s="108">
        <v>9138</v>
      </c>
      <c r="C155" s="108">
        <v>12892</v>
      </c>
      <c r="D155" s="108"/>
      <c r="E155" s="108">
        <v>12250.8502366512</v>
      </c>
      <c r="F155" s="108">
        <v>-27.395522516225299</v>
      </c>
      <c r="G155" s="108">
        <v>638.86175155882495</v>
      </c>
      <c r="H155" s="108">
        <v>-150.38321530015401</v>
      </c>
      <c r="I155" s="108">
        <v>201.80363362683201</v>
      </c>
      <c r="J155" s="108">
        <v>-22.013429240718999</v>
      </c>
      <c r="K155" s="108"/>
      <c r="L155" s="126">
        <v>0.88640840446487201</v>
      </c>
      <c r="M155" s="126">
        <v>9.5097395491354799</v>
      </c>
      <c r="N155" s="126">
        <v>27.617951668584599</v>
      </c>
      <c r="O155" s="126">
        <v>97.142099999999999</v>
      </c>
      <c r="P155" s="259">
        <v>1.0513999999999999</v>
      </c>
      <c r="Q155" s="126">
        <v>-11.214953271028</v>
      </c>
    </row>
    <row r="156" spans="1:17" ht="13.2" x14ac:dyDescent="0.25">
      <c r="A156" s="108" t="s">
        <v>449</v>
      </c>
      <c r="B156" s="108">
        <v>9733</v>
      </c>
      <c r="C156" s="108">
        <v>15615</v>
      </c>
      <c r="D156" s="108"/>
      <c r="E156" s="108">
        <v>15740.248645063301</v>
      </c>
      <c r="F156" s="108">
        <v>-220.07147905092501</v>
      </c>
      <c r="G156" s="108">
        <v>275.17825149652299</v>
      </c>
      <c r="H156" s="108">
        <v>-150.38321530015401</v>
      </c>
      <c r="I156" s="108">
        <v>-7.6485118436914403</v>
      </c>
      <c r="J156" s="108">
        <v>-22.013429240718999</v>
      </c>
      <c r="K156" s="108"/>
      <c r="L156" s="126">
        <v>1.08907839309565</v>
      </c>
      <c r="M156" s="126">
        <v>12.2469947600945</v>
      </c>
      <c r="N156" s="126">
        <v>9.3120805369127506</v>
      </c>
      <c r="O156" s="126">
        <v>99.722200000000001</v>
      </c>
      <c r="P156" s="259">
        <v>1.0168999999999999</v>
      </c>
      <c r="Q156" s="126">
        <v>-0.46012269938650302</v>
      </c>
    </row>
    <row r="157" spans="1:17" ht="13.2" x14ac:dyDescent="0.25">
      <c r="A157" s="108" t="s">
        <v>450</v>
      </c>
      <c r="B157" s="108">
        <v>114592</v>
      </c>
      <c r="C157" s="108">
        <v>14222</v>
      </c>
      <c r="D157" s="108"/>
      <c r="E157" s="108">
        <v>14404.907448555799</v>
      </c>
      <c r="F157" s="108">
        <v>113.182771652893</v>
      </c>
      <c r="G157" s="108">
        <v>-116.154645407481</v>
      </c>
      <c r="H157" s="108">
        <v>-150.38321530015401</v>
      </c>
      <c r="I157" s="108">
        <v>-7.6485118436914403</v>
      </c>
      <c r="J157" s="108">
        <v>-22.013429240718999</v>
      </c>
      <c r="K157" s="108"/>
      <c r="L157" s="126">
        <v>1.16151214744485</v>
      </c>
      <c r="M157" s="126">
        <v>11.1133412454622</v>
      </c>
      <c r="N157" s="126">
        <v>33.388299960738102</v>
      </c>
      <c r="O157" s="126">
        <v>99.177000000000007</v>
      </c>
      <c r="P157" s="259">
        <v>0.99129999999999996</v>
      </c>
      <c r="Q157" s="126">
        <v>4.9466537342386001</v>
      </c>
    </row>
    <row r="158" spans="1:17" ht="13.2" x14ac:dyDescent="0.25">
      <c r="A158" s="108" t="s">
        <v>451</v>
      </c>
      <c r="B158" s="108">
        <v>4606</v>
      </c>
      <c r="C158" s="108">
        <v>13349</v>
      </c>
      <c r="D158" s="108"/>
      <c r="E158" s="108">
        <v>13023.399836025699</v>
      </c>
      <c r="F158" s="108">
        <v>-232.82163059923801</v>
      </c>
      <c r="G158" s="108">
        <v>707.22228060593102</v>
      </c>
      <c r="H158" s="108">
        <v>-150.38321530015401</v>
      </c>
      <c r="I158" s="108">
        <v>23.622290446551599</v>
      </c>
      <c r="J158" s="108">
        <v>-22.013429240718999</v>
      </c>
      <c r="K158" s="108"/>
      <c r="L158" s="126">
        <v>1.04211897524967</v>
      </c>
      <c r="M158" s="126">
        <v>10.052105948762501</v>
      </c>
      <c r="N158" s="126">
        <v>10.3671706263499</v>
      </c>
      <c r="O158" s="126">
        <v>97.255499999999998</v>
      </c>
      <c r="P158" s="259">
        <v>1.0536000000000001</v>
      </c>
      <c r="Q158" s="126">
        <v>-3.4026465028355402</v>
      </c>
    </row>
    <row r="159" spans="1:17" ht="13.2" x14ac:dyDescent="0.25">
      <c r="A159" s="108" t="s">
        <v>452</v>
      </c>
      <c r="B159" s="108">
        <v>5656</v>
      </c>
      <c r="C159" s="108">
        <v>14827</v>
      </c>
      <c r="D159" s="108"/>
      <c r="E159" s="108">
        <v>14699.466460321801</v>
      </c>
      <c r="F159" s="108">
        <v>-223.51910913938099</v>
      </c>
      <c r="G159" s="108">
        <v>464.85150966492898</v>
      </c>
      <c r="H159" s="108">
        <v>-150.38321530015401</v>
      </c>
      <c r="I159" s="108">
        <v>-7.6485118436914403</v>
      </c>
      <c r="J159" s="108">
        <v>43.780661920691301</v>
      </c>
      <c r="K159" s="108"/>
      <c r="L159" s="126">
        <v>1.2906647807637901</v>
      </c>
      <c r="M159" s="126">
        <v>11.280056577086301</v>
      </c>
      <c r="N159" s="126">
        <v>9.8746081504702197</v>
      </c>
      <c r="O159" s="126">
        <v>97.566000000000003</v>
      </c>
      <c r="P159" s="259">
        <v>1.0309999999999999</v>
      </c>
      <c r="Q159" s="126">
        <v>8.5496183206106906</v>
      </c>
    </row>
    <row r="160" spans="1:17" ht="13.2" x14ac:dyDescent="0.25">
      <c r="A160" s="108" t="s">
        <v>453</v>
      </c>
      <c r="B160" s="108">
        <v>32991</v>
      </c>
      <c r="C160" s="108">
        <v>14400</v>
      </c>
      <c r="D160" s="108"/>
      <c r="E160" s="108">
        <v>14331.6290421017</v>
      </c>
      <c r="F160" s="108">
        <v>5.4329429928220101</v>
      </c>
      <c r="G160" s="108">
        <v>242.77360278121299</v>
      </c>
      <c r="H160" s="108">
        <v>-150.38321530015401</v>
      </c>
      <c r="I160" s="108">
        <v>-7.6485118436914403</v>
      </c>
      <c r="J160" s="108">
        <v>-22.013429240718999</v>
      </c>
      <c r="K160" s="108"/>
      <c r="L160" s="126">
        <v>1.1912339729017001</v>
      </c>
      <c r="M160" s="126">
        <v>11.036343245127499</v>
      </c>
      <c r="N160" s="126">
        <v>26.091733040373501</v>
      </c>
      <c r="O160" s="126">
        <v>97.994</v>
      </c>
      <c r="P160" s="259">
        <v>1.0163</v>
      </c>
      <c r="Q160" s="126">
        <v>-1.7295980511571301</v>
      </c>
    </row>
    <row r="161" spans="1:17" ht="13.2" x14ac:dyDescent="0.25">
      <c r="A161" s="108" t="s">
        <v>454</v>
      </c>
      <c r="B161" s="108">
        <v>6434</v>
      </c>
      <c r="C161" s="108">
        <v>13451</v>
      </c>
      <c r="D161" s="108"/>
      <c r="E161" s="108">
        <v>13323.5488520776</v>
      </c>
      <c r="F161" s="108">
        <v>-170.44739672588</v>
      </c>
      <c r="G161" s="108">
        <v>478.156968988085</v>
      </c>
      <c r="H161" s="108">
        <v>-150.38321530015401</v>
      </c>
      <c r="I161" s="108">
        <v>-7.6485118436914403</v>
      </c>
      <c r="J161" s="108">
        <v>-22.013429240718999</v>
      </c>
      <c r="K161" s="108"/>
      <c r="L161" s="126">
        <v>1.0568852968604301</v>
      </c>
      <c r="M161" s="126">
        <v>10.289089213553</v>
      </c>
      <c r="N161" s="126">
        <v>14.803625377643501</v>
      </c>
      <c r="O161" s="126">
        <v>97.3459</v>
      </c>
      <c r="P161" s="259">
        <v>1.0351999999999999</v>
      </c>
      <c r="Q161" s="126">
        <v>-0.13679890560875499</v>
      </c>
    </row>
    <row r="162" spans="1:17" ht="13.2" x14ac:dyDescent="0.25">
      <c r="A162" s="108" t="s">
        <v>455</v>
      </c>
      <c r="B162" s="108">
        <v>5563</v>
      </c>
      <c r="C162" s="108">
        <v>12638</v>
      </c>
      <c r="D162" s="108"/>
      <c r="E162" s="108">
        <v>12652.2386722706</v>
      </c>
      <c r="F162" s="108">
        <v>-291.03030881901299</v>
      </c>
      <c r="G162" s="108">
        <v>362.16550835130499</v>
      </c>
      <c r="H162" s="108">
        <v>-150.38321530015401</v>
      </c>
      <c r="I162" s="108">
        <v>87.123425307359597</v>
      </c>
      <c r="J162" s="108">
        <v>-22.013429240718999</v>
      </c>
      <c r="K162" s="108"/>
      <c r="L162" s="126">
        <v>1.1145065612079801</v>
      </c>
      <c r="M162" s="126">
        <v>9.7069926298759697</v>
      </c>
      <c r="N162" s="126">
        <v>6.1111111111111098</v>
      </c>
      <c r="O162" s="126">
        <v>97.593900000000005</v>
      </c>
      <c r="P162" s="259">
        <v>1.0279</v>
      </c>
      <c r="Q162" s="126">
        <v>-6.2305295950155797</v>
      </c>
    </row>
    <row r="163" spans="1:17" ht="13.2" x14ac:dyDescent="0.25">
      <c r="A163" s="108" t="s">
        <v>456</v>
      </c>
      <c r="B163" s="108">
        <v>5119</v>
      </c>
      <c r="C163" s="108">
        <v>11667</v>
      </c>
      <c r="D163" s="108"/>
      <c r="E163" s="108">
        <v>11325.413107932</v>
      </c>
      <c r="F163" s="108">
        <v>-25.9901340350285</v>
      </c>
      <c r="G163" s="108">
        <v>547.12517202172705</v>
      </c>
      <c r="H163" s="108">
        <v>-150.38321530015401</v>
      </c>
      <c r="I163" s="108">
        <v>-7.6485118436914403</v>
      </c>
      <c r="J163" s="108">
        <v>-22.013429240718999</v>
      </c>
      <c r="K163" s="108"/>
      <c r="L163" s="126">
        <v>0.820472748583708</v>
      </c>
      <c r="M163" s="126">
        <v>8.7907794491111595</v>
      </c>
      <c r="N163" s="126">
        <v>30</v>
      </c>
      <c r="O163" s="126">
        <v>96.878900000000002</v>
      </c>
      <c r="P163" s="259">
        <v>1.0475000000000001</v>
      </c>
      <c r="Q163" s="126">
        <v>-1.9920318725099599</v>
      </c>
    </row>
    <row r="164" spans="1:17" ht="13.2" x14ac:dyDescent="0.25">
      <c r="A164" s="108" t="s">
        <v>457</v>
      </c>
      <c r="B164" s="108">
        <v>604616</v>
      </c>
      <c r="C164" s="108">
        <v>12183</v>
      </c>
      <c r="D164" s="108"/>
      <c r="E164" s="108">
        <v>12396.6283718063</v>
      </c>
      <c r="F164" s="108">
        <v>113.577087082367</v>
      </c>
      <c r="G164" s="108">
        <v>-310.66496259764801</v>
      </c>
      <c r="H164" s="108">
        <v>13.562798365513601</v>
      </c>
      <c r="I164" s="108">
        <v>-7.6485118436914403</v>
      </c>
      <c r="J164" s="108">
        <v>-22.013429240718999</v>
      </c>
      <c r="K164" s="108"/>
      <c r="L164" s="126">
        <v>1.04082591264538</v>
      </c>
      <c r="M164" s="126">
        <v>9.5402701880201697</v>
      </c>
      <c r="N164" s="126">
        <v>38.925488020526302</v>
      </c>
      <c r="O164" s="126">
        <v>101.9533</v>
      </c>
      <c r="P164" s="259">
        <v>0.97419999999999995</v>
      </c>
      <c r="Q164" s="126">
        <v>5.1476751639465501</v>
      </c>
    </row>
    <row r="165" spans="1:17" ht="13.2" x14ac:dyDescent="0.25">
      <c r="A165" s="108" t="s">
        <v>458</v>
      </c>
      <c r="B165" s="108">
        <v>13218</v>
      </c>
      <c r="C165" s="108">
        <v>13568</v>
      </c>
      <c r="D165" s="108"/>
      <c r="E165" s="108">
        <v>13706.6984578015</v>
      </c>
      <c r="F165" s="108">
        <v>-181.562903476564</v>
      </c>
      <c r="G165" s="108">
        <v>222.99254533665899</v>
      </c>
      <c r="H165" s="108">
        <v>-150.38321530015401</v>
      </c>
      <c r="I165" s="108">
        <v>-7.6485118436914403</v>
      </c>
      <c r="J165" s="108">
        <v>-22.013429240718999</v>
      </c>
      <c r="K165" s="108"/>
      <c r="L165" s="126">
        <v>0.983507338477833</v>
      </c>
      <c r="M165" s="126">
        <v>10.6445755787562</v>
      </c>
      <c r="N165" s="126">
        <v>13.5039090262971</v>
      </c>
      <c r="O165" s="126">
        <v>98.274600000000007</v>
      </c>
      <c r="P165" s="259">
        <v>1.0156000000000001</v>
      </c>
      <c r="Q165" s="126">
        <v>-6.5019505851755505E-2</v>
      </c>
    </row>
    <row r="166" spans="1:17" ht="13.2" x14ac:dyDescent="0.25">
      <c r="A166" s="108" t="s">
        <v>459</v>
      </c>
      <c r="B166" s="108">
        <v>9441</v>
      </c>
      <c r="C166" s="108">
        <v>13807</v>
      </c>
      <c r="D166" s="108"/>
      <c r="E166" s="108">
        <v>13517.9572390801</v>
      </c>
      <c r="F166" s="108">
        <v>-135.83882435394599</v>
      </c>
      <c r="G166" s="108">
        <v>605.30996363838904</v>
      </c>
      <c r="H166" s="108">
        <v>-150.38321530015401</v>
      </c>
      <c r="I166" s="108">
        <v>-7.6485118436914403</v>
      </c>
      <c r="J166" s="108">
        <v>-22.013429240718999</v>
      </c>
      <c r="K166" s="108"/>
      <c r="L166" s="126">
        <v>1.0274335345832</v>
      </c>
      <c r="M166" s="126">
        <v>10.4649931151361</v>
      </c>
      <c r="N166" s="126">
        <v>17.105263157894701</v>
      </c>
      <c r="O166" s="126">
        <v>98.263199999999998</v>
      </c>
      <c r="P166" s="259">
        <v>1.0441</v>
      </c>
      <c r="Q166" s="126">
        <v>2.0696142991533399</v>
      </c>
    </row>
    <row r="167" spans="1:17" ht="13.2" x14ac:dyDescent="0.25">
      <c r="A167" s="108" t="s">
        <v>460</v>
      </c>
      <c r="B167" s="108">
        <v>9258</v>
      </c>
      <c r="C167" s="108">
        <v>13338</v>
      </c>
      <c r="D167" s="108"/>
      <c r="E167" s="108">
        <v>13477.7238248391</v>
      </c>
      <c r="F167" s="108">
        <v>-227.89071760817001</v>
      </c>
      <c r="G167" s="108">
        <v>267.940346831868</v>
      </c>
      <c r="H167" s="108">
        <v>-150.38321530015401</v>
      </c>
      <c r="I167" s="108">
        <v>-7.6485118436914403</v>
      </c>
      <c r="J167" s="108">
        <v>-22.013429240718999</v>
      </c>
      <c r="K167" s="108"/>
      <c r="L167" s="126">
        <v>1.0801468999784001</v>
      </c>
      <c r="M167" s="126">
        <v>10.401814646791999</v>
      </c>
      <c r="N167" s="126">
        <v>10.384215991692599</v>
      </c>
      <c r="O167" s="126">
        <v>97.6447</v>
      </c>
      <c r="P167" s="259">
        <v>1.0192000000000001</v>
      </c>
      <c r="Q167" s="126">
        <v>3.6062378167641298</v>
      </c>
    </row>
    <row r="168" spans="1:17" ht="13.2" x14ac:dyDescent="0.25">
      <c r="A168" s="108" t="s">
        <v>461</v>
      </c>
      <c r="B168" s="108">
        <v>39875</v>
      </c>
      <c r="C168" s="108">
        <v>17941</v>
      </c>
      <c r="D168" s="108"/>
      <c r="E168" s="108">
        <v>18121.015971551202</v>
      </c>
      <c r="F168" s="108">
        <v>-142.92393513979201</v>
      </c>
      <c r="G168" s="108">
        <v>-48.819201714008599</v>
      </c>
      <c r="H168" s="108">
        <v>41.875389424142199</v>
      </c>
      <c r="I168" s="108">
        <v>-7.6485118436914403</v>
      </c>
      <c r="J168" s="108">
        <v>-22.013429240718999</v>
      </c>
      <c r="K168" s="108"/>
      <c r="L168" s="126">
        <v>1.22382445141066</v>
      </c>
      <c r="M168" s="126">
        <v>14.1166144200627</v>
      </c>
      <c r="N168" s="126">
        <v>12.293480191863599</v>
      </c>
      <c r="O168" s="126">
        <v>101.5586</v>
      </c>
      <c r="P168" s="259">
        <v>0.99680000000000002</v>
      </c>
      <c r="Q168" s="126">
        <v>2.1884396926160998</v>
      </c>
    </row>
    <row r="169" spans="1:17" ht="13.2" x14ac:dyDescent="0.25">
      <c r="A169" s="108" t="s">
        <v>462</v>
      </c>
      <c r="B169" s="108">
        <v>7061</v>
      </c>
      <c r="C169" s="108">
        <v>12107</v>
      </c>
      <c r="D169" s="108"/>
      <c r="E169" s="108">
        <v>11918.250554448099</v>
      </c>
      <c r="F169" s="108">
        <v>-193.494121734576</v>
      </c>
      <c r="G169" s="108">
        <v>562.17487512134699</v>
      </c>
      <c r="H169" s="108">
        <v>-150.38321530015401</v>
      </c>
      <c r="I169" s="108">
        <v>-7.6485118436914403</v>
      </c>
      <c r="J169" s="108">
        <v>-22.013429240718999</v>
      </c>
      <c r="K169" s="108"/>
      <c r="L169" s="126">
        <v>1.0904970967285099</v>
      </c>
      <c r="M169" s="126">
        <v>9.1205211726384405</v>
      </c>
      <c r="N169" s="126">
        <v>14.751552795031101</v>
      </c>
      <c r="O169" s="126">
        <v>97.944199999999995</v>
      </c>
      <c r="P169" s="259">
        <v>1.0464</v>
      </c>
      <c r="Q169" s="126">
        <v>2.1246458923512699</v>
      </c>
    </row>
    <row r="170" spans="1:17" ht="13.2" x14ac:dyDescent="0.25">
      <c r="A170" s="108" t="s">
        <v>463</v>
      </c>
      <c r="B170" s="108">
        <v>49785</v>
      </c>
      <c r="C170" s="108">
        <v>14388</v>
      </c>
      <c r="D170" s="108"/>
      <c r="E170" s="108">
        <v>14440.3063198946</v>
      </c>
      <c r="F170" s="108">
        <v>-175.73567948673701</v>
      </c>
      <c r="G170" s="108">
        <v>191.115909025626</v>
      </c>
      <c r="H170" s="108">
        <v>-44.811601747256297</v>
      </c>
      <c r="I170" s="108">
        <v>-7.6485118436914403</v>
      </c>
      <c r="J170" s="108">
        <v>-15.213478857083601</v>
      </c>
      <c r="K170" s="108"/>
      <c r="L170" s="126">
        <v>1.19714773526163</v>
      </c>
      <c r="M170" s="126">
        <v>11.121823842522801</v>
      </c>
      <c r="N170" s="126">
        <v>13.328517247607</v>
      </c>
      <c r="O170" s="126">
        <v>101.0615</v>
      </c>
      <c r="P170" s="259">
        <v>1.0125999999999999</v>
      </c>
      <c r="Q170" s="126">
        <v>5.9240069084628697</v>
      </c>
    </row>
    <row r="171" spans="1:17" ht="13.2" x14ac:dyDescent="0.25">
      <c r="A171" s="108" t="s">
        <v>464</v>
      </c>
      <c r="B171" s="108">
        <v>43706</v>
      </c>
      <c r="C171" s="108">
        <v>17717</v>
      </c>
      <c r="D171" s="108"/>
      <c r="E171" s="108">
        <v>18005.5621388779</v>
      </c>
      <c r="F171" s="108">
        <v>-173.625260390569</v>
      </c>
      <c r="G171" s="108">
        <v>-48.449749449453897</v>
      </c>
      <c r="H171" s="108">
        <v>-36.658526449441801</v>
      </c>
      <c r="I171" s="108">
        <v>-7.6485118436914403</v>
      </c>
      <c r="J171" s="108">
        <v>-22.013429240718999</v>
      </c>
      <c r="K171" s="108"/>
      <c r="L171" s="126">
        <v>1.4849219786757</v>
      </c>
      <c r="M171" s="126">
        <v>13.8722372214341</v>
      </c>
      <c r="N171" s="126">
        <v>10.8032327230744</v>
      </c>
      <c r="O171" s="126">
        <v>100.9295</v>
      </c>
      <c r="P171" s="259">
        <v>0.99680000000000002</v>
      </c>
      <c r="Q171" s="126">
        <v>3.9170150178046099</v>
      </c>
    </row>
    <row r="172" spans="1:17" ht="13.2" x14ac:dyDescent="0.25">
      <c r="A172" s="108" t="s">
        <v>465</v>
      </c>
      <c r="B172" s="108">
        <v>40539</v>
      </c>
      <c r="C172" s="108">
        <v>13395</v>
      </c>
      <c r="D172" s="108"/>
      <c r="E172" s="108">
        <v>13501.528285778601</v>
      </c>
      <c r="F172" s="108">
        <v>-129.65742114206299</v>
      </c>
      <c r="G172" s="108">
        <v>203.590056710167</v>
      </c>
      <c r="H172" s="108">
        <v>-150.38321530015401</v>
      </c>
      <c r="I172" s="108">
        <v>-7.6485118436914403</v>
      </c>
      <c r="J172" s="108">
        <v>-22.013429240718999</v>
      </c>
      <c r="K172" s="108"/>
      <c r="L172" s="126">
        <v>1.1174424628135899</v>
      </c>
      <c r="M172" s="126">
        <v>10.399861861417399</v>
      </c>
      <c r="N172" s="126">
        <v>17.670777988614802</v>
      </c>
      <c r="O172" s="126">
        <v>98.693299999999994</v>
      </c>
      <c r="P172" s="259">
        <v>1.0144</v>
      </c>
      <c r="Q172" s="126">
        <v>0.79879101899827298</v>
      </c>
    </row>
    <row r="173" spans="1:17" ht="13.2" x14ac:dyDescent="0.25">
      <c r="A173" s="108" t="s">
        <v>466</v>
      </c>
      <c r="B173" s="108">
        <v>14426</v>
      </c>
      <c r="C173" s="108">
        <v>15043</v>
      </c>
      <c r="D173" s="108"/>
      <c r="E173" s="108">
        <v>14710.185496661799</v>
      </c>
      <c r="F173" s="108">
        <v>-2.1237509331244802</v>
      </c>
      <c r="G173" s="108">
        <v>357.79944566584101</v>
      </c>
      <c r="H173" s="108">
        <v>-150.38321530015401</v>
      </c>
      <c r="I173" s="108">
        <v>-7.6485118436914403</v>
      </c>
      <c r="J173" s="108">
        <v>135.603159459322</v>
      </c>
      <c r="K173" s="108"/>
      <c r="L173" s="126">
        <v>1.4418411201996399</v>
      </c>
      <c r="M173" s="126">
        <v>11.201996395397201</v>
      </c>
      <c r="N173" s="126">
        <v>25.185643564356401</v>
      </c>
      <c r="O173" s="126">
        <v>98.885999999999996</v>
      </c>
      <c r="P173" s="259">
        <v>1.0237000000000001</v>
      </c>
      <c r="Q173" s="126">
        <v>12.8712871287129</v>
      </c>
    </row>
    <row r="174" spans="1:17" ht="13.2" x14ac:dyDescent="0.25">
      <c r="A174" s="108" t="s">
        <v>467</v>
      </c>
      <c r="B174" s="108">
        <v>13969</v>
      </c>
      <c r="C174" s="108">
        <v>11858</v>
      </c>
      <c r="D174" s="108"/>
      <c r="E174" s="108">
        <v>11915.6497682148</v>
      </c>
      <c r="F174" s="108">
        <v>-122.89373224091599</v>
      </c>
      <c r="G174" s="108">
        <v>184.32810098771199</v>
      </c>
      <c r="H174" s="108">
        <v>-150.38321530015401</v>
      </c>
      <c r="I174" s="108">
        <v>53.744571609991901</v>
      </c>
      <c r="J174" s="108">
        <v>-22.013429240718999</v>
      </c>
      <c r="K174" s="108"/>
      <c r="L174" s="126">
        <v>0.93779082253561497</v>
      </c>
      <c r="M174" s="126">
        <v>9.2060992197007696</v>
      </c>
      <c r="N174" s="126">
        <v>20.528771384136899</v>
      </c>
      <c r="O174" s="126">
        <v>99.053299999999993</v>
      </c>
      <c r="P174" s="259">
        <v>1.0146999999999999</v>
      </c>
      <c r="Q174" s="126">
        <v>-4.96311200536553</v>
      </c>
    </row>
    <row r="175" spans="1:17" ht="13.2" x14ac:dyDescent="0.25">
      <c r="A175" s="108" t="s">
        <v>468</v>
      </c>
      <c r="B175" s="108">
        <v>24647</v>
      </c>
      <c r="C175" s="108">
        <v>12637</v>
      </c>
      <c r="D175" s="108"/>
      <c r="E175" s="108">
        <v>12877.2583395154</v>
      </c>
      <c r="F175" s="108">
        <v>-146.46439710918099</v>
      </c>
      <c r="G175" s="108">
        <v>86.431599432047605</v>
      </c>
      <c r="H175" s="108">
        <v>-150.38321530015401</v>
      </c>
      <c r="I175" s="108">
        <v>-7.6485118436914403</v>
      </c>
      <c r="J175" s="108">
        <v>-22.013429240718999</v>
      </c>
      <c r="K175" s="108"/>
      <c r="L175" s="126">
        <v>1.0427232523228001</v>
      </c>
      <c r="M175" s="126">
        <v>9.9322432750436196</v>
      </c>
      <c r="N175" s="126">
        <v>17.1977124183007</v>
      </c>
      <c r="O175" s="126">
        <v>97.357399999999998</v>
      </c>
      <c r="P175" s="259">
        <v>1.006</v>
      </c>
      <c r="Q175" s="126">
        <v>2.5398028809704298</v>
      </c>
    </row>
    <row r="176" spans="1:17" ht="13.2" x14ac:dyDescent="0.25">
      <c r="A176" s="108" t="s">
        <v>469</v>
      </c>
      <c r="B176" s="108">
        <v>35287</v>
      </c>
      <c r="C176" s="108">
        <v>14361</v>
      </c>
      <c r="D176" s="108"/>
      <c r="E176" s="108">
        <v>14317.4817006541</v>
      </c>
      <c r="F176" s="108">
        <v>-124.690126967579</v>
      </c>
      <c r="G176" s="108">
        <v>348.492365700459</v>
      </c>
      <c r="H176" s="108">
        <v>-150.38321530015401</v>
      </c>
      <c r="I176" s="108">
        <v>-7.6485118436914403</v>
      </c>
      <c r="J176" s="108">
        <v>-22.013429240718999</v>
      </c>
      <c r="K176" s="108"/>
      <c r="L176" s="126">
        <v>1.13356193499022</v>
      </c>
      <c r="M176" s="126">
        <v>11.0578966758296</v>
      </c>
      <c r="N176" s="126">
        <v>16.965658636596601</v>
      </c>
      <c r="O176" s="126">
        <v>98.239199999999997</v>
      </c>
      <c r="P176" s="259">
        <v>1.0237000000000001</v>
      </c>
      <c r="Q176" s="126">
        <v>-0.41666666666666702</v>
      </c>
    </row>
    <row r="177" spans="1:17" ht="13.2" x14ac:dyDescent="0.25">
      <c r="A177" s="108" t="s">
        <v>470</v>
      </c>
      <c r="B177" s="108">
        <v>9165</v>
      </c>
      <c r="C177" s="108">
        <v>13786</v>
      </c>
      <c r="D177" s="108"/>
      <c r="E177" s="108">
        <v>13521.9084062368</v>
      </c>
      <c r="F177" s="108">
        <v>28.192845727136199</v>
      </c>
      <c r="G177" s="108">
        <v>406.71215653831899</v>
      </c>
      <c r="H177" s="108">
        <v>-150.38321530015401</v>
      </c>
      <c r="I177" s="108">
        <v>-7.6485118436914403</v>
      </c>
      <c r="J177" s="108">
        <v>-12.3826577192435</v>
      </c>
      <c r="K177" s="108"/>
      <c r="L177" s="126">
        <v>1.3202400436443</v>
      </c>
      <c r="M177" s="126">
        <v>10.3000545553737</v>
      </c>
      <c r="N177" s="126">
        <v>29.661016949152501</v>
      </c>
      <c r="O177" s="126">
        <v>96.543800000000005</v>
      </c>
      <c r="P177" s="259">
        <v>1.0294000000000001</v>
      </c>
      <c r="Q177" s="126">
        <v>6.0756972111553802</v>
      </c>
    </row>
    <row r="178" spans="1:17" ht="13.2" x14ac:dyDescent="0.25">
      <c r="A178" s="108" t="s">
        <v>471</v>
      </c>
      <c r="B178" s="108">
        <v>10502</v>
      </c>
      <c r="C178" s="108">
        <v>14402</v>
      </c>
      <c r="D178" s="108"/>
      <c r="E178" s="108">
        <v>14023.3012916597</v>
      </c>
      <c r="F178" s="108">
        <v>-162.992522715505</v>
      </c>
      <c r="G178" s="108">
        <v>721.55175501126803</v>
      </c>
      <c r="H178" s="108">
        <v>-150.38321530015401</v>
      </c>
      <c r="I178" s="108">
        <v>-7.6485118436914403</v>
      </c>
      <c r="J178" s="108">
        <v>-22.013429240718999</v>
      </c>
      <c r="K178" s="108"/>
      <c r="L178" s="126">
        <v>1.3330794134450601</v>
      </c>
      <c r="M178" s="126">
        <v>10.702723290801799</v>
      </c>
      <c r="N178" s="126">
        <v>14.7686832740214</v>
      </c>
      <c r="O178" s="126">
        <v>97.577600000000004</v>
      </c>
      <c r="P178" s="259">
        <v>1.0508</v>
      </c>
      <c r="Q178" s="126">
        <v>2.76422764227642</v>
      </c>
    </row>
    <row r="179" spans="1:17" ht="13.2" x14ac:dyDescent="0.25">
      <c r="A179" s="108" t="s">
        <v>472</v>
      </c>
      <c r="B179" s="108">
        <v>70534</v>
      </c>
      <c r="C179" s="108">
        <v>14402</v>
      </c>
      <c r="D179" s="108"/>
      <c r="E179" s="108">
        <v>14667.965394110901</v>
      </c>
      <c r="F179" s="108">
        <v>-41.091468730032801</v>
      </c>
      <c r="G179" s="108">
        <v>-224.052600371409</v>
      </c>
      <c r="H179" s="108">
        <v>28.665054722703399</v>
      </c>
      <c r="I179" s="108">
        <v>-7.6485118436914403</v>
      </c>
      <c r="J179" s="108">
        <v>-22.013429240718999</v>
      </c>
      <c r="K179" s="108"/>
      <c r="L179" s="126">
        <v>1.16255990018998</v>
      </c>
      <c r="M179" s="126">
        <v>11.327870246973101</v>
      </c>
      <c r="N179" s="126">
        <v>22.252816020025001</v>
      </c>
      <c r="O179" s="126">
        <v>101.8069</v>
      </c>
      <c r="P179" s="259">
        <v>0.98409999999999997</v>
      </c>
      <c r="Q179" s="126">
        <v>0.92794134494214697</v>
      </c>
    </row>
    <row r="180" spans="1:17" ht="13.2" x14ac:dyDescent="0.25">
      <c r="A180" s="108" t="s">
        <v>473</v>
      </c>
      <c r="B180" s="108">
        <v>15333</v>
      </c>
      <c r="C180" s="108">
        <v>12227</v>
      </c>
      <c r="D180" s="108"/>
      <c r="E180" s="108">
        <v>11844.856454127799</v>
      </c>
      <c r="F180" s="108">
        <v>-195.43324331312101</v>
      </c>
      <c r="G180" s="108">
        <v>757.76297729582802</v>
      </c>
      <c r="H180" s="108">
        <v>-150.38321530015401</v>
      </c>
      <c r="I180" s="108">
        <v>-7.6485118436914403</v>
      </c>
      <c r="J180" s="108">
        <v>-22.013429240718999</v>
      </c>
      <c r="K180" s="108"/>
      <c r="L180" s="126">
        <v>0.94567273201591295</v>
      </c>
      <c r="M180" s="126">
        <v>9.1436770364573103</v>
      </c>
      <c r="N180" s="126">
        <v>14.550641940085599</v>
      </c>
      <c r="O180" s="126">
        <v>99.723299999999995</v>
      </c>
      <c r="P180" s="259">
        <v>1.0631999999999999</v>
      </c>
      <c r="Q180" s="126">
        <v>3.3400133600534399</v>
      </c>
    </row>
    <row r="181" spans="1:17" ht="13.2" x14ac:dyDescent="0.25">
      <c r="A181" s="108" t="s">
        <v>474</v>
      </c>
      <c r="B181" s="108">
        <v>40730</v>
      </c>
      <c r="C181" s="108">
        <v>16233</v>
      </c>
      <c r="D181" s="108"/>
      <c r="E181" s="108">
        <v>16454.783953883802</v>
      </c>
      <c r="F181" s="108">
        <v>-21.897801958109302</v>
      </c>
      <c r="G181" s="108">
        <v>-237.65370991330201</v>
      </c>
      <c r="H181" s="108">
        <v>66.234626266597999</v>
      </c>
      <c r="I181" s="108">
        <v>-7.6485118436914403</v>
      </c>
      <c r="J181" s="108">
        <v>-20.407863358545299</v>
      </c>
      <c r="K181" s="108"/>
      <c r="L181" s="126">
        <v>1.3037073410262701</v>
      </c>
      <c r="M181" s="126">
        <v>12.7080775840904</v>
      </c>
      <c r="N181" s="126">
        <v>21.000772797526999</v>
      </c>
      <c r="O181" s="126">
        <v>101.94410000000001</v>
      </c>
      <c r="P181" s="259">
        <v>0.98499999999999999</v>
      </c>
      <c r="Q181" s="126">
        <v>5.6851851851851896</v>
      </c>
    </row>
    <row r="182" spans="1:17" ht="13.2" x14ac:dyDescent="0.25">
      <c r="A182" s="108" t="s">
        <v>475</v>
      </c>
      <c r="B182" s="108">
        <v>18654</v>
      </c>
      <c r="C182" s="108">
        <v>13451</v>
      </c>
      <c r="D182" s="108"/>
      <c r="E182" s="108">
        <v>13565.5908749551</v>
      </c>
      <c r="F182" s="108">
        <v>-1.6262947776055501</v>
      </c>
      <c r="G182" s="108">
        <v>67.500090157261397</v>
      </c>
      <c r="H182" s="108">
        <v>-150.38321530015401</v>
      </c>
      <c r="I182" s="108">
        <v>-7.6485118436914403</v>
      </c>
      <c r="J182" s="108">
        <v>-22.013429240718999</v>
      </c>
      <c r="K182" s="108"/>
      <c r="L182" s="126">
        <v>1.1525678138737001</v>
      </c>
      <c r="M182" s="126">
        <v>10.4320789106894</v>
      </c>
      <c r="N182" s="126">
        <v>27.081192189105899</v>
      </c>
      <c r="O182" s="126">
        <v>98.284899999999993</v>
      </c>
      <c r="P182" s="259">
        <v>1.0043</v>
      </c>
      <c r="Q182" s="126">
        <v>-0.64367816091954</v>
      </c>
    </row>
    <row r="183" spans="1:17" ht="13.2" x14ac:dyDescent="0.25">
      <c r="A183" s="108" t="s">
        <v>476</v>
      </c>
      <c r="B183" s="108">
        <v>57763</v>
      </c>
      <c r="C183" s="108">
        <v>13321</v>
      </c>
      <c r="D183" s="108"/>
      <c r="E183" s="108">
        <v>13466.499432020801</v>
      </c>
      <c r="F183" s="108">
        <v>-75.452959592157896</v>
      </c>
      <c r="G183" s="108">
        <v>21.2878988837723</v>
      </c>
      <c r="H183" s="108">
        <v>-150.38321530015401</v>
      </c>
      <c r="I183" s="108">
        <v>-7.6485118436914403</v>
      </c>
      <c r="J183" s="108">
        <v>66.961770767451995</v>
      </c>
      <c r="K183" s="108"/>
      <c r="L183" s="126">
        <v>1.1979987189031001</v>
      </c>
      <c r="M183" s="126">
        <v>10.324948496442399</v>
      </c>
      <c r="N183" s="126">
        <v>21.8477531857814</v>
      </c>
      <c r="O183" s="126">
        <v>98.686300000000003</v>
      </c>
      <c r="P183" s="259">
        <v>1.0008999999999999</v>
      </c>
      <c r="Q183" s="126">
        <v>9.9983473805982506</v>
      </c>
    </row>
    <row r="184" spans="1:17" ht="13.2" x14ac:dyDescent="0.25">
      <c r="A184" s="108" t="s">
        <v>477</v>
      </c>
      <c r="B184" s="108">
        <v>9052</v>
      </c>
      <c r="C184" s="108">
        <v>9517</v>
      </c>
      <c r="D184" s="108"/>
      <c r="E184" s="108">
        <v>9704.0755417816508</v>
      </c>
      <c r="F184" s="108">
        <v>-216.10865047159399</v>
      </c>
      <c r="G184" s="108">
        <v>162.49244295510499</v>
      </c>
      <c r="H184" s="108">
        <v>-103.59454589329999</v>
      </c>
      <c r="I184" s="108">
        <v>-7.6485118436914403</v>
      </c>
      <c r="J184" s="108">
        <v>-22.013429240718999</v>
      </c>
      <c r="K184" s="108"/>
      <c r="L184" s="126">
        <v>0.87273530711445002</v>
      </c>
      <c r="M184" s="126">
        <v>7.4348210340256298</v>
      </c>
      <c r="N184" s="126">
        <v>15.7503714710253</v>
      </c>
      <c r="O184" s="126">
        <v>100.7047</v>
      </c>
      <c r="P184" s="259">
        <v>1.0158</v>
      </c>
      <c r="Q184" s="126">
        <v>1.48448043184885</v>
      </c>
    </row>
    <row r="185" spans="1:17" ht="13.2" x14ac:dyDescent="0.25">
      <c r="A185" s="108" t="s">
        <v>478</v>
      </c>
      <c r="B185" s="108">
        <v>27862</v>
      </c>
      <c r="C185" s="108">
        <v>14974</v>
      </c>
      <c r="D185" s="108"/>
      <c r="E185" s="108">
        <v>15185.1234237113</v>
      </c>
      <c r="F185" s="108">
        <v>-171.09071886041599</v>
      </c>
      <c r="G185" s="108">
        <v>60.797469035574501</v>
      </c>
      <c r="H185" s="108">
        <v>-71.591057736416005</v>
      </c>
      <c r="I185" s="108">
        <v>-7.6485118436914403</v>
      </c>
      <c r="J185" s="108">
        <v>-22.013429240718999</v>
      </c>
      <c r="K185" s="108"/>
      <c r="L185" s="126">
        <v>1.1126265164022699</v>
      </c>
      <c r="M185" s="126">
        <v>11.7794846026847</v>
      </c>
      <c r="N185" s="126">
        <v>12.8884826325411</v>
      </c>
      <c r="O185" s="126">
        <v>100.7597</v>
      </c>
      <c r="P185" s="259">
        <v>1.0034000000000001</v>
      </c>
      <c r="Q185" s="126">
        <v>0.11148272017837201</v>
      </c>
    </row>
    <row r="186" spans="1:17" ht="13.2" x14ac:dyDescent="0.25">
      <c r="A186" s="108" t="s">
        <v>479</v>
      </c>
      <c r="B186" s="108">
        <v>13476</v>
      </c>
      <c r="C186" s="108">
        <v>14951</v>
      </c>
      <c r="D186" s="108"/>
      <c r="E186" s="108">
        <v>14474.404313441501</v>
      </c>
      <c r="F186" s="108">
        <v>27.5141114673192</v>
      </c>
      <c r="G186" s="108">
        <v>413.00392973997202</v>
      </c>
      <c r="H186" s="108">
        <v>-38.245908513932797</v>
      </c>
      <c r="I186" s="108">
        <v>-7.6485118436914403</v>
      </c>
      <c r="J186" s="108">
        <v>81.998830569118397</v>
      </c>
      <c r="K186" s="108"/>
      <c r="L186" s="126">
        <v>1.21697833184921</v>
      </c>
      <c r="M186" s="126">
        <v>11.138319976254101</v>
      </c>
      <c r="N186" s="126">
        <v>27.381745502998001</v>
      </c>
      <c r="O186" s="126">
        <v>101.0928</v>
      </c>
      <c r="P186" s="259">
        <v>1.0279</v>
      </c>
      <c r="Q186" s="126">
        <v>10.411140583554401</v>
      </c>
    </row>
    <row r="187" spans="1:17" ht="13.2" x14ac:dyDescent="0.25">
      <c r="A187" s="108" t="s">
        <v>480</v>
      </c>
      <c r="B187" s="108">
        <v>10759</v>
      </c>
      <c r="C187" s="108">
        <v>14746</v>
      </c>
      <c r="D187" s="108"/>
      <c r="E187" s="108">
        <v>14048.6338666478</v>
      </c>
      <c r="F187" s="108">
        <v>-37.728597168907598</v>
      </c>
      <c r="G187" s="108">
        <v>846.46662784716602</v>
      </c>
      <c r="H187" s="108">
        <v>-150.38321530015401</v>
      </c>
      <c r="I187" s="108">
        <v>-7.6485118436914403</v>
      </c>
      <c r="J187" s="108">
        <v>46.808030020981001</v>
      </c>
      <c r="K187" s="108"/>
      <c r="L187" s="126">
        <v>1.2640579979552</v>
      </c>
      <c r="M187" s="126">
        <v>10.763082070824399</v>
      </c>
      <c r="N187" s="126">
        <v>23.661485319516402</v>
      </c>
      <c r="O187" s="126">
        <v>97.956500000000005</v>
      </c>
      <c r="P187" s="259">
        <v>1.0596000000000001</v>
      </c>
      <c r="Q187" s="126">
        <v>8.8309503784693</v>
      </c>
    </row>
    <row r="188" spans="1:17" ht="13.2" x14ac:dyDescent="0.25">
      <c r="A188" s="108" t="s">
        <v>481</v>
      </c>
      <c r="B188" s="108">
        <v>12865</v>
      </c>
      <c r="C188" s="108">
        <v>13389</v>
      </c>
      <c r="D188" s="108"/>
      <c r="E188" s="108">
        <v>12750.913948498201</v>
      </c>
      <c r="F188" s="108">
        <v>-181.48817687165101</v>
      </c>
      <c r="G188" s="108">
        <v>999.91406319326495</v>
      </c>
      <c r="H188" s="108">
        <v>-150.38321530015401</v>
      </c>
      <c r="I188" s="108">
        <v>-7.6485118436914403</v>
      </c>
      <c r="J188" s="108">
        <v>-22.013429240718999</v>
      </c>
      <c r="K188" s="108"/>
      <c r="L188" s="126">
        <v>1.04935872522347</v>
      </c>
      <c r="M188" s="126">
        <v>9.8251068791294198</v>
      </c>
      <c r="N188" s="126">
        <v>14.6360759493671</v>
      </c>
      <c r="O188" s="126">
        <v>99.429500000000004</v>
      </c>
      <c r="P188" s="259">
        <v>1.0777000000000001</v>
      </c>
      <c r="Q188" s="126">
        <v>4.9512378094523601</v>
      </c>
    </row>
    <row r="189" spans="1:17" ht="13.2" x14ac:dyDescent="0.25">
      <c r="A189" s="108" t="s">
        <v>482</v>
      </c>
      <c r="B189" s="108">
        <v>11332</v>
      </c>
      <c r="C189" s="108">
        <v>13302</v>
      </c>
      <c r="D189" s="108"/>
      <c r="E189" s="108">
        <v>13445.008289846101</v>
      </c>
      <c r="F189" s="108">
        <v>-62.435794977539999</v>
      </c>
      <c r="G189" s="108">
        <v>99.249604936922907</v>
      </c>
      <c r="H189" s="108">
        <v>-150.38321530015401</v>
      </c>
      <c r="I189" s="108">
        <v>-7.6485118436914403</v>
      </c>
      <c r="J189" s="108">
        <v>-22.013429240718999</v>
      </c>
      <c r="K189" s="108"/>
      <c r="L189" s="126">
        <v>1.3060360042357899</v>
      </c>
      <c r="M189" s="126">
        <v>10.245322979174</v>
      </c>
      <c r="N189" s="126">
        <v>22.9974160206718</v>
      </c>
      <c r="O189" s="126">
        <v>97.715400000000002</v>
      </c>
      <c r="P189" s="259">
        <v>1.0066999999999999</v>
      </c>
      <c r="Q189" s="126">
        <v>1.3942680092951201</v>
      </c>
    </row>
    <row r="190" spans="1:17" ht="13.2" x14ac:dyDescent="0.25">
      <c r="A190" s="108" t="s">
        <v>483</v>
      </c>
      <c r="B190" s="108">
        <v>12839</v>
      </c>
      <c r="C190" s="108">
        <v>13592</v>
      </c>
      <c r="D190" s="108"/>
      <c r="E190" s="108">
        <v>13810.9875039285</v>
      </c>
      <c r="F190" s="108">
        <v>-154.852264108355</v>
      </c>
      <c r="G190" s="108">
        <v>79.604085664991501</v>
      </c>
      <c r="H190" s="108">
        <v>-150.38321530015401</v>
      </c>
      <c r="I190" s="108">
        <v>-7.6485118436914403</v>
      </c>
      <c r="J190" s="108">
        <v>14.017045709549301</v>
      </c>
      <c r="K190" s="108"/>
      <c r="L190" s="126">
        <v>1.1137939091829601</v>
      </c>
      <c r="M190" s="126">
        <v>10.6550354388971</v>
      </c>
      <c r="N190" s="126">
        <v>15.4239766081871</v>
      </c>
      <c r="O190" s="126">
        <v>97.856800000000007</v>
      </c>
      <c r="P190" s="259">
        <v>1.0051000000000001</v>
      </c>
      <c r="Q190" s="126">
        <v>7.3153409090909101</v>
      </c>
    </row>
    <row r="191" spans="1:17" ht="13.2" x14ac:dyDescent="0.25">
      <c r="A191" s="108" t="s">
        <v>484</v>
      </c>
      <c r="B191" s="108">
        <v>16146</v>
      </c>
      <c r="C191" s="108">
        <v>12879</v>
      </c>
      <c r="D191" s="108"/>
      <c r="E191" s="108">
        <v>12929.6536183752</v>
      </c>
      <c r="F191" s="108">
        <v>-220.98463079309099</v>
      </c>
      <c r="G191" s="108">
        <v>319.47973623595902</v>
      </c>
      <c r="H191" s="108">
        <v>-119.522345053553</v>
      </c>
      <c r="I191" s="108">
        <v>-7.6485118436914403</v>
      </c>
      <c r="J191" s="108">
        <v>-22.013429240718999</v>
      </c>
      <c r="K191" s="108"/>
      <c r="L191" s="126">
        <v>1.1891490152359701</v>
      </c>
      <c r="M191" s="126">
        <v>9.8909946736033696</v>
      </c>
      <c r="N191" s="126">
        <v>11.4589855979962</v>
      </c>
      <c r="O191" s="126">
        <v>100.3443</v>
      </c>
      <c r="P191" s="259">
        <v>1.024</v>
      </c>
      <c r="Q191" s="126">
        <v>2.87521564117309</v>
      </c>
    </row>
    <row r="192" spans="1:17" ht="13.2" x14ac:dyDescent="0.25">
      <c r="A192" s="108" t="s">
        <v>485</v>
      </c>
      <c r="B192" s="108">
        <v>11883</v>
      </c>
      <c r="C192" s="108">
        <v>14454</v>
      </c>
      <c r="D192" s="108"/>
      <c r="E192" s="108">
        <v>13935.140478937299</v>
      </c>
      <c r="F192" s="108">
        <v>-6.7661684233238502</v>
      </c>
      <c r="G192" s="108">
        <v>705.92507334182301</v>
      </c>
      <c r="H192" s="108">
        <v>-150.38321530015401</v>
      </c>
      <c r="I192" s="108">
        <v>-7.6485118436914403</v>
      </c>
      <c r="J192" s="108">
        <v>-22.013429240718999</v>
      </c>
      <c r="K192" s="108"/>
      <c r="L192" s="126">
        <v>1.04350753176807</v>
      </c>
      <c r="M192" s="126">
        <v>10.7969368004713</v>
      </c>
      <c r="N192" s="126">
        <v>25.798908807482501</v>
      </c>
      <c r="O192" s="126">
        <v>98.001800000000003</v>
      </c>
      <c r="P192" s="259">
        <v>1.05</v>
      </c>
      <c r="Q192" s="126">
        <v>0.57183702644746204</v>
      </c>
    </row>
    <row r="193" spans="1:17" ht="13.2" x14ac:dyDescent="0.25">
      <c r="A193" s="108" t="s">
        <v>486</v>
      </c>
      <c r="B193" s="108">
        <v>59073</v>
      </c>
      <c r="C193" s="108">
        <v>13951</v>
      </c>
      <c r="D193" s="108"/>
      <c r="E193" s="108">
        <v>14197.8631903567</v>
      </c>
      <c r="F193" s="108">
        <v>104.41666998791101</v>
      </c>
      <c r="G193" s="108">
        <v>-171.14481312257601</v>
      </c>
      <c r="H193" s="108">
        <v>-150.38321530015401</v>
      </c>
      <c r="I193" s="108">
        <v>-7.6485118436914403</v>
      </c>
      <c r="J193" s="108">
        <v>-22.013429240718999</v>
      </c>
      <c r="K193" s="108"/>
      <c r="L193" s="126">
        <v>1.18497452304775</v>
      </c>
      <c r="M193" s="126">
        <v>10.9305435647419</v>
      </c>
      <c r="N193" s="126">
        <v>33.328170977234002</v>
      </c>
      <c r="O193" s="126">
        <v>98.679299999999998</v>
      </c>
      <c r="P193" s="259">
        <v>0.98729999999999996</v>
      </c>
      <c r="Q193" s="126">
        <v>-0.70754716981132104</v>
      </c>
    </row>
    <row r="194" spans="1:17" ht="13.2" x14ac:dyDescent="0.25">
      <c r="A194" s="108" t="s">
        <v>487</v>
      </c>
      <c r="B194" s="108">
        <v>9141</v>
      </c>
      <c r="C194" s="108">
        <v>12753</v>
      </c>
      <c r="D194" s="108"/>
      <c r="E194" s="108">
        <v>12753.979907053699</v>
      </c>
      <c r="F194" s="108">
        <v>-94.177044721044297</v>
      </c>
      <c r="G194" s="108">
        <v>273.17543347096603</v>
      </c>
      <c r="H194" s="108">
        <v>-150.38321530015401</v>
      </c>
      <c r="I194" s="108">
        <v>-7.6485118436914403</v>
      </c>
      <c r="J194" s="108">
        <v>-22.013429240718999</v>
      </c>
      <c r="K194" s="108"/>
      <c r="L194" s="126">
        <v>1.0939722131057901</v>
      </c>
      <c r="M194" s="126">
        <v>9.8019910294278496</v>
      </c>
      <c r="N194" s="126">
        <v>21.540178571428601</v>
      </c>
      <c r="O194" s="126">
        <v>97.033100000000005</v>
      </c>
      <c r="P194" s="259">
        <v>1.0206999999999999</v>
      </c>
      <c r="Q194" s="126">
        <v>-1.87192118226601</v>
      </c>
    </row>
    <row r="195" spans="1:17" ht="13.2" x14ac:dyDescent="0.25">
      <c r="A195" s="108" t="s">
        <v>488</v>
      </c>
      <c r="B195" s="108">
        <v>57045</v>
      </c>
      <c r="C195" s="108">
        <v>14283</v>
      </c>
      <c r="D195" s="108"/>
      <c r="E195" s="108">
        <v>14422.3999027427</v>
      </c>
      <c r="F195" s="108">
        <v>12.785650536689699</v>
      </c>
      <c r="G195" s="108">
        <v>27.917169268521501</v>
      </c>
      <c r="H195" s="108">
        <v>-150.38321530015401</v>
      </c>
      <c r="I195" s="108">
        <v>-7.6485118436914403</v>
      </c>
      <c r="J195" s="108">
        <v>-22.013429240718999</v>
      </c>
      <c r="K195" s="108"/>
      <c r="L195" s="126">
        <v>1.22184240511877</v>
      </c>
      <c r="M195" s="126">
        <v>11.092996756946301</v>
      </c>
      <c r="N195" s="126">
        <v>26.4696586599241</v>
      </c>
      <c r="O195" s="126">
        <v>98.524100000000004</v>
      </c>
      <c r="P195" s="259">
        <v>1.0013000000000001</v>
      </c>
      <c r="Q195" s="126">
        <v>3.6594363287590399</v>
      </c>
    </row>
    <row r="196" spans="1:17" ht="13.2" x14ac:dyDescent="0.25">
      <c r="A196" s="108" t="s">
        <v>489</v>
      </c>
      <c r="B196" s="108">
        <v>25087</v>
      </c>
      <c r="C196" s="108">
        <v>13852</v>
      </c>
      <c r="D196" s="108"/>
      <c r="E196" s="108">
        <v>13717.5957464846</v>
      </c>
      <c r="F196" s="108">
        <v>-119.85404565269501</v>
      </c>
      <c r="G196" s="108">
        <v>434.41351753597502</v>
      </c>
      <c r="H196" s="108">
        <v>-150.38321530015401</v>
      </c>
      <c r="I196" s="108">
        <v>-7.6485118436914403</v>
      </c>
      <c r="J196" s="108">
        <v>-22.013429240718999</v>
      </c>
      <c r="K196" s="108"/>
      <c r="L196" s="126">
        <v>1.0642962490532899</v>
      </c>
      <c r="M196" s="126">
        <v>10.607087336070499</v>
      </c>
      <c r="N196" s="126">
        <v>18.038331454340501</v>
      </c>
      <c r="O196" s="126">
        <v>98.668499999999995</v>
      </c>
      <c r="P196" s="259">
        <v>1.0309999999999999</v>
      </c>
      <c r="Q196" s="126">
        <v>2.9535864978903001</v>
      </c>
    </row>
    <row r="197" spans="1:17" ht="13.2" x14ac:dyDescent="0.25">
      <c r="A197" s="108" t="s">
        <v>490</v>
      </c>
      <c r="B197" s="108">
        <v>16066</v>
      </c>
      <c r="C197" s="108">
        <v>13887</v>
      </c>
      <c r="D197" s="108"/>
      <c r="E197" s="108">
        <v>13709.159354769699</v>
      </c>
      <c r="F197" s="108">
        <v>-137.93060034663199</v>
      </c>
      <c r="G197" s="108">
        <v>495.843206489279</v>
      </c>
      <c r="H197" s="108">
        <v>-150.38321530015401</v>
      </c>
      <c r="I197" s="108">
        <v>-7.6485118436914403</v>
      </c>
      <c r="J197" s="108">
        <v>-22.013429240718999</v>
      </c>
      <c r="K197" s="108"/>
      <c r="L197" s="126">
        <v>1.10792978961783</v>
      </c>
      <c r="M197" s="126">
        <v>10.5751275986555</v>
      </c>
      <c r="N197" s="126">
        <v>16.7745732783991</v>
      </c>
      <c r="O197" s="126">
        <v>98.454499999999996</v>
      </c>
      <c r="P197" s="259">
        <v>1.0355000000000001</v>
      </c>
      <c r="Q197" s="126">
        <v>2.1218715995647401</v>
      </c>
    </row>
    <row r="198" spans="1:17" ht="13.2" x14ac:dyDescent="0.25">
      <c r="A198" s="108" t="s">
        <v>491</v>
      </c>
      <c r="B198" s="108">
        <v>12384</v>
      </c>
      <c r="C198" s="108">
        <v>15910</v>
      </c>
      <c r="D198" s="108"/>
      <c r="E198" s="108">
        <v>15474.666047697399</v>
      </c>
      <c r="F198" s="108">
        <v>-78.965223337196704</v>
      </c>
      <c r="G198" s="108">
        <v>495.07256329265601</v>
      </c>
      <c r="H198" s="108">
        <v>-150.38321530015401</v>
      </c>
      <c r="I198" s="108">
        <v>-7.6485118436914403</v>
      </c>
      <c r="J198" s="108">
        <v>177.545104720995</v>
      </c>
      <c r="K198" s="108"/>
      <c r="L198" s="126">
        <v>1.4373385012919899</v>
      </c>
      <c r="M198" s="126">
        <v>11.8297803617571</v>
      </c>
      <c r="N198" s="126">
        <v>18.839590443685999</v>
      </c>
      <c r="O198" s="126">
        <v>98.532799999999995</v>
      </c>
      <c r="P198" s="259">
        <v>1.0314000000000001</v>
      </c>
      <c r="Q198" s="126">
        <v>14.4947735191638</v>
      </c>
    </row>
    <row r="199" spans="1:17" ht="13.2" x14ac:dyDescent="0.25">
      <c r="A199" s="108" t="s">
        <v>492</v>
      </c>
      <c r="B199" s="108">
        <v>40012</v>
      </c>
      <c r="C199" s="108">
        <v>13756</v>
      </c>
      <c r="D199" s="108"/>
      <c r="E199" s="108">
        <v>13813.9476815172</v>
      </c>
      <c r="F199" s="108">
        <v>-26.706322152235</v>
      </c>
      <c r="G199" s="108">
        <v>123.823815151547</v>
      </c>
      <c r="H199" s="108">
        <v>-150.38321530015401</v>
      </c>
      <c r="I199" s="108">
        <v>17.4042162887283</v>
      </c>
      <c r="J199" s="108">
        <v>-22.013429240718999</v>
      </c>
      <c r="K199" s="108"/>
      <c r="L199" s="126">
        <v>1.16714985504349</v>
      </c>
      <c r="M199" s="126">
        <v>10.6268119564131</v>
      </c>
      <c r="N199" s="126">
        <v>24.764816556914401</v>
      </c>
      <c r="O199" s="126">
        <v>97.328800000000001</v>
      </c>
      <c r="P199" s="259">
        <v>1.0083</v>
      </c>
      <c r="Q199" s="126">
        <v>-3.0608052588332</v>
      </c>
    </row>
    <row r="200" spans="1:17" ht="13.2" x14ac:dyDescent="0.25">
      <c r="A200" s="108" t="s">
        <v>493</v>
      </c>
      <c r="B200" s="108">
        <v>12006</v>
      </c>
      <c r="C200" s="108">
        <v>13179</v>
      </c>
      <c r="D200" s="108"/>
      <c r="E200" s="108">
        <v>13175.027094221001</v>
      </c>
      <c r="F200" s="108">
        <v>-64.466763808767595</v>
      </c>
      <c r="G200" s="108">
        <v>67.138168609526602</v>
      </c>
      <c r="H200" s="108">
        <v>-150.38321530015401</v>
      </c>
      <c r="I200" s="108">
        <v>174.01698192108199</v>
      </c>
      <c r="J200" s="108">
        <v>-22.013429240718999</v>
      </c>
      <c r="K200" s="108"/>
      <c r="L200" s="126">
        <v>0.90787939363651504</v>
      </c>
      <c r="M200" s="126">
        <v>10.2532067299683</v>
      </c>
      <c r="N200" s="126">
        <v>22.826969943135701</v>
      </c>
      <c r="O200" s="126">
        <v>96.894300000000001</v>
      </c>
      <c r="P200" s="259">
        <v>1.0044</v>
      </c>
      <c r="Q200" s="126">
        <v>-9.5816464237516907</v>
      </c>
    </row>
    <row r="201" spans="1:17" ht="13.2" x14ac:dyDescent="0.25">
      <c r="A201" s="108" t="s">
        <v>494</v>
      </c>
      <c r="B201" s="108">
        <v>12819</v>
      </c>
      <c r="C201" s="108">
        <v>13699</v>
      </c>
      <c r="D201" s="108"/>
      <c r="E201" s="108">
        <v>13655.163624978501</v>
      </c>
      <c r="F201" s="108">
        <v>-268.82052603712401</v>
      </c>
      <c r="G201" s="108">
        <v>163.47139835721401</v>
      </c>
      <c r="H201" s="108">
        <v>20.531326407354999</v>
      </c>
      <c r="I201" s="108">
        <v>150.56299558273099</v>
      </c>
      <c r="J201" s="108">
        <v>-22.013429240718999</v>
      </c>
      <c r="K201" s="108"/>
      <c r="L201" s="126">
        <v>1.0531242686636999</v>
      </c>
      <c r="M201" s="126">
        <v>10.5624463686715</v>
      </c>
      <c r="N201" s="126">
        <v>7.2378138847858198</v>
      </c>
      <c r="O201" s="126">
        <v>101.8334</v>
      </c>
      <c r="P201" s="259">
        <v>1.0113000000000001</v>
      </c>
      <c r="Q201" s="126">
        <v>-8.4255842558425602</v>
      </c>
    </row>
    <row r="202" spans="1:17" ht="14.25" customHeight="1" x14ac:dyDescent="0.25">
      <c r="A202" s="18" t="s">
        <v>495</v>
      </c>
      <c r="B202" s="108"/>
      <c r="C202" s="108"/>
      <c r="D202" s="18"/>
      <c r="E202" s="108"/>
      <c r="F202" s="108"/>
      <c r="G202" s="108"/>
      <c r="H202" s="108"/>
      <c r="I202" s="108"/>
      <c r="J202" s="108"/>
      <c r="K202" s="18"/>
      <c r="L202" s="126"/>
      <c r="M202" s="126"/>
      <c r="N202" s="126"/>
      <c r="O202" s="126"/>
      <c r="P202" s="259"/>
      <c r="Q202" s="126"/>
    </row>
    <row r="203" spans="1:17" ht="13.2" x14ac:dyDescent="0.25">
      <c r="A203" s="108" t="s">
        <v>496</v>
      </c>
      <c r="B203" s="108">
        <v>25682</v>
      </c>
      <c r="C203" s="108">
        <v>13311</v>
      </c>
      <c r="D203" s="108"/>
      <c r="E203" s="108">
        <v>13078.8540079584</v>
      </c>
      <c r="F203" s="108">
        <v>-162.96367741229801</v>
      </c>
      <c r="G203" s="108">
        <v>575.48242793955296</v>
      </c>
      <c r="H203" s="108">
        <v>-150.38321530015401</v>
      </c>
      <c r="I203" s="108">
        <v>-7.6485118436914403</v>
      </c>
      <c r="J203" s="108">
        <v>-22.013429240718999</v>
      </c>
      <c r="K203" s="108"/>
      <c r="L203" s="126">
        <v>1.0707888793707701</v>
      </c>
      <c r="M203" s="126">
        <v>10.0809905770579</v>
      </c>
      <c r="N203" s="126">
        <v>15.681730397837001</v>
      </c>
      <c r="O203" s="126">
        <v>96.3874</v>
      </c>
      <c r="P203" s="259">
        <v>1.0432999999999999</v>
      </c>
      <c r="Q203" s="126">
        <v>4.9853372434017604</v>
      </c>
    </row>
    <row r="204" spans="1:17" ht="13.2" x14ac:dyDescent="0.25">
      <c r="A204" s="108" t="s">
        <v>497</v>
      </c>
      <c r="B204" s="108">
        <v>8499</v>
      </c>
      <c r="C204" s="108">
        <v>13969</v>
      </c>
      <c r="D204" s="108"/>
      <c r="E204" s="108">
        <v>13347.0146320719</v>
      </c>
      <c r="F204" s="108">
        <v>-84.176406144440406</v>
      </c>
      <c r="G204" s="108">
        <v>870.050493163591</v>
      </c>
      <c r="H204" s="108">
        <v>-150.38321530015401</v>
      </c>
      <c r="I204" s="108">
        <v>-7.6485118436914403</v>
      </c>
      <c r="J204" s="108">
        <v>-6.1512575665224203</v>
      </c>
      <c r="K204" s="108"/>
      <c r="L204" s="126">
        <v>1.0589481115425301</v>
      </c>
      <c r="M204" s="126">
        <v>10.307094952347301</v>
      </c>
      <c r="N204" s="126">
        <v>21.2328767123288</v>
      </c>
      <c r="O204" s="126">
        <v>97.082499999999996</v>
      </c>
      <c r="P204" s="259">
        <v>1.0645</v>
      </c>
      <c r="Q204" s="126">
        <v>6.3876651982378796</v>
      </c>
    </row>
    <row r="205" spans="1:17" ht="13.2" x14ac:dyDescent="0.25">
      <c r="A205" s="108" t="s">
        <v>498</v>
      </c>
      <c r="B205" s="108">
        <v>10034</v>
      </c>
      <c r="C205" s="108">
        <v>12975</v>
      </c>
      <c r="D205" s="108"/>
      <c r="E205" s="108">
        <v>12623.627561670301</v>
      </c>
      <c r="F205" s="108">
        <v>-31.960440606271799</v>
      </c>
      <c r="G205" s="108">
        <v>415.64885688074003</v>
      </c>
      <c r="H205" s="108">
        <v>-150.38321530015401</v>
      </c>
      <c r="I205" s="108">
        <v>140.114117136185</v>
      </c>
      <c r="J205" s="108">
        <v>-22.013429240718999</v>
      </c>
      <c r="K205" s="108"/>
      <c r="L205" s="126">
        <v>1.05640821207893</v>
      </c>
      <c r="M205" s="126">
        <v>9.7169623280845094</v>
      </c>
      <c r="N205" s="126">
        <v>26.6666666666667</v>
      </c>
      <c r="O205" s="126">
        <v>95.238900000000001</v>
      </c>
      <c r="P205" s="259">
        <v>1.0322</v>
      </c>
      <c r="Q205" s="126">
        <v>-8.4674005080440296</v>
      </c>
    </row>
    <row r="206" spans="1:17" ht="13.2" x14ac:dyDescent="0.25">
      <c r="A206" s="108" t="s">
        <v>499</v>
      </c>
      <c r="B206" s="108">
        <v>11538</v>
      </c>
      <c r="C206" s="108">
        <v>15162</v>
      </c>
      <c r="D206" s="108"/>
      <c r="E206" s="108">
        <v>15432.7351540529</v>
      </c>
      <c r="F206" s="108">
        <v>-199.37659456594599</v>
      </c>
      <c r="G206" s="108">
        <v>97.134639773057202</v>
      </c>
      <c r="H206" s="108">
        <v>-150.38321530015401</v>
      </c>
      <c r="I206" s="108">
        <v>-7.6485118436914403</v>
      </c>
      <c r="J206" s="108">
        <v>-10.2779200845634</v>
      </c>
      <c r="K206" s="108"/>
      <c r="L206" s="126">
        <v>1.4820592823712899</v>
      </c>
      <c r="M206" s="126">
        <v>11.7698041254984</v>
      </c>
      <c r="N206" s="126">
        <v>11.0456553755523</v>
      </c>
      <c r="O206" s="126">
        <v>95.718900000000005</v>
      </c>
      <c r="P206" s="259">
        <v>1.0057</v>
      </c>
      <c r="Q206" s="126">
        <v>6.1068702290076304</v>
      </c>
    </row>
    <row r="207" spans="1:17" ht="13.2" x14ac:dyDescent="0.25">
      <c r="A207" s="108" t="s">
        <v>500</v>
      </c>
      <c r="B207" s="108">
        <v>9057</v>
      </c>
      <c r="C207" s="108">
        <v>12821</v>
      </c>
      <c r="D207" s="108"/>
      <c r="E207" s="108">
        <v>12989.7619758688</v>
      </c>
      <c r="F207" s="108">
        <v>-183.26426062797</v>
      </c>
      <c r="G207" s="108">
        <v>194.921645649878</v>
      </c>
      <c r="H207" s="108">
        <v>-150.38321530015401</v>
      </c>
      <c r="I207" s="108">
        <v>-7.6485118436914403</v>
      </c>
      <c r="J207" s="108">
        <v>-22.013429240718999</v>
      </c>
      <c r="K207" s="108"/>
      <c r="L207" s="126">
        <v>1.0599536270288199</v>
      </c>
      <c r="M207" s="126">
        <v>10.0143535386993</v>
      </c>
      <c r="N207" s="126">
        <v>14.2227122381477</v>
      </c>
      <c r="O207" s="126">
        <v>96.862099999999998</v>
      </c>
      <c r="P207" s="259">
        <v>1.0143</v>
      </c>
      <c r="Q207" s="126">
        <v>5.4679284963196597</v>
      </c>
    </row>
    <row r="208" spans="1:17" ht="13.2" x14ac:dyDescent="0.25">
      <c r="A208" s="108" t="s">
        <v>501</v>
      </c>
      <c r="B208" s="108">
        <v>11536</v>
      </c>
      <c r="C208" s="108">
        <v>11738</v>
      </c>
      <c r="D208" s="108"/>
      <c r="E208" s="108">
        <v>11301.8726153191</v>
      </c>
      <c r="F208" s="108">
        <v>-95.938617960155398</v>
      </c>
      <c r="G208" s="108">
        <v>712.14452606780196</v>
      </c>
      <c r="H208" s="108">
        <v>-150.38321530015401</v>
      </c>
      <c r="I208" s="108">
        <v>-7.6485118436914403</v>
      </c>
      <c r="J208" s="108">
        <v>-22.013429240718999</v>
      </c>
      <c r="K208" s="108"/>
      <c r="L208" s="126">
        <v>0.72815533980582503</v>
      </c>
      <c r="M208" s="126">
        <v>8.8245492371706007</v>
      </c>
      <c r="N208" s="126">
        <v>23.7721021611002</v>
      </c>
      <c r="O208" s="126">
        <v>95.625900000000001</v>
      </c>
      <c r="P208" s="259">
        <v>1.0622</v>
      </c>
      <c r="Q208" s="126">
        <v>2.9906542056074801</v>
      </c>
    </row>
    <row r="209" spans="1:17" ht="13.2" x14ac:dyDescent="0.25">
      <c r="A209" s="108" t="s">
        <v>502</v>
      </c>
      <c r="B209" s="108">
        <v>16940</v>
      </c>
      <c r="C209" s="108">
        <v>17780</v>
      </c>
      <c r="D209" s="108"/>
      <c r="E209" s="108">
        <v>18238.888601888899</v>
      </c>
      <c r="F209" s="108">
        <v>-261.55239628663702</v>
      </c>
      <c r="G209" s="108">
        <v>-176.86861434431199</v>
      </c>
      <c r="H209" s="108">
        <v>-150.38321530015401</v>
      </c>
      <c r="I209" s="108">
        <v>-7.6485118436914403</v>
      </c>
      <c r="J209" s="108">
        <v>137.29012100837201</v>
      </c>
      <c r="K209" s="108"/>
      <c r="L209" s="126">
        <v>1.5289256198347101</v>
      </c>
      <c r="M209" s="126">
        <v>14.0377804014168</v>
      </c>
      <c r="N209" s="126">
        <v>5.8452481076534903</v>
      </c>
      <c r="O209" s="126">
        <v>97.760199999999998</v>
      </c>
      <c r="P209" s="259">
        <v>0.98980000000000001</v>
      </c>
      <c r="Q209" s="126">
        <v>11.5010570824524</v>
      </c>
    </row>
    <row r="210" spans="1:17" ht="13.2" x14ac:dyDescent="0.25">
      <c r="A210" s="108" t="s">
        <v>503</v>
      </c>
      <c r="B210" s="108">
        <v>97233</v>
      </c>
      <c r="C210" s="108">
        <v>12274</v>
      </c>
      <c r="D210" s="108"/>
      <c r="E210" s="108">
        <v>12615.556571040999</v>
      </c>
      <c r="F210" s="108">
        <v>-98.570424476491993</v>
      </c>
      <c r="G210" s="108">
        <v>-96.802625801789205</v>
      </c>
      <c r="H210" s="108">
        <v>-150.38321530015401</v>
      </c>
      <c r="I210" s="108">
        <v>-7.6485118436914403</v>
      </c>
      <c r="J210" s="108">
        <v>12.165311461460799</v>
      </c>
      <c r="K210" s="108"/>
      <c r="L210" s="126">
        <v>1.12924624355929</v>
      </c>
      <c r="M210" s="126">
        <v>9.6685281745909304</v>
      </c>
      <c r="N210" s="126">
        <v>21.487075842995399</v>
      </c>
      <c r="O210" s="126">
        <v>98.159199999999998</v>
      </c>
      <c r="P210" s="259">
        <v>0.99160000000000004</v>
      </c>
      <c r="Q210" s="126">
        <v>7.3736960523624502</v>
      </c>
    </row>
    <row r="211" spans="1:17" ht="13.2" x14ac:dyDescent="0.25">
      <c r="A211" s="108" t="s">
        <v>504</v>
      </c>
      <c r="B211" s="108">
        <v>12085</v>
      </c>
      <c r="C211" s="108">
        <v>14866</v>
      </c>
      <c r="D211" s="108"/>
      <c r="E211" s="108">
        <v>14873.7395268244</v>
      </c>
      <c r="F211" s="108">
        <v>-230.611444713129</v>
      </c>
      <c r="G211" s="108">
        <v>401.83477290311799</v>
      </c>
      <c r="H211" s="108">
        <v>-150.38321530015401</v>
      </c>
      <c r="I211" s="108">
        <v>-7.6485118436914403</v>
      </c>
      <c r="J211" s="108">
        <v>-21.349745195650801</v>
      </c>
      <c r="K211" s="108"/>
      <c r="L211" s="126">
        <v>1.22465866776996</v>
      </c>
      <c r="M211" s="126">
        <v>11.460488208523</v>
      </c>
      <c r="N211" s="126">
        <v>9.2418772563176894</v>
      </c>
      <c r="O211" s="126">
        <v>96.588899999999995</v>
      </c>
      <c r="P211" s="259">
        <v>1.0264</v>
      </c>
      <c r="Q211" s="126">
        <v>5.6512749827705004</v>
      </c>
    </row>
    <row r="212" spans="1:17" ht="13.2" x14ac:dyDescent="0.25">
      <c r="A212" s="108" t="s">
        <v>505</v>
      </c>
      <c r="B212" s="108">
        <v>23817</v>
      </c>
      <c r="C212" s="108">
        <v>12417</v>
      </c>
      <c r="D212" s="108"/>
      <c r="E212" s="108">
        <v>12649.0846337985</v>
      </c>
      <c r="F212" s="108">
        <v>-118.057750809818</v>
      </c>
      <c r="G212" s="108">
        <v>66.0889302470475</v>
      </c>
      <c r="H212" s="108">
        <v>-150.38321530015401</v>
      </c>
      <c r="I212" s="108">
        <v>-7.6485118436914403</v>
      </c>
      <c r="J212" s="108">
        <v>-22.013429240718999</v>
      </c>
      <c r="K212" s="108"/>
      <c r="L212" s="126">
        <v>1.08745853801906</v>
      </c>
      <c r="M212" s="126">
        <v>9.7199479363479906</v>
      </c>
      <c r="N212" s="126">
        <v>19.827213822894201</v>
      </c>
      <c r="O212" s="126">
        <v>96.021799999999999</v>
      </c>
      <c r="P212" s="259">
        <v>1.0044999999999999</v>
      </c>
      <c r="Q212" s="126">
        <v>-0.46403712296983801</v>
      </c>
    </row>
    <row r="213" spans="1:17" ht="13.2" x14ac:dyDescent="0.25">
      <c r="A213" s="108" t="s">
        <v>506</v>
      </c>
      <c r="B213" s="108">
        <v>3669</v>
      </c>
      <c r="C213" s="108">
        <v>13159</v>
      </c>
      <c r="D213" s="108"/>
      <c r="E213" s="108">
        <v>12444.416669730401</v>
      </c>
      <c r="F213" s="108">
        <v>-78.153616586764002</v>
      </c>
      <c r="G213" s="108">
        <v>962.41036629630696</v>
      </c>
      <c r="H213" s="108">
        <v>-150.38321530015401</v>
      </c>
      <c r="I213" s="108">
        <v>2.9328443980380499</v>
      </c>
      <c r="J213" s="108">
        <v>-22.013429240718999</v>
      </c>
      <c r="K213" s="108"/>
      <c r="L213" s="126">
        <v>1.0629599345870799</v>
      </c>
      <c r="M213" s="126">
        <v>9.5666394112837292</v>
      </c>
      <c r="N213" s="126">
        <v>23.361823361823401</v>
      </c>
      <c r="O213" s="126">
        <v>95.930099999999996</v>
      </c>
      <c r="P213" s="259">
        <v>1.0766</v>
      </c>
      <c r="Q213" s="126">
        <v>-2.5</v>
      </c>
    </row>
    <row r="214" spans="1:17" ht="13.2" x14ac:dyDescent="0.25">
      <c r="A214" s="108" t="s">
        <v>507</v>
      </c>
      <c r="B214" s="108">
        <v>3801</v>
      </c>
      <c r="C214" s="108">
        <v>11829</v>
      </c>
      <c r="D214" s="108"/>
      <c r="E214" s="108">
        <v>11194.3071634672</v>
      </c>
      <c r="F214" s="108">
        <v>-217.84899898774199</v>
      </c>
      <c r="G214" s="108">
        <v>819.63588802998095</v>
      </c>
      <c r="H214" s="108">
        <v>-150.38321530015401</v>
      </c>
      <c r="I214" s="108">
        <v>205.31109553893901</v>
      </c>
      <c r="J214" s="108">
        <v>-22.013429240718999</v>
      </c>
      <c r="K214" s="108"/>
      <c r="L214" s="126">
        <v>1.0523546435148601</v>
      </c>
      <c r="M214" s="126">
        <v>8.5503814785582701</v>
      </c>
      <c r="N214" s="126">
        <v>13.538461538461499</v>
      </c>
      <c r="O214" s="126">
        <v>95.975399999999993</v>
      </c>
      <c r="P214" s="259">
        <v>1.0724</v>
      </c>
      <c r="Q214" s="126">
        <v>-12.048192771084301</v>
      </c>
    </row>
    <row r="215" spans="1:17" ht="13.2" x14ac:dyDescent="0.25">
      <c r="A215" s="108" t="s">
        <v>508</v>
      </c>
      <c r="B215" s="108">
        <v>13366</v>
      </c>
      <c r="C215" s="108">
        <v>12903</v>
      </c>
      <c r="D215" s="108"/>
      <c r="E215" s="108">
        <v>12422.25110546</v>
      </c>
      <c r="F215" s="108">
        <v>-198.178454513058</v>
      </c>
      <c r="G215" s="108">
        <v>858.85002500841904</v>
      </c>
      <c r="H215" s="108">
        <v>-150.38321530015401</v>
      </c>
      <c r="I215" s="108">
        <v>-7.6485118436914403</v>
      </c>
      <c r="J215" s="108">
        <v>-22.013429240718999</v>
      </c>
      <c r="K215" s="108"/>
      <c r="L215" s="126">
        <v>1.09232380667365</v>
      </c>
      <c r="M215" s="126">
        <v>9.5316474637139006</v>
      </c>
      <c r="N215" s="126">
        <v>13.7362637362637</v>
      </c>
      <c r="O215" s="126">
        <v>96.366799999999998</v>
      </c>
      <c r="P215" s="259">
        <v>1.0684</v>
      </c>
      <c r="Q215" s="126">
        <v>2.3054755043227702</v>
      </c>
    </row>
    <row r="216" spans="1:17" ht="13.2" x14ac:dyDescent="0.25">
      <c r="A216" s="108" t="s">
        <v>509</v>
      </c>
      <c r="B216" s="108">
        <v>15011</v>
      </c>
      <c r="C216" s="108">
        <v>12604</v>
      </c>
      <c r="D216" s="108"/>
      <c r="E216" s="108">
        <v>12256.134078756801</v>
      </c>
      <c r="F216" s="108">
        <v>-106.21605562222101</v>
      </c>
      <c r="G216" s="108">
        <v>498.18779913735</v>
      </c>
      <c r="H216" s="108">
        <v>-150.38321530015401</v>
      </c>
      <c r="I216" s="108">
        <v>127.951360446561</v>
      </c>
      <c r="J216" s="108">
        <v>-22.013429240718999</v>
      </c>
      <c r="K216" s="108"/>
      <c r="L216" s="126">
        <v>0.99260542269002705</v>
      </c>
      <c r="M216" s="126">
        <v>9.4530677503164409</v>
      </c>
      <c r="N216" s="126">
        <v>21.353065539112102</v>
      </c>
      <c r="O216" s="126">
        <v>96.362499999999997</v>
      </c>
      <c r="P216" s="259">
        <v>1.0399</v>
      </c>
      <c r="Q216" s="126">
        <v>-8.1429408318687795</v>
      </c>
    </row>
    <row r="217" spans="1:17" ht="13.2" x14ac:dyDescent="0.25">
      <c r="A217" s="108" t="s">
        <v>510</v>
      </c>
      <c r="B217" s="108">
        <v>11387</v>
      </c>
      <c r="C217" s="108">
        <v>12749</v>
      </c>
      <c r="D217" s="108"/>
      <c r="E217" s="108">
        <v>11792.4470349904</v>
      </c>
      <c r="F217" s="108">
        <v>-155.008716704769</v>
      </c>
      <c r="G217" s="108">
        <v>1291.00704209841</v>
      </c>
      <c r="H217" s="108">
        <v>-150.38321530015401</v>
      </c>
      <c r="I217" s="108">
        <v>-7.6485118436914403</v>
      </c>
      <c r="J217" s="108">
        <v>-21.642579061973901</v>
      </c>
      <c r="K217" s="108"/>
      <c r="L217" s="126">
        <v>0.90454026521471897</v>
      </c>
      <c r="M217" s="126">
        <v>9.1244401510494395</v>
      </c>
      <c r="N217" s="126">
        <v>17.9980750721848</v>
      </c>
      <c r="O217" s="126">
        <v>95.404300000000006</v>
      </c>
      <c r="P217" s="259">
        <v>1.1087</v>
      </c>
      <c r="Q217" s="126">
        <v>5.6429232192414398</v>
      </c>
    </row>
    <row r="218" spans="1:17" ht="13.2" x14ac:dyDescent="0.25">
      <c r="A218" s="108" t="s">
        <v>511</v>
      </c>
      <c r="B218" s="108">
        <v>9893</v>
      </c>
      <c r="C218" s="108">
        <v>13286</v>
      </c>
      <c r="D218" s="108"/>
      <c r="E218" s="108">
        <v>12452.202692360799</v>
      </c>
      <c r="F218" s="108">
        <v>-129.40481640105301</v>
      </c>
      <c r="G218" s="108">
        <v>1127.37585116896</v>
      </c>
      <c r="H218" s="108">
        <v>-150.38321530015401</v>
      </c>
      <c r="I218" s="108">
        <v>8.7157753828602509</v>
      </c>
      <c r="J218" s="108">
        <v>-22.013429240718999</v>
      </c>
      <c r="K218" s="108"/>
      <c r="L218" s="126">
        <v>1.0815728292732201</v>
      </c>
      <c r="M218" s="126">
        <v>9.56231678964925</v>
      </c>
      <c r="N218" s="126">
        <v>19.2389006342495</v>
      </c>
      <c r="O218" s="126">
        <v>98.039900000000003</v>
      </c>
      <c r="P218" s="259">
        <v>1.0898000000000001</v>
      </c>
      <c r="Q218" s="126">
        <v>-2.7700831024930701</v>
      </c>
    </row>
    <row r="219" spans="1:17" ht="14.25" customHeight="1" x14ac:dyDescent="0.25">
      <c r="A219" s="18" t="s">
        <v>512</v>
      </c>
      <c r="B219" s="108"/>
      <c r="C219" s="108"/>
      <c r="D219" s="18"/>
      <c r="E219" s="108"/>
      <c r="F219" s="108"/>
      <c r="G219" s="108"/>
      <c r="H219" s="108"/>
      <c r="I219" s="108"/>
      <c r="J219" s="108"/>
      <c r="K219" s="18"/>
      <c r="L219" s="126"/>
      <c r="M219" s="126"/>
      <c r="N219" s="126"/>
      <c r="O219" s="126"/>
      <c r="P219" s="259"/>
      <c r="Q219" s="126"/>
    </row>
    <row r="220" spans="1:17" ht="13.2" x14ac:dyDescent="0.25">
      <c r="A220" s="108" t="s">
        <v>513</v>
      </c>
      <c r="B220" s="108">
        <v>11478</v>
      </c>
      <c r="C220" s="108">
        <v>12242</v>
      </c>
      <c r="D220" s="108"/>
      <c r="E220" s="108">
        <v>11831.1109381959</v>
      </c>
      <c r="F220" s="108">
        <v>-217.70009773573301</v>
      </c>
      <c r="G220" s="108">
        <v>774.64092709622901</v>
      </c>
      <c r="H220" s="108">
        <v>-150.38321530015401</v>
      </c>
      <c r="I220" s="108">
        <v>26.344440788439599</v>
      </c>
      <c r="J220" s="108">
        <v>-22.013429240718999</v>
      </c>
      <c r="K220" s="108"/>
      <c r="L220" s="126">
        <v>0.82767032584073896</v>
      </c>
      <c r="M220" s="126">
        <v>9.2002090956612594</v>
      </c>
      <c r="N220" s="126">
        <v>12.594696969697001</v>
      </c>
      <c r="O220" s="126">
        <v>97.345100000000002</v>
      </c>
      <c r="P220" s="259">
        <v>1.0647</v>
      </c>
      <c r="Q220" s="126">
        <v>-3.6820083682008402</v>
      </c>
    </row>
    <row r="221" spans="1:17" ht="13.2" x14ac:dyDescent="0.25">
      <c r="A221" s="108" t="s">
        <v>514</v>
      </c>
      <c r="B221" s="108">
        <v>9357</v>
      </c>
      <c r="C221" s="108">
        <v>12157</v>
      </c>
      <c r="D221" s="108"/>
      <c r="E221" s="108">
        <v>12207.3833157317</v>
      </c>
      <c r="F221" s="108">
        <v>-63.081349875084001</v>
      </c>
      <c r="G221" s="108">
        <v>176.40920082047899</v>
      </c>
      <c r="H221" s="108">
        <v>-150.38321530015401</v>
      </c>
      <c r="I221" s="108">
        <v>8.8233588757800607</v>
      </c>
      <c r="J221" s="108">
        <v>-22.013429240718999</v>
      </c>
      <c r="K221" s="108"/>
      <c r="L221" s="126">
        <v>1.0259698621352999</v>
      </c>
      <c r="M221" s="126">
        <v>9.3940365501763399</v>
      </c>
      <c r="N221" s="126">
        <v>25.028441410694001</v>
      </c>
      <c r="O221" s="126">
        <v>96.203199999999995</v>
      </c>
      <c r="P221" s="259">
        <v>1.0137</v>
      </c>
      <c r="Q221" s="126">
        <v>-2.7916251246261199</v>
      </c>
    </row>
    <row r="222" spans="1:17" ht="13.2" x14ac:dyDescent="0.25">
      <c r="A222" s="108" t="s">
        <v>515</v>
      </c>
      <c r="B222" s="108">
        <v>16232</v>
      </c>
      <c r="C222" s="108">
        <v>14841</v>
      </c>
      <c r="D222" s="108"/>
      <c r="E222" s="108">
        <v>14685.4467982767</v>
      </c>
      <c r="F222" s="108">
        <v>12.2930091089202</v>
      </c>
      <c r="G222" s="108">
        <v>323.43661087807698</v>
      </c>
      <c r="H222" s="108">
        <v>-150.38321530015401</v>
      </c>
      <c r="I222" s="108">
        <v>-7.6485118436914403</v>
      </c>
      <c r="J222" s="108">
        <v>-22.013429240718999</v>
      </c>
      <c r="K222" s="108"/>
      <c r="L222" s="126">
        <v>1.2382947264662401</v>
      </c>
      <c r="M222" s="126">
        <v>11.2986692952193</v>
      </c>
      <c r="N222" s="126">
        <v>25.9541984732824</v>
      </c>
      <c r="O222" s="126">
        <v>97.646799999999999</v>
      </c>
      <c r="P222" s="259">
        <v>1.0214000000000001</v>
      </c>
      <c r="Q222" s="126">
        <v>5.4404145077720196</v>
      </c>
    </row>
    <row r="223" spans="1:17" ht="13.2" x14ac:dyDescent="0.25">
      <c r="A223" s="108" t="s">
        <v>516</v>
      </c>
      <c r="B223" s="108">
        <v>6495</v>
      </c>
      <c r="C223" s="108">
        <v>12459</v>
      </c>
      <c r="D223" s="108"/>
      <c r="E223" s="108">
        <v>12402.8716373969</v>
      </c>
      <c r="F223" s="108">
        <v>17.354828937309399</v>
      </c>
      <c r="G223" s="108">
        <v>218.776580066961</v>
      </c>
      <c r="H223" s="108">
        <v>-150.38321530015401</v>
      </c>
      <c r="I223" s="108">
        <v>-7.6485118436914403</v>
      </c>
      <c r="J223" s="108">
        <v>-22.013429240718999</v>
      </c>
      <c r="K223" s="108"/>
      <c r="L223" s="126">
        <v>1.2009237875288701</v>
      </c>
      <c r="M223" s="126">
        <v>9.4534257120862204</v>
      </c>
      <c r="N223" s="126">
        <v>31.433224755700302</v>
      </c>
      <c r="O223" s="126">
        <v>96.369699999999995</v>
      </c>
      <c r="P223" s="259">
        <v>1.0168999999999999</v>
      </c>
      <c r="Q223" s="126">
        <v>-0.57471264367816099</v>
      </c>
    </row>
    <row r="224" spans="1:17" ht="13.2" x14ac:dyDescent="0.25">
      <c r="A224" s="108" t="s">
        <v>517</v>
      </c>
      <c r="B224" s="108">
        <v>30261</v>
      </c>
      <c r="C224" s="108">
        <v>12542</v>
      </c>
      <c r="D224" s="108"/>
      <c r="E224" s="108">
        <v>12889.2444371888</v>
      </c>
      <c r="F224" s="108">
        <v>-29.869402392649999</v>
      </c>
      <c r="G224" s="108">
        <v>-137.76933718899701</v>
      </c>
      <c r="H224" s="108">
        <v>-150.38321530015401</v>
      </c>
      <c r="I224" s="108">
        <v>-7.6485118436914403</v>
      </c>
      <c r="J224" s="108">
        <v>-22.013429240718999</v>
      </c>
      <c r="K224" s="108"/>
      <c r="L224" s="126">
        <v>1.0574667063216701</v>
      </c>
      <c r="M224" s="126">
        <v>9.9335778725091703</v>
      </c>
      <c r="N224" s="126">
        <v>26.247504990020001</v>
      </c>
      <c r="O224" s="126">
        <v>96.862399999999994</v>
      </c>
      <c r="P224" s="259">
        <v>0.98860000000000003</v>
      </c>
      <c r="Q224" s="126">
        <v>-1.9746536987916301</v>
      </c>
    </row>
    <row r="225" spans="1:17" ht="13.2" x14ac:dyDescent="0.25">
      <c r="A225" s="108" t="s">
        <v>518</v>
      </c>
      <c r="B225" s="108">
        <v>22516</v>
      </c>
      <c r="C225" s="108">
        <v>15935</v>
      </c>
      <c r="D225" s="108"/>
      <c r="E225" s="108">
        <v>16295.310136989299</v>
      </c>
      <c r="F225" s="108">
        <v>-44.878814804515102</v>
      </c>
      <c r="G225" s="108">
        <v>-184.746141235218</v>
      </c>
      <c r="H225" s="108">
        <v>-150.38321530015401</v>
      </c>
      <c r="I225" s="108">
        <v>-7.6485118436914403</v>
      </c>
      <c r="J225" s="108">
        <v>27.645957546346299</v>
      </c>
      <c r="K225" s="108"/>
      <c r="L225" s="126">
        <v>1.3190620003553</v>
      </c>
      <c r="M225" s="126">
        <v>12.568839936045499</v>
      </c>
      <c r="N225" s="126">
        <v>19.823321554770299</v>
      </c>
      <c r="O225" s="126">
        <v>97.774100000000004</v>
      </c>
      <c r="P225" s="259">
        <v>0.98809999999999998</v>
      </c>
      <c r="Q225" s="126">
        <v>7.6049552649690302</v>
      </c>
    </row>
    <row r="226" spans="1:17" ht="13.2" x14ac:dyDescent="0.25">
      <c r="A226" s="108" t="s">
        <v>519</v>
      </c>
      <c r="B226" s="108">
        <v>5497</v>
      </c>
      <c r="C226" s="108">
        <v>13519</v>
      </c>
      <c r="D226" s="108"/>
      <c r="E226" s="108">
        <v>13022.8334360157</v>
      </c>
      <c r="F226" s="108">
        <v>47.207717194409298</v>
      </c>
      <c r="G226" s="108">
        <v>629.05492094930298</v>
      </c>
      <c r="H226" s="108">
        <v>-150.38321530015401</v>
      </c>
      <c r="I226" s="108">
        <v>-7.6485118436914403</v>
      </c>
      <c r="J226" s="108">
        <v>-22.013429240718999</v>
      </c>
      <c r="K226" s="108"/>
      <c r="L226" s="126">
        <v>0.96416227032927004</v>
      </c>
      <c r="M226" s="126">
        <v>10.096416227032901</v>
      </c>
      <c r="N226" s="126">
        <v>31.7117117117117</v>
      </c>
      <c r="O226" s="126">
        <v>96.890600000000006</v>
      </c>
      <c r="P226" s="259">
        <v>1.0476000000000001</v>
      </c>
      <c r="Q226" s="126">
        <v>3.9316239316239301</v>
      </c>
    </row>
    <row r="227" spans="1:17" ht="13.2" x14ac:dyDescent="0.25">
      <c r="A227" s="108" t="s">
        <v>520</v>
      </c>
      <c r="B227" s="108">
        <v>8606</v>
      </c>
      <c r="C227" s="108">
        <v>17728</v>
      </c>
      <c r="D227" s="108"/>
      <c r="E227" s="108">
        <v>17378.241401294301</v>
      </c>
      <c r="F227" s="108">
        <v>-211.25302667159201</v>
      </c>
      <c r="G227" s="108">
        <v>443.62408442730998</v>
      </c>
      <c r="H227" s="108">
        <v>-150.38321530015401</v>
      </c>
      <c r="I227" s="108">
        <v>-7.6485118436914403</v>
      </c>
      <c r="J227" s="108">
        <v>275.706153889956</v>
      </c>
      <c r="K227" s="108"/>
      <c r="L227" s="126">
        <v>1.49895421798745</v>
      </c>
      <c r="M227" s="126">
        <v>13.351150360213801</v>
      </c>
      <c r="N227" s="126">
        <v>9.0513489991296794</v>
      </c>
      <c r="O227" s="126">
        <v>97.503399999999999</v>
      </c>
      <c r="P227" s="259">
        <v>1.0249999999999999</v>
      </c>
      <c r="Q227" s="126">
        <v>17.788018433179701</v>
      </c>
    </row>
    <row r="228" spans="1:17" ht="13.2" x14ac:dyDescent="0.25">
      <c r="A228" s="108" t="s">
        <v>521</v>
      </c>
      <c r="B228" s="108">
        <v>23292</v>
      </c>
      <c r="C228" s="108">
        <v>13622</v>
      </c>
      <c r="D228" s="108"/>
      <c r="E228" s="108">
        <v>13546.2920587761</v>
      </c>
      <c r="F228" s="108">
        <v>-44.5083436007072</v>
      </c>
      <c r="G228" s="108">
        <v>300.41332865864302</v>
      </c>
      <c r="H228" s="108">
        <v>-150.38321530015401</v>
      </c>
      <c r="I228" s="108">
        <v>-7.6485118436914403</v>
      </c>
      <c r="J228" s="108">
        <v>-22.013429240718999</v>
      </c>
      <c r="K228" s="108"/>
      <c r="L228" s="126">
        <v>1.1463163317877401</v>
      </c>
      <c r="M228" s="126">
        <v>10.419886656362699</v>
      </c>
      <c r="N228" s="126">
        <v>23.9390193654718</v>
      </c>
      <c r="O228" s="126">
        <v>96.690299999999993</v>
      </c>
      <c r="P228" s="259">
        <v>1.0215000000000001</v>
      </c>
      <c r="Q228" s="126">
        <v>-0.22222222222222199</v>
      </c>
    </row>
    <row r="229" spans="1:17" ht="13.2" x14ac:dyDescent="0.25">
      <c r="A229" s="108" t="s">
        <v>522</v>
      </c>
      <c r="B229" s="108">
        <v>4407</v>
      </c>
      <c r="C229" s="108">
        <v>10406</v>
      </c>
      <c r="D229" s="108"/>
      <c r="E229" s="108">
        <v>9936.0183261464699</v>
      </c>
      <c r="F229" s="108">
        <v>-135.50972458024901</v>
      </c>
      <c r="G229" s="108">
        <v>490.071336380444</v>
      </c>
      <c r="H229" s="108">
        <v>-150.38321530015401</v>
      </c>
      <c r="I229" s="108">
        <v>287.554255949783</v>
      </c>
      <c r="J229" s="108">
        <v>-22.013429240718999</v>
      </c>
      <c r="K229" s="108"/>
      <c r="L229" s="126">
        <v>0.79419105967778503</v>
      </c>
      <c r="M229" s="126">
        <v>7.6696165191740402</v>
      </c>
      <c r="N229" s="126">
        <v>23.372781065088802</v>
      </c>
      <c r="O229" s="126">
        <v>96.878699999999995</v>
      </c>
      <c r="P229" s="259">
        <v>1.0484</v>
      </c>
      <c r="Q229" s="126">
        <v>-16.926503340757201</v>
      </c>
    </row>
    <row r="230" spans="1:17" ht="13.2" x14ac:dyDescent="0.25">
      <c r="A230" s="108" t="s">
        <v>523</v>
      </c>
      <c r="B230" s="108">
        <v>10627</v>
      </c>
      <c r="C230" s="108">
        <v>13585</v>
      </c>
      <c r="D230" s="108"/>
      <c r="E230" s="108">
        <v>13626.514269659199</v>
      </c>
      <c r="F230" s="108">
        <v>-83.653114576927905</v>
      </c>
      <c r="G230" s="108">
        <v>221.74167200164001</v>
      </c>
      <c r="H230" s="108">
        <v>-150.38321530015401</v>
      </c>
      <c r="I230" s="108">
        <v>-7.6485118436914403</v>
      </c>
      <c r="J230" s="108">
        <v>-22.013429240718999</v>
      </c>
      <c r="K230" s="108"/>
      <c r="L230" s="126">
        <v>1.29857909099464</v>
      </c>
      <c r="M230" s="126">
        <v>10.3980427213701</v>
      </c>
      <c r="N230" s="126">
        <v>21.085972850678701</v>
      </c>
      <c r="O230" s="126">
        <v>96.857200000000006</v>
      </c>
      <c r="P230" s="259">
        <v>1.0156000000000001</v>
      </c>
      <c r="Q230" s="126">
        <v>-1.66139240506329</v>
      </c>
    </row>
    <row r="231" spans="1:17" ht="13.2" x14ac:dyDescent="0.25">
      <c r="A231" s="108" t="s">
        <v>512</v>
      </c>
      <c r="B231" s="108">
        <v>159348</v>
      </c>
      <c r="C231" s="108">
        <v>13833</v>
      </c>
      <c r="D231" s="108"/>
      <c r="E231" s="108">
        <v>14103.134014184199</v>
      </c>
      <c r="F231" s="108">
        <v>39.402551499957497</v>
      </c>
      <c r="G231" s="108">
        <v>-129.04266394404999</v>
      </c>
      <c r="H231" s="108">
        <v>-150.38321530015401</v>
      </c>
      <c r="I231" s="108">
        <v>-7.6485118436914403</v>
      </c>
      <c r="J231" s="108">
        <v>-22.013429240718999</v>
      </c>
      <c r="K231" s="108"/>
      <c r="L231" s="126">
        <v>1.12395511710219</v>
      </c>
      <c r="M231" s="126">
        <v>10.8881190852725</v>
      </c>
      <c r="N231" s="126">
        <v>28.853025936599401</v>
      </c>
      <c r="O231" s="126">
        <v>98.588200000000001</v>
      </c>
      <c r="P231" s="259">
        <v>0.99019999999999997</v>
      </c>
      <c r="Q231" s="126">
        <v>5.5531046652696601</v>
      </c>
    </row>
    <row r="232" spans="1:17" ht="14.25" customHeight="1" x14ac:dyDescent="0.25">
      <c r="A232" s="18" t="s">
        <v>524</v>
      </c>
      <c r="B232" s="108"/>
      <c r="C232" s="108"/>
      <c r="D232" s="18"/>
      <c r="E232" s="108"/>
      <c r="F232" s="108"/>
      <c r="G232" s="108"/>
      <c r="H232" s="108"/>
      <c r="I232" s="108"/>
      <c r="J232" s="108"/>
      <c r="K232" s="18"/>
      <c r="L232" s="126"/>
      <c r="M232" s="126"/>
      <c r="N232" s="126"/>
      <c r="O232" s="126"/>
      <c r="P232" s="259"/>
      <c r="Q232" s="126"/>
    </row>
    <row r="233" spans="1:17" ht="13.2" x14ac:dyDescent="0.25">
      <c r="A233" s="108" t="s">
        <v>525</v>
      </c>
      <c r="B233" s="108">
        <v>14002</v>
      </c>
      <c r="C233" s="108">
        <v>12686</v>
      </c>
      <c r="D233" s="108"/>
      <c r="E233" s="108">
        <v>12947.556737159701</v>
      </c>
      <c r="F233" s="108">
        <v>-82.725059891934393</v>
      </c>
      <c r="G233" s="108">
        <v>1.39951535265851</v>
      </c>
      <c r="H233" s="108">
        <v>-150.38321530015401</v>
      </c>
      <c r="I233" s="108">
        <v>-7.6485118436914403</v>
      </c>
      <c r="J233" s="108">
        <v>-22.013429240718999</v>
      </c>
      <c r="K233" s="108"/>
      <c r="L233" s="126">
        <v>1.1641194115126401</v>
      </c>
      <c r="M233" s="126">
        <v>9.9200114269390092</v>
      </c>
      <c r="N233" s="126">
        <v>22.174226061915</v>
      </c>
      <c r="O233" s="126">
        <v>97.095699999999994</v>
      </c>
      <c r="P233" s="259">
        <v>0.99939999999999996</v>
      </c>
      <c r="Q233" s="126">
        <v>3.8127090301003301</v>
      </c>
    </row>
    <row r="234" spans="1:17" ht="13.2" x14ac:dyDescent="0.25">
      <c r="A234" s="108" t="s">
        <v>526</v>
      </c>
      <c r="B234" s="108">
        <v>13222</v>
      </c>
      <c r="C234" s="108">
        <v>15236</v>
      </c>
      <c r="D234" s="108"/>
      <c r="E234" s="108">
        <v>15277.042682453901</v>
      </c>
      <c r="F234" s="108">
        <v>259.68695629467499</v>
      </c>
      <c r="G234" s="108">
        <v>-122.21451767414899</v>
      </c>
      <c r="H234" s="108">
        <v>-150.38321530015401</v>
      </c>
      <c r="I234" s="108">
        <v>-7.6485118436914403</v>
      </c>
      <c r="J234" s="108">
        <v>-20.0338449924336</v>
      </c>
      <c r="K234" s="108"/>
      <c r="L234" s="126">
        <v>1.2630464377552599</v>
      </c>
      <c r="M234" s="126">
        <v>11.7682650128574</v>
      </c>
      <c r="N234" s="126">
        <v>41.131105398457599</v>
      </c>
      <c r="O234" s="126">
        <v>97.200500000000005</v>
      </c>
      <c r="P234" s="259">
        <v>0.99139999999999995</v>
      </c>
      <c r="Q234" s="126">
        <v>5.7055214723926397</v>
      </c>
    </row>
    <row r="235" spans="1:17" ht="13.2" x14ac:dyDescent="0.25">
      <c r="A235" s="108" t="s">
        <v>527</v>
      </c>
      <c r="B235" s="108">
        <v>16654</v>
      </c>
      <c r="C235" s="108">
        <v>14519</v>
      </c>
      <c r="D235" s="108"/>
      <c r="E235" s="108">
        <v>14553.4401463715</v>
      </c>
      <c r="F235" s="108">
        <v>15.115332552975</v>
      </c>
      <c r="G235" s="108">
        <v>22.2661455266879</v>
      </c>
      <c r="H235" s="108">
        <v>-150.38321530015401</v>
      </c>
      <c r="I235" s="108">
        <v>-7.6485118436914403</v>
      </c>
      <c r="J235" s="108">
        <v>86.345620790027994</v>
      </c>
      <c r="K235" s="108"/>
      <c r="L235" s="126">
        <v>1.18289900324246</v>
      </c>
      <c r="M235" s="126">
        <v>11.2225291221328</v>
      </c>
      <c r="N235" s="126">
        <v>26.3242375601926</v>
      </c>
      <c r="O235" s="126">
        <v>97.496399999999994</v>
      </c>
      <c r="P235" s="259">
        <v>1.0008999999999999</v>
      </c>
      <c r="Q235" s="126">
        <v>10.599571734475401</v>
      </c>
    </row>
    <row r="236" spans="1:17" ht="13.2" x14ac:dyDescent="0.25">
      <c r="A236" s="108" t="s">
        <v>528</v>
      </c>
      <c r="B236" s="108">
        <v>8643</v>
      </c>
      <c r="C236" s="108">
        <v>14278</v>
      </c>
      <c r="D236" s="108"/>
      <c r="E236" s="108">
        <v>14400.609978198099</v>
      </c>
      <c r="F236" s="108">
        <v>74.621655688554696</v>
      </c>
      <c r="G236" s="108">
        <v>-16.753048565801901</v>
      </c>
      <c r="H236" s="108">
        <v>-150.38321530015401</v>
      </c>
      <c r="I236" s="108">
        <v>-7.6485118436914403</v>
      </c>
      <c r="J236" s="108">
        <v>-22.013429240718999</v>
      </c>
      <c r="K236" s="108"/>
      <c r="L236" s="126">
        <v>1.22642600948745</v>
      </c>
      <c r="M236" s="126">
        <v>11.0725442554669</v>
      </c>
      <c r="N236" s="126">
        <v>30.825496342737701</v>
      </c>
      <c r="O236" s="126">
        <v>97.017300000000006</v>
      </c>
      <c r="P236" s="259">
        <v>0.99819999999999998</v>
      </c>
      <c r="Q236" s="126">
        <v>1.1417697431018099</v>
      </c>
    </row>
    <row r="237" spans="1:17" ht="13.2" x14ac:dyDescent="0.25">
      <c r="A237" s="108" t="s">
        <v>529</v>
      </c>
      <c r="B237" s="108">
        <v>25978</v>
      </c>
      <c r="C237" s="108">
        <v>13731</v>
      </c>
      <c r="D237" s="108"/>
      <c r="E237" s="108">
        <v>13870.211798185899</v>
      </c>
      <c r="F237" s="108">
        <v>86.764413825722301</v>
      </c>
      <c r="G237" s="108">
        <v>-46.312797797788797</v>
      </c>
      <c r="H237" s="108">
        <v>-150.38321530015401</v>
      </c>
      <c r="I237" s="108">
        <v>-7.6485118436914403</v>
      </c>
      <c r="J237" s="108">
        <v>-22.013429240718999</v>
      </c>
      <c r="K237" s="108"/>
      <c r="L237" s="126">
        <v>1.1509739009931499</v>
      </c>
      <c r="M237" s="126">
        <v>10.6821156363076</v>
      </c>
      <c r="N237" s="126">
        <v>32.828828828828797</v>
      </c>
      <c r="O237" s="126">
        <v>97.373800000000003</v>
      </c>
      <c r="P237" s="259">
        <v>0.996</v>
      </c>
      <c r="Q237" s="126">
        <v>0.85301837270341196</v>
      </c>
    </row>
    <row r="238" spans="1:17" ht="13.2" x14ac:dyDescent="0.25">
      <c r="A238" s="108" t="s">
        <v>530</v>
      </c>
      <c r="B238" s="108">
        <v>5517</v>
      </c>
      <c r="C238" s="108">
        <v>12914</v>
      </c>
      <c r="D238" s="108"/>
      <c r="E238" s="108">
        <v>12954.813801218501</v>
      </c>
      <c r="F238" s="108">
        <v>-69.461573702426193</v>
      </c>
      <c r="G238" s="108">
        <v>138.71618740714001</v>
      </c>
      <c r="H238" s="108">
        <v>-150.38321530015401</v>
      </c>
      <c r="I238" s="108">
        <v>62.791616934551101</v>
      </c>
      <c r="J238" s="108">
        <v>-22.013429240718999</v>
      </c>
      <c r="K238" s="108"/>
      <c r="L238" s="126">
        <v>1.3413086822548499</v>
      </c>
      <c r="M238" s="126">
        <v>9.8241798078665905</v>
      </c>
      <c r="N238" s="126">
        <v>23.431734317343199</v>
      </c>
      <c r="O238" s="126">
        <v>96.422399999999996</v>
      </c>
      <c r="P238" s="259">
        <v>1.01</v>
      </c>
      <c r="Q238" s="126">
        <v>-5.0847457627118704</v>
      </c>
    </row>
    <row r="239" spans="1:17" ht="13.2" x14ac:dyDescent="0.25">
      <c r="A239" s="108" t="s">
        <v>531</v>
      </c>
      <c r="B239" s="108">
        <v>22853</v>
      </c>
      <c r="C239" s="108">
        <v>14664</v>
      </c>
      <c r="D239" s="108"/>
      <c r="E239" s="108">
        <v>14460.1951746143</v>
      </c>
      <c r="F239" s="108">
        <v>-55.316835964163801</v>
      </c>
      <c r="G239" s="108">
        <v>431.40574849369102</v>
      </c>
      <c r="H239" s="108">
        <v>-150.38321530015401</v>
      </c>
      <c r="I239" s="108">
        <v>-7.6485118436914403</v>
      </c>
      <c r="J239" s="108">
        <v>-14.0482650139106</v>
      </c>
      <c r="K239" s="108"/>
      <c r="L239" s="126">
        <v>1.2077188990504499</v>
      </c>
      <c r="M239" s="126">
        <v>11.1320176782042</v>
      </c>
      <c r="N239" s="126">
        <v>21.658805031446501</v>
      </c>
      <c r="O239" s="126">
        <v>97.604500000000002</v>
      </c>
      <c r="P239" s="259">
        <v>1.0291999999999999</v>
      </c>
      <c r="Q239" s="126">
        <v>5.9751972942502798</v>
      </c>
    </row>
    <row r="240" spans="1:17" ht="13.2" x14ac:dyDescent="0.25">
      <c r="A240" s="108" t="s">
        <v>532</v>
      </c>
      <c r="B240" s="108">
        <v>4348</v>
      </c>
      <c r="C240" s="108">
        <v>12886</v>
      </c>
      <c r="D240" s="108"/>
      <c r="E240" s="108">
        <v>12253.0290624015</v>
      </c>
      <c r="F240" s="108">
        <v>-126.391277089398</v>
      </c>
      <c r="G240" s="108">
        <v>939.17295523122698</v>
      </c>
      <c r="H240" s="108">
        <v>-150.38321530015401</v>
      </c>
      <c r="I240" s="108">
        <v>-7.6485118436914403</v>
      </c>
      <c r="J240" s="108">
        <v>-22.013429240718999</v>
      </c>
      <c r="K240" s="108"/>
      <c r="L240" s="126">
        <v>0.98896044158233698</v>
      </c>
      <c r="M240" s="126">
        <v>9.4526218951241994</v>
      </c>
      <c r="N240" s="126">
        <v>19.7080291970803</v>
      </c>
      <c r="O240" s="126">
        <v>96.761499999999998</v>
      </c>
      <c r="P240" s="259">
        <v>1.0759000000000001</v>
      </c>
      <c r="Q240" s="126">
        <v>1.1135857461024501</v>
      </c>
    </row>
    <row r="241" spans="1:17" ht="13.2" x14ac:dyDescent="0.25">
      <c r="A241" s="108" t="s">
        <v>533</v>
      </c>
      <c r="B241" s="108">
        <v>9934</v>
      </c>
      <c r="C241" s="108">
        <v>14815</v>
      </c>
      <c r="D241" s="108"/>
      <c r="E241" s="108">
        <v>15004.0117844624</v>
      </c>
      <c r="F241" s="108">
        <v>-55.988919245013697</v>
      </c>
      <c r="G241" s="108">
        <v>13.669252930293201</v>
      </c>
      <c r="H241" s="108">
        <v>-150.38321530015401</v>
      </c>
      <c r="I241" s="108">
        <v>-7.6485118436914403</v>
      </c>
      <c r="J241" s="108">
        <v>11.488545961830001</v>
      </c>
      <c r="K241" s="108"/>
      <c r="L241" s="126">
        <v>1.2784376887457201</v>
      </c>
      <c r="M241" s="126">
        <v>11.5361385141937</v>
      </c>
      <c r="N241" s="126">
        <v>20.855148342059302</v>
      </c>
      <c r="O241" s="126">
        <v>97.377200000000002</v>
      </c>
      <c r="P241" s="259">
        <v>1.0003</v>
      </c>
      <c r="Q241" s="126">
        <v>7.06476030277544</v>
      </c>
    </row>
    <row r="242" spans="1:17" ht="13.2" x14ac:dyDescent="0.25">
      <c r="A242" s="108" t="s">
        <v>534</v>
      </c>
      <c r="B242" s="108">
        <v>159662</v>
      </c>
      <c r="C242" s="108">
        <v>13660</v>
      </c>
      <c r="D242" s="108"/>
      <c r="E242" s="108">
        <v>13944.1791889571</v>
      </c>
      <c r="F242" s="108">
        <v>99.916907947066093</v>
      </c>
      <c r="G242" s="108">
        <v>-209.755563871672</v>
      </c>
      <c r="H242" s="108">
        <v>-144.54866518639099</v>
      </c>
      <c r="I242" s="108">
        <v>-7.6485118436914403</v>
      </c>
      <c r="J242" s="108">
        <v>-22.013429240718999</v>
      </c>
      <c r="K242" s="108"/>
      <c r="L242" s="126">
        <v>1.20316668963185</v>
      </c>
      <c r="M242" s="126">
        <v>10.712630431787099</v>
      </c>
      <c r="N242" s="126">
        <v>33.682179607109397</v>
      </c>
      <c r="O242" s="126">
        <v>100.0613</v>
      </c>
      <c r="P242" s="259">
        <v>0.98429999999999995</v>
      </c>
      <c r="Q242" s="126">
        <v>5.0234612199834396</v>
      </c>
    </row>
    <row r="243" spans="1:17" ht="14.25" customHeight="1" x14ac:dyDescent="0.25">
      <c r="A243" s="18" t="s">
        <v>535</v>
      </c>
      <c r="B243" s="108"/>
      <c r="C243" s="108"/>
      <c r="D243" s="18"/>
      <c r="E243" s="108"/>
      <c r="F243" s="108"/>
      <c r="G243" s="108"/>
      <c r="H243" s="108"/>
      <c r="I243" s="108"/>
      <c r="J243" s="108"/>
      <c r="K243" s="18"/>
      <c r="L243" s="126"/>
      <c r="M243" s="126"/>
      <c r="N243" s="126"/>
      <c r="O243" s="126"/>
      <c r="P243" s="259"/>
      <c r="Q243" s="126"/>
    </row>
    <row r="244" spans="1:17" ht="13.2" x14ac:dyDescent="0.25">
      <c r="A244" s="108" t="s">
        <v>536</v>
      </c>
      <c r="B244" s="108">
        <v>22753</v>
      </c>
      <c r="C244" s="108">
        <v>13000</v>
      </c>
      <c r="D244" s="108"/>
      <c r="E244" s="108">
        <v>13112.993982084199</v>
      </c>
      <c r="F244" s="108">
        <v>-15.1907368475011</v>
      </c>
      <c r="G244" s="108">
        <v>82.600815694627002</v>
      </c>
      <c r="H244" s="108">
        <v>-150.38321530015401</v>
      </c>
      <c r="I244" s="108">
        <v>-7.6485118436914403</v>
      </c>
      <c r="J244" s="108">
        <v>-22.013429240718999</v>
      </c>
      <c r="K244" s="108"/>
      <c r="L244" s="126">
        <v>1.0943611831406801</v>
      </c>
      <c r="M244" s="126">
        <v>10.095372038852</v>
      </c>
      <c r="N244" s="126">
        <v>26.948193295603001</v>
      </c>
      <c r="O244" s="126">
        <v>96.598100000000002</v>
      </c>
      <c r="P244" s="259">
        <v>1.0056</v>
      </c>
      <c r="Q244" s="126">
        <v>-0.546875</v>
      </c>
    </row>
    <row r="245" spans="1:17" ht="13.2" x14ac:dyDescent="0.25">
      <c r="A245" s="108" t="s">
        <v>537</v>
      </c>
      <c r="B245" s="108">
        <v>51735</v>
      </c>
      <c r="C245" s="108">
        <v>14190</v>
      </c>
      <c r="D245" s="108"/>
      <c r="E245" s="108">
        <v>14407.7460702556</v>
      </c>
      <c r="F245" s="108">
        <v>86.701769757971803</v>
      </c>
      <c r="G245" s="108">
        <v>-143.55405894975499</v>
      </c>
      <c r="H245" s="108">
        <v>-150.38321530015401</v>
      </c>
      <c r="I245" s="108">
        <v>11.907442096322001</v>
      </c>
      <c r="J245" s="108">
        <v>-22.013429240718999</v>
      </c>
      <c r="K245" s="108"/>
      <c r="L245" s="126">
        <v>1.2042137817724901</v>
      </c>
      <c r="M245" s="126">
        <v>11.091137527785801</v>
      </c>
      <c r="N245" s="126">
        <v>31.613802718717299</v>
      </c>
      <c r="O245" s="126">
        <v>97.910399999999996</v>
      </c>
      <c r="P245" s="259">
        <v>0.98939999999999995</v>
      </c>
      <c r="Q245" s="126">
        <v>-2.7964547677261602</v>
      </c>
    </row>
    <row r="246" spans="1:17" ht="13.2" x14ac:dyDescent="0.25">
      <c r="A246" s="108" t="s">
        <v>538</v>
      </c>
      <c r="B246" s="108">
        <v>59986</v>
      </c>
      <c r="C246" s="108">
        <v>14073</v>
      </c>
      <c r="D246" s="108"/>
      <c r="E246" s="108">
        <v>14320.6320836016</v>
      </c>
      <c r="F246" s="108">
        <v>-145.304061234041</v>
      </c>
      <c r="G246" s="108">
        <v>77.907083396241603</v>
      </c>
      <c r="H246" s="108">
        <v>-150.38321530015401</v>
      </c>
      <c r="I246" s="108">
        <v>-7.6485118436914403</v>
      </c>
      <c r="J246" s="108">
        <v>-22.013429240718999</v>
      </c>
      <c r="K246" s="108"/>
      <c r="L246" s="126">
        <v>1.1385990064348299</v>
      </c>
      <c r="M246" s="126">
        <v>11.057580102023801</v>
      </c>
      <c r="N246" s="126">
        <v>15.528418513493101</v>
      </c>
      <c r="O246" s="126">
        <v>97.348100000000002</v>
      </c>
      <c r="P246" s="259">
        <v>1.0047999999999999</v>
      </c>
      <c r="Q246" s="126">
        <v>3.20214416701933</v>
      </c>
    </row>
    <row r="247" spans="1:17" ht="13.2" x14ac:dyDescent="0.25">
      <c r="A247" s="108" t="s">
        <v>539</v>
      </c>
      <c r="B247" s="108">
        <v>10430</v>
      </c>
      <c r="C247" s="108">
        <v>15300</v>
      </c>
      <c r="D247" s="108"/>
      <c r="E247" s="108">
        <v>15077.1755272347</v>
      </c>
      <c r="F247" s="108">
        <v>-285.89750666264302</v>
      </c>
      <c r="G247" s="108">
        <v>689.14866567323804</v>
      </c>
      <c r="H247" s="108">
        <v>-150.38321530015401</v>
      </c>
      <c r="I247" s="108">
        <v>-7.6485118436914403</v>
      </c>
      <c r="J247" s="108">
        <v>-22.013429240718999</v>
      </c>
      <c r="K247" s="108"/>
      <c r="L247" s="126">
        <v>1.5532118887823601</v>
      </c>
      <c r="M247" s="126">
        <v>11.438159156279999</v>
      </c>
      <c r="N247" s="126">
        <v>5.5322715842414096</v>
      </c>
      <c r="O247" s="126">
        <v>96.693399999999997</v>
      </c>
      <c r="P247" s="259">
        <v>1.0450999999999999</v>
      </c>
      <c r="Q247" s="126">
        <v>3.4351145038167901</v>
      </c>
    </row>
    <row r="248" spans="1:17" ht="13.2" x14ac:dyDescent="0.25">
      <c r="A248" s="108" t="s">
        <v>540</v>
      </c>
      <c r="B248" s="108">
        <v>15345</v>
      </c>
      <c r="C248" s="108">
        <v>13177</v>
      </c>
      <c r="D248" s="108"/>
      <c r="E248" s="108">
        <v>13109.1737593539</v>
      </c>
      <c r="F248" s="108">
        <v>-92.477888746311905</v>
      </c>
      <c r="G248" s="108">
        <v>340.83014550660999</v>
      </c>
      <c r="H248" s="108">
        <v>-150.38321530015401</v>
      </c>
      <c r="I248" s="108">
        <v>-7.6485118436914403</v>
      </c>
      <c r="J248" s="108">
        <v>-22.013429240718999</v>
      </c>
      <c r="K248" s="108"/>
      <c r="L248" s="126">
        <v>1.19257086999022</v>
      </c>
      <c r="M248" s="126">
        <v>10.0358422939068</v>
      </c>
      <c r="N248" s="126">
        <v>21.168831168831201</v>
      </c>
      <c r="O248" s="126">
        <v>96.694199999999995</v>
      </c>
      <c r="P248" s="259">
        <v>1.0253000000000001</v>
      </c>
      <c r="Q248" s="126">
        <v>1.71192443919717</v>
      </c>
    </row>
    <row r="249" spans="1:17" ht="13.2" x14ac:dyDescent="0.25">
      <c r="A249" s="108" t="s">
        <v>541</v>
      </c>
      <c r="B249" s="108">
        <v>16043</v>
      </c>
      <c r="C249" s="108">
        <v>12960</v>
      </c>
      <c r="D249" s="108"/>
      <c r="E249" s="108">
        <v>13066.841233151999</v>
      </c>
      <c r="F249" s="108">
        <v>-176.39624764468101</v>
      </c>
      <c r="G249" s="108">
        <v>246.98455983832</v>
      </c>
      <c r="H249" s="108">
        <v>-150.38321530015401</v>
      </c>
      <c r="I249" s="108">
        <v>-7.6485118436914403</v>
      </c>
      <c r="J249" s="108">
        <v>-19.8962436599702</v>
      </c>
      <c r="K249" s="108"/>
      <c r="L249" s="126">
        <v>1.1219846662095601</v>
      </c>
      <c r="M249" s="126">
        <v>10.041762762575599</v>
      </c>
      <c r="N249" s="126">
        <v>14.7113594040968</v>
      </c>
      <c r="O249" s="126">
        <v>97.670199999999994</v>
      </c>
      <c r="P249" s="259">
        <v>1.0182</v>
      </c>
      <c r="Q249" s="126">
        <v>5.72609208972845</v>
      </c>
    </row>
    <row r="250" spans="1:17" ht="13.2" x14ac:dyDescent="0.25">
      <c r="A250" s="108" t="s">
        <v>542</v>
      </c>
      <c r="B250" s="108">
        <v>26402</v>
      </c>
      <c r="C250" s="108">
        <v>14036</v>
      </c>
      <c r="D250" s="108"/>
      <c r="E250" s="108">
        <v>14048.2078644663</v>
      </c>
      <c r="F250" s="108">
        <v>45.083579452860697</v>
      </c>
      <c r="G250" s="108">
        <v>122.958533097132</v>
      </c>
      <c r="H250" s="108">
        <v>-150.38321530015401</v>
      </c>
      <c r="I250" s="108">
        <v>-7.6485118436914403</v>
      </c>
      <c r="J250" s="108">
        <v>-22.013429240718999</v>
      </c>
      <c r="K250" s="108"/>
      <c r="L250" s="126">
        <v>1.2612680857510801</v>
      </c>
      <c r="M250" s="126">
        <v>10.764336035148901</v>
      </c>
      <c r="N250" s="126">
        <v>29.591836734693899</v>
      </c>
      <c r="O250" s="126">
        <v>97.249700000000004</v>
      </c>
      <c r="P250" s="259">
        <v>1.0081</v>
      </c>
      <c r="Q250" s="126">
        <v>4.9239920687376104</v>
      </c>
    </row>
    <row r="251" spans="1:17" ht="13.2" x14ac:dyDescent="0.25">
      <c r="A251" s="108" t="s">
        <v>543</v>
      </c>
      <c r="B251" s="108">
        <v>10260</v>
      </c>
      <c r="C251" s="108">
        <v>12173</v>
      </c>
      <c r="D251" s="108"/>
      <c r="E251" s="108">
        <v>11639.103119448</v>
      </c>
      <c r="F251" s="108">
        <v>-178.379029723272</v>
      </c>
      <c r="G251" s="108">
        <v>892.57597616106295</v>
      </c>
      <c r="H251" s="108">
        <v>-150.38321530015401</v>
      </c>
      <c r="I251" s="108">
        <v>-7.6485118436914403</v>
      </c>
      <c r="J251" s="108">
        <v>-22.013429240718999</v>
      </c>
      <c r="K251" s="108"/>
      <c r="L251" s="126">
        <v>1.06237816764133</v>
      </c>
      <c r="M251" s="126">
        <v>8.9083820662768005</v>
      </c>
      <c r="N251" s="126">
        <v>16.411378555798699</v>
      </c>
      <c r="O251" s="126">
        <v>96.394499999999994</v>
      </c>
      <c r="P251" s="259">
        <v>1.0759000000000001</v>
      </c>
      <c r="Q251" s="126">
        <v>-0.67961165048543704</v>
      </c>
    </row>
    <row r="252" spans="1:17" ht="13.2" x14ac:dyDescent="0.25">
      <c r="A252" s="108" t="s">
        <v>544</v>
      </c>
      <c r="B252" s="108">
        <v>20536</v>
      </c>
      <c r="C252" s="108">
        <v>12487</v>
      </c>
      <c r="D252" s="108"/>
      <c r="E252" s="108">
        <v>12677.876038070101</v>
      </c>
      <c r="F252" s="108">
        <v>-208.83422579287301</v>
      </c>
      <c r="G252" s="108">
        <v>184.12273872032301</v>
      </c>
      <c r="H252" s="108">
        <v>-150.38321530015401</v>
      </c>
      <c r="I252" s="108">
        <v>5.9818836338615702</v>
      </c>
      <c r="J252" s="108">
        <v>-22.013429240718999</v>
      </c>
      <c r="K252" s="108"/>
      <c r="L252" s="126">
        <v>1.0274639657187401</v>
      </c>
      <c r="M252" s="126">
        <v>9.7779509154655209</v>
      </c>
      <c r="N252" s="126">
        <v>12.549800796812701</v>
      </c>
      <c r="O252" s="126">
        <v>96.672799999999995</v>
      </c>
      <c r="P252" s="259">
        <v>1.0138</v>
      </c>
      <c r="Q252" s="126">
        <v>-2.6327336551118901</v>
      </c>
    </row>
    <row r="253" spans="1:17" ht="13.2" x14ac:dyDescent="0.25">
      <c r="A253" s="108" t="s">
        <v>545</v>
      </c>
      <c r="B253" s="108">
        <v>6908</v>
      </c>
      <c r="C253" s="108">
        <v>11302</v>
      </c>
      <c r="D253" s="108"/>
      <c r="E253" s="108">
        <v>11405.287709148701</v>
      </c>
      <c r="F253" s="108">
        <v>-133.31921146124</v>
      </c>
      <c r="G253" s="108">
        <v>190.512123970419</v>
      </c>
      <c r="H253" s="108">
        <v>-150.38321530015401</v>
      </c>
      <c r="I253" s="108">
        <v>12.414906787132599</v>
      </c>
      <c r="J253" s="108">
        <v>-22.013429240718999</v>
      </c>
      <c r="K253" s="108"/>
      <c r="L253" s="126">
        <v>0.94093804284887095</v>
      </c>
      <c r="M253" s="126">
        <v>8.7869137232194596</v>
      </c>
      <c r="N253" s="126">
        <v>20.593080724876401</v>
      </c>
      <c r="O253" s="126">
        <v>96.4054</v>
      </c>
      <c r="P253" s="259">
        <v>1.0159</v>
      </c>
      <c r="Q253" s="126">
        <v>-3.0303030303030298</v>
      </c>
    </row>
    <row r="254" spans="1:17" ht="13.2" x14ac:dyDescent="0.25">
      <c r="A254" s="108" t="s">
        <v>546</v>
      </c>
      <c r="B254" s="108">
        <v>11042</v>
      </c>
      <c r="C254" s="108">
        <v>10513</v>
      </c>
      <c r="D254" s="108"/>
      <c r="E254" s="108">
        <v>10435.0100465132</v>
      </c>
      <c r="F254" s="108">
        <v>-252.867747846333</v>
      </c>
      <c r="G254" s="108">
        <v>452.65597637176501</v>
      </c>
      <c r="H254" s="108">
        <v>-150.38321530015401</v>
      </c>
      <c r="I254" s="108">
        <v>50.680912579829901</v>
      </c>
      <c r="J254" s="108">
        <v>-22.013429240718999</v>
      </c>
      <c r="K254" s="108"/>
      <c r="L254" s="126">
        <v>0.95091468936786805</v>
      </c>
      <c r="M254" s="126">
        <v>7.9876833906900897</v>
      </c>
      <c r="N254" s="126">
        <v>11.1111111111111</v>
      </c>
      <c r="O254" s="126">
        <v>96.775400000000005</v>
      </c>
      <c r="P254" s="259">
        <v>1.0425</v>
      </c>
      <c r="Q254" s="126">
        <v>-5.1873198847262296</v>
      </c>
    </row>
    <row r="255" spans="1:17" ht="13.2" x14ac:dyDescent="0.25">
      <c r="A255" s="108" t="s">
        <v>547</v>
      </c>
      <c r="B255" s="108">
        <v>10913</v>
      </c>
      <c r="C255" s="108">
        <v>12902</v>
      </c>
      <c r="D255" s="108"/>
      <c r="E255" s="108">
        <v>12941.653974524401</v>
      </c>
      <c r="F255" s="108">
        <v>-205.16856349387399</v>
      </c>
      <c r="G255" s="108">
        <v>345.65105273258899</v>
      </c>
      <c r="H255" s="108">
        <v>-150.38321530015401</v>
      </c>
      <c r="I255" s="108">
        <v>-7.6485118436914403</v>
      </c>
      <c r="J255" s="108">
        <v>-22.013429240718999</v>
      </c>
      <c r="K255" s="108"/>
      <c r="L255" s="126">
        <v>0.925501695225877</v>
      </c>
      <c r="M255" s="126">
        <v>10.05223128379</v>
      </c>
      <c r="N255" s="126">
        <v>12.4886052871468</v>
      </c>
      <c r="O255" s="126">
        <v>96.629300000000001</v>
      </c>
      <c r="P255" s="259">
        <v>1.026</v>
      </c>
      <c r="Q255" s="126">
        <v>3.0981067125645398</v>
      </c>
    </row>
    <row r="256" spans="1:17" ht="13.2" x14ac:dyDescent="0.25">
      <c r="A256" s="108" t="s">
        <v>548</v>
      </c>
      <c r="B256" s="108">
        <v>11243</v>
      </c>
      <c r="C256" s="108">
        <v>13703</v>
      </c>
      <c r="D256" s="108"/>
      <c r="E256" s="108">
        <v>13827.967372893199</v>
      </c>
      <c r="F256" s="108">
        <v>-218.01952119631</v>
      </c>
      <c r="G256" s="108">
        <v>240.09510452226999</v>
      </c>
      <c r="H256" s="108">
        <v>-150.38321530015401</v>
      </c>
      <c r="I256" s="108">
        <v>-7.6485118436914403</v>
      </c>
      <c r="J256" s="108">
        <v>10.7842066993133</v>
      </c>
      <c r="K256" s="108"/>
      <c r="L256" s="126">
        <v>1.30748020990839</v>
      </c>
      <c r="M256" s="126">
        <v>10.5576803344303</v>
      </c>
      <c r="N256" s="126">
        <v>10.9519797809604</v>
      </c>
      <c r="O256" s="126">
        <v>96.164000000000001</v>
      </c>
      <c r="P256" s="259">
        <v>1.0166999999999999</v>
      </c>
      <c r="Q256" s="126">
        <v>7.1485943775100402</v>
      </c>
    </row>
    <row r="257" spans="1:17" ht="13.2" x14ac:dyDescent="0.25">
      <c r="A257" s="108" t="s">
        <v>549</v>
      </c>
      <c r="B257" s="108">
        <v>6728</v>
      </c>
      <c r="C257" s="108">
        <v>13137</v>
      </c>
      <c r="D257" s="108"/>
      <c r="E257" s="108">
        <v>12853.0859201156</v>
      </c>
      <c r="F257" s="108">
        <v>-177.15054681560599</v>
      </c>
      <c r="G257" s="108">
        <v>641.53987666464195</v>
      </c>
      <c r="H257" s="108">
        <v>-150.38321530015401</v>
      </c>
      <c r="I257" s="108">
        <v>-7.6485118436914403</v>
      </c>
      <c r="J257" s="108">
        <v>-22.013429240718999</v>
      </c>
      <c r="K257" s="108"/>
      <c r="L257" s="126">
        <v>1.0404280618311501</v>
      </c>
      <c r="M257" s="126">
        <v>9.9137931034482794</v>
      </c>
      <c r="N257" s="126">
        <v>14.8425787106447</v>
      </c>
      <c r="O257" s="126">
        <v>96.166600000000003</v>
      </c>
      <c r="P257" s="259">
        <v>1.0491999999999999</v>
      </c>
      <c r="Q257" s="126">
        <v>0.27210884353741499</v>
      </c>
    </row>
    <row r="258" spans="1:17" ht="13.2" x14ac:dyDescent="0.25">
      <c r="A258" s="108" t="s">
        <v>550</v>
      </c>
      <c r="B258" s="108">
        <v>6929</v>
      </c>
      <c r="C258" s="108">
        <v>13316</v>
      </c>
      <c r="D258" s="108"/>
      <c r="E258" s="108">
        <v>12172.361663085099</v>
      </c>
      <c r="F258" s="108">
        <v>-253.79647248628399</v>
      </c>
      <c r="G258" s="108">
        <v>1384.6449173235801</v>
      </c>
      <c r="H258" s="108">
        <v>-150.38321530015401</v>
      </c>
      <c r="I258" s="108">
        <v>185.54197795789901</v>
      </c>
      <c r="J258" s="108">
        <v>-22.013429240718999</v>
      </c>
      <c r="K258" s="108"/>
      <c r="L258" s="126">
        <v>0.92365420695627098</v>
      </c>
      <c r="M258" s="126">
        <v>9.4241593303506992</v>
      </c>
      <c r="N258" s="126">
        <v>9.3415007656967806</v>
      </c>
      <c r="O258" s="126">
        <v>96.904499999999999</v>
      </c>
      <c r="P258" s="259">
        <v>1.113</v>
      </c>
      <c r="Q258" s="126">
        <v>-10.5985037406484</v>
      </c>
    </row>
    <row r="259" spans="1:17" ht="14.25" customHeight="1" x14ac:dyDescent="0.25">
      <c r="A259" s="18" t="s">
        <v>551</v>
      </c>
      <c r="B259" s="108"/>
      <c r="C259" s="108"/>
      <c r="D259" s="18"/>
      <c r="E259" s="108"/>
      <c r="F259" s="108"/>
      <c r="G259" s="108"/>
      <c r="H259" s="108"/>
      <c r="I259" s="108"/>
      <c r="J259" s="108"/>
      <c r="K259" s="18"/>
      <c r="L259" s="126"/>
      <c r="M259" s="126"/>
      <c r="N259" s="126"/>
      <c r="O259" s="126"/>
      <c r="P259" s="259"/>
      <c r="Q259" s="126"/>
    </row>
    <row r="260" spans="1:17" ht="13.2" x14ac:dyDescent="0.25">
      <c r="A260" s="108" t="s">
        <v>552</v>
      </c>
      <c r="B260" s="108">
        <v>26414</v>
      </c>
      <c r="C260" s="108">
        <v>13388</v>
      </c>
      <c r="D260" s="108"/>
      <c r="E260" s="108">
        <v>13244.4275604555</v>
      </c>
      <c r="F260" s="108">
        <v>-100.409629163722</v>
      </c>
      <c r="G260" s="108">
        <v>423.718632037215</v>
      </c>
      <c r="H260" s="108">
        <v>-150.38321530015401</v>
      </c>
      <c r="I260" s="108">
        <v>-7.6485118436914403</v>
      </c>
      <c r="J260" s="108">
        <v>-22.013429240718999</v>
      </c>
      <c r="K260" s="108"/>
      <c r="L260" s="126">
        <v>1.1206178541682399</v>
      </c>
      <c r="M260" s="126">
        <v>10.187779207995799</v>
      </c>
      <c r="N260" s="126">
        <v>20.252694165737601</v>
      </c>
      <c r="O260" s="126">
        <v>97.155600000000007</v>
      </c>
      <c r="P260" s="259">
        <v>1.0313000000000001</v>
      </c>
      <c r="Q260" s="126">
        <v>-0.59900166389351095</v>
      </c>
    </row>
    <row r="261" spans="1:17" ht="13.2" x14ac:dyDescent="0.25">
      <c r="A261" s="108" t="s">
        <v>553</v>
      </c>
      <c r="B261" s="108">
        <v>103532</v>
      </c>
      <c r="C261" s="108">
        <v>13258</v>
      </c>
      <c r="D261" s="108"/>
      <c r="E261" s="108">
        <v>13551.5261256841</v>
      </c>
      <c r="F261" s="108">
        <v>-27.415505322597198</v>
      </c>
      <c r="G261" s="108">
        <v>-85.692633484833806</v>
      </c>
      <c r="H261" s="108">
        <v>-150.38321530015401</v>
      </c>
      <c r="I261" s="108">
        <v>-7.6485118436914403</v>
      </c>
      <c r="J261" s="108">
        <v>-22.013429240718999</v>
      </c>
      <c r="K261" s="108"/>
      <c r="L261" s="126">
        <v>1.1300853842290299</v>
      </c>
      <c r="M261" s="126">
        <v>10.433489162770901</v>
      </c>
      <c r="N261" s="126">
        <v>25.171264580633199</v>
      </c>
      <c r="O261" s="126">
        <v>98.585099999999997</v>
      </c>
      <c r="P261" s="259">
        <v>0.99299999999999999</v>
      </c>
      <c r="Q261" s="126">
        <v>1.50063586265367</v>
      </c>
    </row>
    <row r="262" spans="1:17" ht="13.2" x14ac:dyDescent="0.25">
      <c r="A262" s="108" t="s">
        <v>554</v>
      </c>
      <c r="B262" s="108">
        <v>9374</v>
      </c>
      <c r="C262" s="108">
        <v>12328</v>
      </c>
      <c r="D262" s="108"/>
      <c r="E262" s="108">
        <v>12671.5006479803</v>
      </c>
      <c r="F262" s="108">
        <v>-134.17983624142599</v>
      </c>
      <c r="G262" s="108">
        <v>-28.846452548985901</v>
      </c>
      <c r="H262" s="108">
        <v>-150.38321530015401</v>
      </c>
      <c r="I262" s="108">
        <v>-7.6485118436914403</v>
      </c>
      <c r="J262" s="108">
        <v>-22.013429240718999</v>
      </c>
      <c r="K262" s="108"/>
      <c r="L262" s="126">
        <v>0.99210582462129304</v>
      </c>
      <c r="M262" s="126">
        <v>9.7930445914230795</v>
      </c>
      <c r="N262" s="126">
        <v>18.409586056644901</v>
      </c>
      <c r="O262" s="126">
        <v>96.242000000000004</v>
      </c>
      <c r="P262" s="259">
        <v>0.997</v>
      </c>
      <c r="Q262" s="126">
        <v>3.6923076923076898</v>
      </c>
    </row>
    <row r="263" spans="1:17" ht="13.2" x14ac:dyDescent="0.25">
      <c r="A263" s="108" t="s">
        <v>555</v>
      </c>
      <c r="B263" s="108">
        <v>37645</v>
      </c>
      <c r="C263" s="108">
        <v>13000</v>
      </c>
      <c r="D263" s="108"/>
      <c r="E263" s="108">
        <v>13160.0434257405</v>
      </c>
      <c r="F263" s="108">
        <v>-180.22713784100799</v>
      </c>
      <c r="G263" s="108">
        <v>199.988679068192</v>
      </c>
      <c r="H263" s="108">
        <v>-150.38321530015401</v>
      </c>
      <c r="I263" s="108">
        <v>-7.6485118436914403</v>
      </c>
      <c r="J263" s="108">
        <v>-22.013429240718999</v>
      </c>
      <c r="K263" s="108"/>
      <c r="L263" s="126">
        <v>1.1077168282640499</v>
      </c>
      <c r="M263" s="126">
        <v>10.126178775401799</v>
      </c>
      <c r="N263" s="126">
        <v>14.2969569779643</v>
      </c>
      <c r="O263" s="126">
        <v>96.235699999999994</v>
      </c>
      <c r="P263" s="259">
        <v>1.0145</v>
      </c>
      <c r="Q263" s="126">
        <v>-1.5366705471478499</v>
      </c>
    </row>
    <row r="264" spans="1:17" ht="13.2" x14ac:dyDescent="0.25">
      <c r="A264" s="108" t="s">
        <v>556</v>
      </c>
      <c r="B264" s="108">
        <v>18538</v>
      </c>
      <c r="C264" s="108">
        <v>12704</v>
      </c>
      <c r="D264" s="108"/>
      <c r="E264" s="108">
        <v>12381.395765686901</v>
      </c>
      <c r="F264" s="108">
        <v>-207.77264044597899</v>
      </c>
      <c r="G264" s="108">
        <v>570.04527758056997</v>
      </c>
      <c r="H264" s="108">
        <v>-150.38321530015401</v>
      </c>
      <c r="I264" s="108">
        <v>133.10526766765599</v>
      </c>
      <c r="J264" s="108">
        <v>-22.013429240718999</v>
      </c>
      <c r="K264" s="108"/>
      <c r="L264" s="126">
        <v>0.94940122990613895</v>
      </c>
      <c r="M264" s="126">
        <v>9.58032150178013</v>
      </c>
      <c r="N264" s="126">
        <v>12.8941441441441</v>
      </c>
      <c r="O264" s="126">
        <v>96.814400000000006</v>
      </c>
      <c r="P264" s="259">
        <v>1.0452999999999999</v>
      </c>
      <c r="Q264" s="126">
        <v>-8.3137623297322705</v>
      </c>
    </row>
    <row r="265" spans="1:17" ht="13.2" x14ac:dyDescent="0.25">
      <c r="A265" s="108" t="s">
        <v>557</v>
      </c>
      <c r="B265" s="108">
        <v>9370</v>
      </c>
      <c r="C265" s="108">
        <v>15024</v>
      </c>
      <c r="D265" s="108"/>
      <c r="E265" s="108">
        <v>13936.0587299413</v>
      </c>
      <c r="F265" s="108">
        <v>-200.504245891984</v>
      </c>
      <c r="G265" s="108">
        <v>1468.2733984198101</v>
      </c>
      <c r="H265" s="108">
        <v>-150.38321530015401</v>
      </c>
      <c r="I265" s="108">
        <v>-7.6485118436914403</v>
      </c>
      <c r="J265" s="108">
        <v>-22.013429240718999</v>
      </c>
      <c r="K265" s="108"/>
      <c r="L265" s="126">
        <v>1.2059765208111</v>
      </c>
      <c r="M265" s="126">
        <v>10.704375667022401</v>
      </c>
      <c r="N265" s="126">
        <v>12.0638085742772</v>
      </c>
      <c r="O265" s="126">
        <v>96.451400000000007</v>
      </c>
      <c r="P265" s="259">
        <v>1.1047</v>
      </c>
      <c r="Q265" s="126">
        <v>2.0109689213894</v>
      </c>
    </row>
    <row r="266" spans="1:17" ht="13.2" x14ac:dyDescent="0.25">
      <c r="A266" s="108" t="s">
        <v>558</v>
      </c>
      <c r="B266" s="108">
        <v>5758</v>
      </c>
      <c r="C266" s="108">
        <v>12804</v>
      </c>
      <c r="D266" s="108"/>
      <c r="E266" s="108">
        <v>12462.8070072424</v>
      </c>
      <c r="F266" s="108">
        <v>-81.954691433137398</v>
      </c>
      <c r="G266" s="108">
        <v>603.64394364041596</v>
      </c>
      <c r="H266" s="108">
        <v>-150.38321530015401</v>
      </c>
      <c r="I266" s="108">
        <v>-7.6485118436914403</v>
      </c>
      <c r="J266" s="108">
        <v>-22.013429240718999</v>
      </c>
      <c r="K266" s="108"/>
      <c r="L266" s="126">
        <v>0.90309135116359895</v>
      </c>
      <c r="M266" s="126">
        <v>9.6734977422716195</v>
      </c>
      <c r="N266" s="126">
        <v>22.800718132854598</v>
      </c>
      <c r="O266" s="126">
        <v>96.944800000000001</v>
      </c>
      <c r="P266" s="259">
        <v>1.0477000000000001</v>
      </c>
      <c r="Q266" s="126">
        <v>3.3955857385399</v>
      </c>
    </row>
    <row r="267" spans="1:17" ht="13.2" x14ac:dyDescent="0.25">
      <c r="A267" s="108" t="s">
        <v>559</v>
      </c>
      <c r="B267" s="108">
        <v>11525</v>
      </c>
      <c r="C267" s="108">
        <v>13066</v>
      </c>
      <c r="D267" s="108"/>
      <c r="E267" s="108">
        <v>13094.612123893499</v>
      </c>
      <c r="F267" s="108">
        <v>-211.56233896286199</v>
      </c>
      <c r="G267" s="108">
        <v>362.72257674007898</v>
      </c>
      <c r="H267" s="108">
        <v>-150.38321530015401</v>
      </c>
      <c r="I267" s="108">
        <v>-7.6485118436914403</v>
      </c>
      <c r="J267" s="108">
        <v>-22.013429240718999</v>
      </c>
      <c r="K267" s="108"/>
      <c r="L267" s="126">
        <v>1.01518438177874</v>
      </c>
      <c r="M267" s="126">
        <v>10.1258134490239</v>
      </c>
      <c r="N267" s="126">
        <v>11.91088260497</v>
      </c>
      <c r="O267" s="126">
        <v>96.906400000000005</v>
      </c>
      <c r="P267" s="259">
        <v>1.0269999999999999</v>
      </c>
      <c r="Q267" s="126">
        <v>4.3054427294882203</v>
      </c>
    </row>
    <row r="268" spans="1:17" ht="13.2" x14ac:dyDescent="0.25">
      <c r="A268" s="108" t="s">
        <v>560</v>
      </c>
      <c r="B268" s="108">
        <v>38628</v>
      </c>
      <c r="C268" s="108">
        <v>13260</v>
      </c>
      <c r="D268" s="108"/>
      <c r="E268" s="108">
        <v>13374.796940840901</v>
      </c>
      <c r="F268" s="108">
        <v>34.1932906367933</v>
      </c>
      <c r="G268" s="108">
        <v>30.567724500301001</v>
      </c>
      <c r="H268" s="108">
        <v>-150.38321530015401</v>
      </c>
      <c r="I268" s="108">
        <v>-7.6485118436914403</v>
      </c>
      <c r="J268" s="108">
        <v>-22.013429240718999</v>
      </c>
      <c r="K268" s="108"/>
      <c r="L268" s="126">
        <v>1.1364813088951</v>
      </c>
      <c r="M268" s="126">
        <v>10.285285285285299</v>
      </c>
      <c r="N268" s="126">
        <v>30.153536370500898</v>
      </c>
      <c r="O268" s="126">
        <v>97.325999999999993</v>
      </c>
      <c r="P268" s="259">
        <v>1.0016</v>
      </c>
      <c r="Q268" s="126">
        <v>-1.2975391498881399</v>
      </c>
    </row>
    <row r="269" spans="1:17" ht="13.2" x14ac:dyDescent="0.25">
      <c r="A269" s="108" t="s">
        <v>561</v>
      </c>
      <c r="B269" s="108">
        <v>24858</v>
      </c>
      <c r="C269" s="108">
        <v>12953</v>
      </c>
      <c r="D269" s="108"/>
      <c r="E269" s="108">
        <v>12906.649109059699</v>
      </c>
      <c r="F269" s="108">
        <v>-56.538374213958697</v>
      </c>
      <c r="G269" s="108">
        <v>282.78901050702098</v>
      </c>
      <c r="H269" s="108">
        <v>-150.38321530015401</v>
      </c>
      <c r="I269" s="108">
        <v>-7.6485118436914403</v>
      </c>
      <c r="J269" s="108">
        <v>-22.013429240718999</v>
      </c>
      <c r="K269" s="108"/>
      <c r="L269" s="126">
        <v>0.90916405181430504</v>
      </c>
      <c r="M269" s="126">
        <v>10.0329873682517</v>
      </c>
      <c r="N269" s="126">
        <v>23.937449879711298</v>
      </c>
      <c r="O269" s="126">
        <v>96.474100000000007</v>
      </c>
      <c r="P269" s="259">
        <v>1.0212000000000001</v>
      </c>
      <c r="Q269" s="126">
        <v>1.1528449237634799</v>
      </c>
    </row>
    <row r="270" spans="1:17" ht="14.25" customHeight="1" x14ac:dyDescent="0.25">
      <c r="A270" s="18" t="s">
        <v>562</v>
      </c>
      <c r="B270" s="108"/>
      <c r="C270" s="108"/>
      <c r="D270" s="18"/>
      <c r="E270" s="108"/>
      <c r="F270" s="108"/>
      <c r="G270" s="108"/>
      <c r="H270" s="108"/>
      <c r="I270" s="108"/>
      <c r="J270" s="108"/>
      <c r="K270" s="18"/>
      <c r="L270" s="126"/>
      <c r="M270" s="126"/>
      <c r="N270" s="126"/>
      <c r="O270" s="126"/>
      <c r="P270" s="259"/>
      <c r="Q270" s="126"/>
    </row>
    <row r="271" spans="1:17" ht="13.2" x14ac:dyDescent="0.25">
      <c r="A271" s="108" t="s">
        <v>563</v>
      </c>
      <c r="B271" s="108">
        <v>24654</v>
      </c>
      <c r="C271" s="108">
        <v>13294</v>
      </c>
      <c r="D271" s="108"/>
      <c r="E271" s="108">
        <v>13425.7123384567</v>
      </c>
      <c r="F271" s="108">
        <v>-20.8272988813616</v>
      </c>
      <c r="G271" s="108">
        <v>42.732330241095902</v>
      </c>
      <c r="H271" s="108">
        <v>-150.38321530015401</v>
      </c>
      <c r="I271" s="108">
        <v>18.916911348438699</v>
      </c>
      <c r="J271" s="108">
        <v>-22.013429240718999</v>
      </c>
      <c r="K271" s="108"/>
      <c r="L271" s="126">
        <v>1.0870446986290301</v>
      </c>
      <c r="M271" s="126">
        <v>10.355317595521999</v>
      </c>
      <c r="N271" s="126">
        <v>25.851938895417199</v>
      </c>
      <c r="O271" s="126">
        <v>96.532499999999999</v>
      </c>
      <c r="P271" s="259">
        <v>1.0024999999999999</v>
      </c>
      <c r="Q271" s="126">
        <v>-3.1582560933745301</v>
      </c>
    </row>
    <row r="272" spans="1:17" ht="13.2" x14ac:dyDescent="0.25">
      <c r="A272" s="108" t="s">
        <v>564</v>
      </c>
      <c r="B272" s="108">
        <v>17631</v>
      </c>
      <c r="C272" s="108">
        <v>12184</v>
      </c>
      <c r="D272" s="108"/>
      <c r="E272" s="108">
        <v>11618.275516967</v>
      </c>
      <c r="F272" s="108">
        <v>-132.60751164962701</v>
      </c>
      <c r="G272" s="108">
        <v>829.41830089282496</v>
      </c>
      <c r="H272" s="108">
        <v>-150.38321530015401</v>
      </c>
      <c r="I272" s="108">
        <v>41.257321194174303</v>
      </c>
      <c r="J272" s="108">
        <v>-22.013429240718999</v>
      </c>
      <c r="K272" s="108"/>
      <c r="L272" s="126">
        <v>0.96988259315977499</v>
      </c>
      <c r="M272" s="126">
        <v>8.9444728035846008</v>
      </c>
      <c r="N272" s="126">
        <v>20.291693088142001</v>
      </c>
      <c r="O272" s="126">
        <v>95.897599999999997</v>
      </c>
      <c r="P272" s="259">
        <v>1.0706</v>
      </c>
      <c r="Q272" s="126">
        <v>-4.42864953526517</v>
      </c>
    </row>
    <row r="273" spans="1:17" ht="13.2" x14ac:dyDescent="0.25">
      <c r="A273" s="108" t="s">
        <v>565</v>
      </c>
      <c r="B273" s="108">
        <v>18523</v>
      </c>
      <c r="C273" s="108">
        <v>13461</v>
      </c>
      <c r="D273" s="108"/>
      <c r="E273" s="108">
        <v>12866.993612812699</v>
      </c>
      <c r="F273" s="108">
        <v>-129.240158808595</v>
      </c>
      <c r="G273" s="108">
        <v>903.42410548543899</v>
      </c>
      <c r="H273" s="108">
        <v>-150.38321530015401</v>
      </c>
      <c r="I273" s="108">
        <v>-7.6485118436914403</v>
      </c>
      <c r="J273" s="108">
        <v>-22.013429240718999</v>
      </c>
      <c r="K273" s="108"/>
      <c r="L273" s="126">
        <v>1.02575176807213</v>
      </c>
      <c r="M273" s="126">
        <v>9.9335960697511201</v>
      </c>
      <c r="N273" s="126">
        <v>18.5326086956522</v>
      </c>
      <c r="O273" s="126">
        <v>94.676500000000004</v>
      </c>
      <c r="P273" s="259">
        <v>1.0694999999999999</v>
      </c>
      <c r="Q273" s="126">
        <v>-0.68493150684931503</v>
      </c>
    </row>
    <row r="274" spans="1:17" ht="13.2" x14ac:dyDescent="0.25">
      <c r="A274" s="108" t="s">
        <v>566</v>
      </c>
      <c r="B274" s="108">
        <v>99213</v>
      </c>
      <c r="C274" s="108">
        <v>13139</v>
      </c>
      <c r="D274" s="108"/>
      <c r="E274" s="108">
        <v>13427.001761760501</v>
      </c>
      <c r="F274" s="108">
        <v>-150.081454474753</v>
      </c>
      <c r="G274" s="108">
        <v>26.623151685244601</v>
      </c>
      <c r="H274" s="108">
        <v>-150.38321530015401</v>
      </c>
      <c r="I274" s="108">
        <v>7.5538648264795896</v>
      </c>
      <c r="J274" s="108">
        <v>-22.013429240718999</v>
      </c>
      <c r="K274" s="108"/>
      <c r="L274" s="126">
        <v>1.08856702246681</v>
      </c>
      <c r="M274" s="126">
        <v>10.3554977674297</v>
      </c>
      <c r="N274" s="126">
        <v>16.225423398870898</v>
      </c>
      <c r="O274" s="126">
        <v>97.856099999999998</v>
      </c>
      <c r="P274" s="259">
        <v>1.0013000000000001</v>
      </c>
      <c r="Q274" s="126">
        <v>-2.6660951564509201</v>
      </c>
    </row>
    <row r="275" spans="1:17" ht="13.2" x14ac:dyDescent="0.25">
      <c r="A275" s="108" t="s">
        <v>567</v>
      </c>
      <c r="B275" s="108">
        <v>17540</v>
      </c>
      <c r="C275" s="108">
        <v>13174</v>
      </c>
      <c r="D275" s="108"/>
      <c r="E275" s="108">
        <v>13285.0816538258</v>
      </c>
      <c r="F275" s="108">
        <v>-202.355148389596</v>
      </c>
      <c r="G275" s="108">
        <v>161.94648841395201</v>
      </c>
      <c r="H275" s="108">
        <v>-150.38321530015401</v>
      </c>
      <c r="I275" s="108">
        <v>101.427727916207</v>
      </c>
      <c r="J275" s="108">
        <v>-22.013429240718999</v>
      </c>
      <c r="K275" s="108"/>
      <c r="L275" s="126">
        <v>1.0091220068415101</v>
      </c>
      <c r="M275" s="126">
        <v>10.285062713797</v>
      </c>
      <c r="N275" s="126">
        <v>12.4168514412417</v>
      </c>
      <c r="O275" s="126">
        <v>97.125900000000001</v>
      </c>
      <c r="P275" s="259">
        <v>1.0115000000000001</v>
      </c>
      <c r="Q275" s="126">
        <v>-6.6446748350612603</v>
      </c>
    </row>
    <row r="276" spans="1:17" ht="13.2" x14ac:dyDescent="0.25">
      <c r="A276" s="108" t="s">
        <v>568</v>
      </c>
      <c r="B276" s="108">
        <v>9109</v>
      </c>
      <c r="C276" s="108">
        <v>12000</v>
      </c>
      <c r="D276" s="108"/>
      <c r="E276" s="108">
        <v>11121.701527969601</v>
      </c>
      <c r="F276" s="108">
        <v>-252.64601260870501</v>
      </c>
      <c r="G276" s="108">
        <v>1174.72236952617</v>
      </c>
      <c r="H276" s="108">
        <v>-150.38321530015401</v>
      </c>
      <c r="I276" s="108">
        <v>129.03537039942401</v>
      </c>
      <c r="J276" s="108">
        <v>-22.013429240718999</v>
      </c>
      <c r="K276" s="108"/>
      <c r="L276" s="126">
        <v>0.81238335711933296</v>
      </c>
      <c r="M276" s="126">
        <v>8.6288286310242608</v>
      </c>
      <c r="N276" s="126">
        <v>10.305343511450401</v>
      </c>
      <c r="O276" s="126">
        <v>96.319500000000005</v>
      </c>
      <c r="P276" s="259">
        <v>1.1048</v>
      </c>
      <c r="Q276" s="126">
        <v>-8.8016967126193002</v>
      </c>
    </row>
    <row r="277" spans="1:17" ht="13.2" x14ac:dyDescent="0.25">
      <c r="A277" s="108" t="s">
        <v>569</v>
      </c>
      <c r="B277" s="108">
        <v>55478</v>
      </c>
      <c r="C277" s="108">
        <v>14149</v>
      </c>
      <c r="D277" s="108"/>
      <c r="E277" s="108">
        <v>14034.2541865899</v>
      </c>
      <c r="F277" s="108">
        <v>-204.10784098596699</v>
      </c>
      <c r="G277" s="108">
        <v>498.96352050694202</v>
      </c>
      <c r="H277" s="108">
        <v>-150.38321530015401</v>
      </c>
      <c r="I277" s="108">
        <v>-7.6485118436914403</v>
      </c>
      <c r="J277" s="108">
        <v>-22.013429240718999</v>
      </c>
      <c r="K277" s="108"/>
      <c r="L277" s="126">
        <v>1.1247701791701199</v>
      </c>
      <c r="M277" s="126">
        <v>10.8313205234507</v>
      </c>
      <c r="N277" s="126">
        <v>11.6658345814611</v>
      </c>
      <c r="O277" s="126">
        <v>96.527299999999997</v>
      </c>
      <c r="P277" s="259">
        <v>1.0348999999999999</v>
      </c>
      <c r="Q277" s="126">
        <v>1.99907734891588</v>
      </c>
    </row>
    <row r="278" spans="1:17" ht="14.25" customHeight="1" x14ac:dyDescent="0.25">
      <c r="A278" s="18" t="s">
        <v>570</v>
      </c>
      <c r="B278" s="108"/>
      <c r="C278" s="108"/>
      <c r="D278" s="18"/>
      <c r="E278" s="108"/>
      <c r="F278" s="108"/>
      <c r="G278" s="108"/>
      <c r="H278" s="108"/>
      <c r="I278" s="108"/>
      <c r="J278" s="108"/>
      <c r="K278" s="18"/>
      <c r="L278" s="126"/>
      <c r="M278" s="126"/>
      <c r="N278" s="126"/>
      <c r="O278" s="126"/>
      <c r="P278" s="259"/>
      <c r="Q278" s="126"/>
    </row>
    <row r="279" spans="1:17" ht="13.2" x14ac:dyDescent="0.25">
      <c r="A279" s="108" t="s">
        <v>571</v>
      </c>
      <c r="B279" s="108">
        <v>7140</v>
      </c>
      <c r="C279" s="108">
        <v>13680</v>
      </c>
      <c r="D279" s="108"/>
      <c r="E279" s="108">
        <v>12190.111184846601</v>
      </c>
      <c r="F279" s="108">
        <v>-166.36764724679799</v>
      </c>
      <c r="G279" s="108">
        <v>1818.1805492261899</v>
      </c>
      <c r="H279" s="108">
        <v>-150.38321530015401</v>
      </c>
      <c r="I279" s="108">
        <v>10.458011524588001</v>
      </c>
      <c r="J279" s="108">
        <v>-22.013429240718999</v>
      </c>
      <c r="K279" s="108"/>
      <c r="L279" s="126">
        <v>1.0924369747899201</v>
      </c>
      <c r="M279" s="126">
        <v>9.3417366946778699</v>
      </c>
      <c r="N279" s="126">
        <v>16.641679160419802</v>
      </c>
      <c r="O279" s="126">
        <v>96.416499999999999</v>
      </c>
      <c r="P279" s="259">
        <v>1.1484000000000001</v>
      </c>
      <c r="Q279" s="126">
        <v>-2.8683181225554102</v>
      </c>
    </row>
    <row r="280" spans="1:17" ht="13.2" x14ac:dyDescent="0.25">
      <c r="A280" s="108" t="s">
        <v>572</v>
      </c>
      <c r="B280" s="108">
        <v>6099</v>
      </c>
      <c r="C280" s="108">
        <v>13975</v>
      </c>
      <c r="D280" s="108"/>
      <c r="E280" s="108">
        <v>12253.952867457299</v>
      </c>
      <c r="F280" s="108">
        <v>-87.314771740179907</v>
      </c>
      <c r="G280" s="108">
        <v>1988.1814374893099</v>
      </c>
      <c r="H280" s="108">
        <v>-150.38321530015401</v>
      </c>
      <c r="I280" s="108">
        <v>-7.6485118436914403</v>
      </c>
      <c r="J280" s="108">
        <v>-22.013429240718999</v>
      </c>
      <c r="K280" s="108"/>
      <c r="L280" s="126">
        <v>1.1477291359239199</v>
      </c>
      <c r="M280" s="126">
        <v>9.3621905230365599</v>
      </c>
      <c r="N280" s="126">
        <v>23.117338003502599</v>
      </c>
      <c r="O280" s="126">
        <v>95.267600000000002</v>
      </c>
      <c r="P280" s="259">
        <v>1.1615</v>
      </c>
      <c r="Q280" s="126">
        <v>-0.92735703245749601</v>
      </c>
    </row>
    <row r="281" spans="1:17" ht="13.2" x14ac:dyDescent="0.25">
      <c r="A281" s="108" t="s">
        <v>573</v>
      </c>
      <c r="B281" s="108">
        <v>10145</v>
      </c>
      <c r="C281" s="108">
        <v>12546</v>
      </c>
      <c r="D281" s="108"/>
      <c r="E281" s="108">
        <v>11090.2021933746</v>
      </c>
      <c r="F281" s="108">
        <v>-200.51447633250501</v>
      </c>
      <c r="G281" s="108">
        <v>1836.8333708630901</v>
      </c>
      <c r="H281" s="108">
        <v>-150.38321530015401</v>
      </c>
      <c r="I281" s="108">
        <v>-7.6485118436914403</v>
      </c>
      <c r="J281" s="108">
        <v>-22.013429240718999</v>
      </c>
      <c r="K281" s="108"/>
      <c r="L281" s="126">
        <v>0.87727944800394297</v>
      </c>
      <c r="M281" s="126">
        <v>8.5657959586002992</v>
      </c>
      <c r="N281" s="126">
        <v>15.074798619102401</v>
      </c>
      <c r="O281" s="126">
        <v>96.367400000000004</v>
      </c>
      <c r="P281" s="259">
        <v>1.1648000000000001</v>
      </c>
      <c r="Q281" s="126">
        <v>-1.2371134020618599</v>
      </c>
    </row>
    <row r="282" spans="1:17" ht="13.2" x14ac:dyDescent="0.25">
      <c r="A282" s="108" t="s">
        <v>574</v>
      </c>
      <c r="B282" s="108">
        <v>15595</v>
      </c>
      <c r="C282" s="108">
        <v>17753</v>
      </c>
      <c r="D282" s="108"/>
      <c r="E282" s="108">
        <v>16813.255810307801</v>
      </c>
      <c r="F282" s="108">
        <v>-249.88182491599801</v>
      </c>
      <c r="G282" s="108">
        <v>1369.3604444488601</v>
      </c>
      <c r="H282" s="108">
        <v>-150.38321530015401</v>
      </c>
      <c r="I282" s="108">
        <v>-7.6485118436914403</v>
      </c>
      <c r="J282" s="108">
        <v>-22.013429240718999</v>
      </c>
      <c r="K282" s="108"/>
      <c r="L282" s="126">
        <v>1.3209361974992</v>
      </c>
      <c r="M282" s="126">
        <v>12.9913433792882</v>
      </c>
      <c r="N282" s="126">
        <v>7.0088845014807504</v>
      </c>
      <c r="O282" s="126">
        <v>97.132000000000005</v>
      </c>
      <c r="P282" s="259">
        <v>1.0809</v>
      </c>
      <c r="Q282" s="126">
        <v>2.1043000914913099</v>
      </c>
    </row>
    <row r="283" spans="1:17" ht="13.2" x14ac:dyDescent="0.25">
      <c r="A283" s="108" t="s">
        <v>575</v>
      </c>
      <c r="B283" s="108">
        <v>5135</v>
      </c>
      <c r="C283" s="108">
        <v>14354</v>
      </c>
      <c r="D283" s="108"/>
      <c r="E283" s="108">
        <v>12883.4892423167</v>
      </c>
      <c r="F283" s="108">
        <v>-173.51334937806899</v>
      </c>
      <c r="G283" s="108">
        <v>1824.45168363738</v>
      </c>
      <c r="H283" s="108">
        <v>-150.38321530015401</v>
      </c>
      <c r="I283" s="108">
        <v>-7.6485118436914403</v>
      </c>
      <c r="J283" s="108">
        <v>-22.013429240718999</v>
      </c>
      <c r="K283" s="108"/>
      <c r="L283" s="126">
        <v>1.18792599805258</v>
      </c>
      <c r="M283" s="126">
        <v>9.8539435248295995</v>
      </c>
      <c r="N283" s="126">
        <v>15.2173913043478</v>
      </c>
      <c r="O283" s="126">
        <v>96.032399999999996</v>
      </c>
      <c r="P283" s="259">
        <v>1.1409</v>
      </c>
      <c r="Q283" s="126">
        <v>0.71047957371225601</v>
      </c>
    </row>
    <row r="284" spans="1:17" ht="13.2" x14ac:dyDescent="0.25">
      <c r="A284" s="108" t="s">
        <v>576</v>
      </c>
      <c r="B284" s="108">
        <v>11113</v>
      </c>
      <c r="C284" s="108">
        <v>13889</v>
      </c>
      <c r="D284" s="108"/>
      <c r="E284" s="108">
        <v>12585.333496536899</v>
      </c>
      <c r="F284" s="108">
        <v>-146.25813621598101</v>
      </c>
      <c r="G284" s="108">
        <v>1630.15900374891</v>
      </c>
      <c r="H284" s="108">
        <v>-150.38321530015401</v>
      </c>
      <c r="I284" s="108">
        <v>-7.6485118436914403</v>
      </c>
      <c r="J284" s="108">
        <v>-22.013429240718999</v>
      </c>
      <c r="K284" s="108"/>
      <c r="L284" s="126">
        <v>1.1248087825069699</v>
      </c>
      <c r="M284" s="126">
        <v>9.6463601187798105</v>
      </c>
      <c r="N284" s="126">
        <v>17.723880597014901</v>
      </c>
      <c r="O284" s="126">
        <v>95.585300000000004</v>
      </c>
      <c r="P284" s="259">
        <v>1.1288</v>
      </c>
      <c r="Q284" s="126">
        <v>4.6328671328671298</v>
      </c>
    </row>
    <row r="285" spans="1:17" ht="13.2" x14ac:dyDescent="0.25">
      <c r="A285" s="108" t="s">
        <v>577</v>
      </c>
      <c r="B285" s="108">
        <v>12464</v>
      </c>
      <c r="C285" s="108">
        <v>15212</v>
      </c>
      <c r="D285" s="108"/>
      <c r="E285" s="108">
        <v>14026.5273167426</v>
      </c>
      <c r="F285" s="108">
        <v>-223.344005641823</v>
      </c>
      <c r="G285" s="108">
        <v>1535.2542214565501</v>
      </c>
      <c r="H285" s="108">
        <v>-150.38321530015401</v>
      </c>
      <c r="I285" s="108">
        <v>-7.6485118436914403</v>
      </c>
      <c r="J285" s="108">
        <v>31.131832968057601</v>
      </c>
      <c r="K285" s="108"/>
      <c r="L285" s="126">
        <v>1.2676508344030799</v>
      </c>
      <c r="M285" s="126">
        <v>10.742939666238801</v>
      </c>
      <c r="N285" s="126">
        <v>10.380881254667701</v>
      </c>
      <c r="O285" s="126">
        <v>98.085599999999999</v>
      </c>
      <c r="P285" s="259">
        <v>1.1088</v>
      </c>
      <c r="Q285" s="126">
        <v>8.0866425992779796</v>
      </c>
    </row>
    <row r="286" spans="1:17" ht="13.2" x14ac:dyDescent="0.25">
      <c r="A286" s="108" t="s">
        <v>578</v>
      </c>
      <c r="B286" s="108">
        <v>64881</v>
      </c>
      <c r="C286" s="108">
        <v>13439</v>
      </c>
      <c r="D286" s="108"/>
      <c r="E286" s="108">
        <v>13699.153541191399</v>
      </c>
      <c r="F286" s="108">
        <v>-184.28516429646601</v>
      </c>
      <c r="G286" s="108">
        <v>103.69220882917401</v>
      </c>
      <c r="H286" s="108">
        <v>-150.38321530015401</v>
      </c>
      <c r="I286" s="108">
        <v>-7.6485118436914403</v>
      </c>
      <c r="J286" s="108">
        <v>-22.013429240718999</v>
      </c>
      <c r="K286" s="108"/>
      <c r="L286" s="126">
        <v>1.17754042015382</v>
      </c>
      <c r="M286" s="126">
        <v>10.526964750851601</v>
      </c>
      <c r="N286" s="126">
        <v>13.455344070278199</v>
      </c>
      <c r="O286" s="126">
        <v>97.857699999999994</v>
      </c>
      <c r="P286" s="259">
        <v>1.0068999999999999</v>
      </c>
      <c r="Q286" s="126">
        <v>5.4282937664861901</v>
      </c>
    </row>
    <row r="287" spans="1:17" ht="14.25" customHeight="1" x14ac:dyDescent="0.25">
      <c r="A287" s="18" t="s">
        <v>579</v>
      </c>
      <c r="B287" s="108"/>
      <c r="C287" s="108"/>
      <c r="D287" s="18"/>
      <c r="E287" s="108"/>
      <c r="F287" s="108"/>
      <c r="G287" s="108"/>
      <c r="H287" s="108"/>
      <c r="I287" s="108"/>
      <c r="J287" s="108"/>
      <c r="K287" s="18"/>
      <c r="L287" s="126"/>
      <c r="M287" s="126"/>
      <c r="N287" s="126"/>
      <c r="O287" s="126"/>
      <c r="P287" s="259"/>
      <c r="Q287" s="126"/>
    </row>
    <row r="288" spans="1:17" ht="13.2" x14ac:dyDescent="0.25">
      <c r="A288" s="108" t="s">
        <v>580</v>
      </c>
      <c r="B288" s="108">
        <v>2348</v>
      </c>
      <c r="C288" s="108">
        <v>14405</v>
      </c>
      <c r="D288" s="108"/>
      <c r="E288" s="108">
        <v>12644.669755679401</v>
      </c>
      <c r="F288" s="108">
        <v>-235.41137223184199</v>
      </c>
      <c r="G288" s="108">
        <v>2039.90201215706</v>
      </c>
      <c r="H288" s="108">
        <v>-150.38321530015401</v>
      </c>
      <c r="I288" s="108">
        <v>128.265043326003</v>
      </c>
      <c r="J288" s="108">
        <v>-22.013429240718999</v>
      </c>
      <c r="K288" s="108"/>
      <c r="L288" s="126">
        <v>1.3202725724020401</v>
      </c>
      <c r="M288" s="126">
        <v>9.5826235093696805</v>
      </c>
      <c r="N288" s="126">
        <v>10.6666666666667</v>
      </c>
      <c r="O288" s="126">
        <v>95.979100000000003</v>
      </c>
      <c r="P288" s="259">
        <v>1.1606000000000001</v>
      </c>
      <c r="Q288" s="126">
        <v>-7.9136690647482002</v>
      </c>
    </row>
    <row r="289" spans="1:17" ht="13.2" x14ac:dyDescent="0.25">
      <c r="A289" s="108" t="s">
        <v>581</v>
      </c>
      <c r="B289" s="108">
        <v>2339</v>
      </c>
      <c r="C289" s="108">
        <v>13861</v>
      </c>
      <c r="D289" s="108"/>
      <c r="E289" s="108">
        <v>12436.5126368413</v>
      </c>
      <c r="F289" s="108">
        <v>-245.988662269489</v>
      </c>
      <c r="G289" s="108">
        <v>1785.1020539358999</v>
      </c>
      <c r="H289" s="108">
        <v>-150.38321530015401</v>
      </c>
      <c r="I289" s="108">
        <v>57.748069789727801</v>
      </c>
      <c r="J289" s="108">
        <v>-22.013429240718999</v>
      </c>
      <c r="K289" s="108"/>
      <c r="L289" s="126">
        <v>0.51303976058144496</v>
      </c>
      <c r="M289" s="126">
        <v>9.8760153911928192</v>
      </c>
      <c r="N289" s="126">
        <v>9.5238095238095202</v>
      </c>
      <c r="O289" s="126">
        <v>95.494900000000001</v>
      </c>
      <c r="P289" s="259">
        <v>1.1428</v>
      </c>
      <c r="Q289" s="126">
        <v>-5.078125</v>
      </c>
    </row>
    <row r="290" spans="1:17" ht="13.2" x14ac:dyDescent="0.25">
      <c r="A290" s="108" t="s">
        <v>582</v>
      </c>
      <c r="B290" s="108">
        <v>12213</v>
      </c>
      <c r="C290" s="108">
        <v>14880</v>
      </c>
      <c r="D290" s="108"/>
      <c r="E290" s="108">
        <v>14340.369410028199</v>
      </c>
      <c r="F290" s="108">
        <v>-133.31260272402599</v>
      </c>
      <c r="G290" s="108">
        <v>774.94377589045905</v>
      </c>
      <c r="H290" s="108">
        <v>-150.38321530015401</v>
      </c>
      <c r="I290" s="108">
        <v>-7.6485118436914403</v>
      </c>
      <c r="J290" s="108">
        <v>55.727018909238502</v>
      </c>
      <c r="K290" s="108"/>
      <c r="L290" s="126">
        <v>1.2445754523868</v>
      </c>
      <c r="M290" s="126">
        <v>11.012855154343701</v>
      </c>
      <c r="N290" s="126">
        <v>16.431226765799298</v>
      </c>
      <c r="O290" s="126">
        <v>94.600300000000004</v>
      </c>
      <c r="P290" s="259">
        <v>1.0533999999999999</v>
      </c>
      <c r="Q290" s="126">
        <v>9.1903719912472592</v>
      </c>
    </row>
    <row r="291" spans="1:17" ht="13.2" x14ac:dyDescent="0.25">
      <c r="A291" s="108" t="s">
        <v>583</v>
      </c>
      <c r="B291" s="108">
        <v>2990</v>
      </c>
      <c r="C291" s="108">
        <v>15053</v>
      </c>
      <c r="D291" s="108"/>
      <c r="E291" s="108">
        <v>13832.1602490276</v>
      </c>
      <c r="F291" s="108">
        <v>-112.08674329677901</v>
      </c>
      <c r="G291" s="108">
        <v>1501.6581402650299</v>
      </c>
      <c r="H291" s="108">
        <v>-150.38321530015401</v>
      </c>
      <c r="I291" s="108">
        <v>4.0373398104272704</v>
      </c>
      <c r="J291" s="108">
        <v>-22.013429240718999</v>
      </c>
      <c r="K291" s="108"/>
      <c r="L291" s="126">
        <v>1.0033444816053501</v>
      </c>
      <c r="M291" s="126">
        <v>10.735785953177301</v>
      </c>
      <c r="N291" s="126">
        <v>18.380062305296001</v>
      </c>
      <c r="O291" s="126">
        <v>95.271199999999993</v>
      </c>
      <c r="P291" s="259">
        <v>1.1079000000000001</v>
      </c>
      <c r="Q291" s="126">
        <v>-2.5</v>
      </c>
    </row>
    <row r="292" spans="1:17" ht="13.2" x14ac:dyDescent="0.25">
      <c r="A292" s="108" t="s">
        <v>584</v>
      </c>
      <c r="B292" s="108">
        <v>7033</v>
      </c>
      <c r="C292" s="108">
        <v>12883</v>
      </c>
      <c r="D292" s="108"/>
      <c r="E292" s="108">
        <v>12479.535427570599</v>
      </c>
      <c r="F292" s="108">
        <v>-222.29835974518701</v>
      </c>
      <c r="G292" s="108">
        <v>776.65947819054895</v>
      </c>
      <c r="H292" s="108">
        <v>-150.38321530015401</v>
      </c>
      <c r="I292" s="108">
        <v>21.387313441075101</v>
      </c>
      <c r="J292" s="108">
        <v>-22.013429240718999</v>
      </c>
      <c r="K292" s="108"/>
      <c r="L292" s="126">
        <v>1.0095265178444499</v>
      </c>
      <c r="M292" s="126">
        <v>9.6260486278970596</v>
      </c>
      <c r="N292" s="126">
        <v>11.6691285081241</v>
      </c>
      <c r="O292" s="126">
        <v>96.498699999999999</v>
      </c>
      <c r="P292" s="259">
        <v>1.0615000000000001</v>
      </c>
      <c r="Q292" s="126">
        <v>-3.3591731266149898</v>
      </c>
    </row>
    <row r="293" spans="1:17" ht="13.2" x14ac:dyDescent="0.25">
      <c r="A293" s="108" t="s">
        <v>585</v>
      </c>
      <c r="B293" s="108">
        <v>3924</v>
      </c>
      <c r="C293" s="108">
        <v>15138</v>
      </c>
      <c r="D293" s="108"/>
      <c r="E293" s="108">
        <v>13589.6354187077</v>
      </c>
      <c r="F293" s="108">
        <v>-163.0743309554</v>
      </c>
      <c r="G293" s="108">
        <v>1891.33255488597</v>
      </c>
      <c r="H293" s="108">
        <v>-150.38321530015401</v>
      </c>
      <c r="I293" s="108">
        <v>-7.6485118436914403</v>
      </c>
      <c r="J293" s="108">
        <v>-22.013429240718999</v>
      </c>
      <c r="K293" s="108"/>
      <c r="L293" s="126">
        <v>0.89194699286442403</v>
      </c>
      <c r="M293" s="126">
        <v>10.601427115188599</v>
      </c>
      <c r="N293" s="126">
        <v>14.903846153846199</v>
      </c>
      <c r="O293" s="126">
        <v>95.853099999999998</v>
      </c>
      <c r="P293" s="259">
        <v>1.1385000000000001</v>
      </c>
      <c r="Q293" s="126">
        <v>-0.66079295154185003</v>
      </c>
    </row>
    <row r="294" spans="1:17" ht="13.2" x14ac:dyDescent="0.25">
      <c r="A294" s="108" t="s">
        <v>586</v>
      </c>
      <c r="B294" s="108">
        <v>6740</v>
      </c>
      <c r="C294" s="108">
        <v>14524</v>
      </c>
      <c r="D294" s="108"/>
      <c r="E294" s="108">
        <v>13846.1630757896</v>
      </c>
      <c r="F294" s="108">
        <v>-200.57610689431399</v>
      </c>
      <c r="G294" s="108">
        <v>1058.7072105398099</v>
      </c>
      <c r="H294" s="108">
        <v>-150.38321530015401</v>
      </c>
      <c r="I294" s="108">
        <v>-7.6485118436914403</v>
      </c>
      <c r="J294" s="108">
        <v>-22.013429240718999</v>
      </c>
      <c r="K294" s="108"/>
      <c r="L294" s="126">
        <v>1.03857566765579</v>
      </c>
      <c r="M294" s="126">
        <v>10.7270029673591</v>
      </c>
      <c r="N294" s="126">
        <v>12.0331950207469</v>
      </c>
      <c r="O294" s="126">
        <v>96.156599999999997</v>
      </c>
      <c r="P294" s="259">
        <v>1.0758000000000001</v>
      </c>
      <c r="Q294" s="126">
        <v>3.9318479685452199</v>
      </c>
    </row>
    <row r="295" spans="1:17" ht="13.2" x14ac:dyDescent="0.25">
      <c r="A295" s="108" t="s">
        <v>587</v>
      </c>
      <c r="B295" s="108">
        <v>76542</v>
      </c>
      <c r="C295" s="108">
        <v>13168</v>
      </c>
      <c r="D295" s="108"/>
      <c r="E295" s="108">
        <v>13177.3337951833</v>
      </c>
      <c r="F295" s="108">
        <v>-171.94760325764</v>
      </c>
      <c r="G295" s="108">
        <v>320.15312696128098</v>
      </c>
      <c r="H295" s="108">
        <v>-150.38321530015401</v>
      </c>
      <c r="I295" s="108">
        <v>-7.6485118436914403</v>
      </c>
      <c r="J295" s="108">
        <v>0.19366735065886301</v>
      </c>
      <c r="K295" s="108"/>
      <c r="L295" s="126">
        <v>1.1523085364897701</v>
      </c>
      <c r="M295" s="126">
        <v>10.1147082647435</v>
      </c>
      <c r="N295" s="126">
        <v>14.944458796176701</v>
      </c>
      <c r="O295" s="126">
        <v>96.534800000000004</v>
      </c>
      <c r="P295" s="259">
        <v>1.0236000000000001</v>
      </c>
      <c r="Q295" s="126">
        <v>6.7062608265280899</v>
      </c>
    </row>
    <row r="296" spans="1:17" ht="13.2" x14ac:dyDescent="0.25">
      <c r="A296" s="108" t="s">
        <v>588</v>
      </c>
      <c r="B296" s="108">
        <v>2387</v>
      </c>
      <c r="C296" s="108">
        <v>14854</v>
      </c>
      <c r="D296" s="108"/>
      <c r="E296" s="108">
        <v>12049.0231720554</v>
      </c>
      <c r="F296" s="108">
        <v>-194.11957754106101</v>
      </c>
      <c r="G296" s="108">
        <v>3179.26604596273</v>
      </c>
      <c r="H296" s="108">
        <v>-150.38321530015401</v>
      </c>
      <c r="I296" s="108">
        <v>-7.6485118436914403</v>
      </c>
      <c r="J296" s="108">
        <v>-22.013429240718999</v>
      </c>
      <c r="K296" s="108"/>
      <c r="L296" s="126">
        <v>0.96355257645580195</v>
      </c>
      <c r="M296" s="126">
        <v>9.3003770423125296</v>
      </c>
      <c r="N296" s="126">
        <v>14.4144144144144</v>
      </c>
      <c r="O296" s="126">
        <v>95.794700000000006</v>
      </c>
      <c r="P296" s="259">
        <v>1.2630999999999999</v>
      </c>
      <c r="Q296" s="126">
        <v>3.3755274261603399</v>
      </c>
    </row>
    <row r="297" spans="1:17" ht="13.2" x14ac:dyDescent="0.25">
      <c r="A297" s="108" t="s">
        <v>589</v>
      </c>
      <c r="B297" s="108">
        <v>5621</v>
      </c>
      <c r="C297" s="108">
        <v>14418</v>
      </c>
      <c r="D297" s="108"/>
      <c r="E297" s="108">
        <v>12648.9757906174</v>
      </c>
      <c r="F297" s="108">
        <v>-215.699378386593</v>
      </c>
      <c r="G297" s="108">
        <v>2164.5535241161501</v>
      </c>
      <c r="H297" s="108">
        <v>-150.38321530015401</v>
      </c>
      <c r="I297" s="108">
        <v>-7.6485118436914403</v>
      </c>
      <c r="J297" s="108">
        <v>-22.013429240718999</v>
      </c>
      <c r="K297" s="108"/>
      <c r="L297" s="126">
        <v>1.0674257249599699</v>
      </c>
      <c r="M297" s="126">
        <v>9.7313645258850698</v>
      </c>
      <c r="N297" s="126">
        <v>12.065813528336401</v>
      </c>
      <c r="O297" s="126">
        <v>96.622100000000003</v>
      </c>
      <c r="P297" s="259">
        <v>1.1704000000000001</v>
      </c>
      <c r="Q297" s="126">
        <v>1.1666666666666701</v>
      </c>
    </row>
    <row r="298" spans="1:17" ht="13.2" x14ac:dyDescent="0.25">
      <c r="A298" s="108" t="s">
        <v>590</v>
      </c>
      <c r="B298" s="108">
        <v>133091</v>
      </c>
      <c r="C298" s="108">
        <v>12801</v>
      </c>
      <c r="D298" s="108"/>
      <c r="E298" s="108">
        <v>13237.238502288699</v>
      </c>
      <c r="F298" s="108">
        <v>-178.06481579535</v>
      </c>
      <c r="G298" s="108">
        <v>-90.111239372209297</v>
      </c>
      <c r="H298" s="108">
        <v>-150.38321530015401</v>
      </c>
      <c r="I298" s="108">
        <v>-7.6485118436914403</v>
      </c>
      <c r="J298" s="108">
        <v>-9.9844407915608606</v>
      </c>
      <c r="K298" s="108"/>
      <c r="L298" s="126">
        <v>1.12479431366509</v>
      </c>
      <c r="M298" s="126">
        <v>10.179501243510099</v>
      </c>
      <c r="N298" s="126">
        <v>14.3858872158252</v>
      </c>
      <c r="O298" s="126">
        <v>98.785499999999999</v>
      </c>
      <c r="P298" s="259">
        <v>0.99250000000000005</v>
      </c>
      <c r="Q298" s="126">
        <v>6.2049978822532799</v>
      </c>
    </row>
    <row r="299" spans="1:17" ht="13.2" x14ac:dyDescent="0.25">
      <c r="A299" s="108" t="s">
        <v>591</v>
      </c>
      <c r="B299" s="108">
        <v>6263</v>
      </c>
      <c r="C299" s="108">
        <v>14037</v>
      </c>
      <c r="D299" s="108"/>
      <c r="E299" s="108">
        <v>12444.912923910901</v>
      </c>
      <c r="F299" s="108">
        <v>-200.25081116212201</v>
      </c>
      <c r="G299" s="108">
        <v>1700.4317157544499</v>
      </c>
      <c r="H299" s="108">
        <v>-150.38321530015401</v>
      </c>
      <c r="I299" s="108">
        <v>264.47818888036301</v>
      </c>
      <c r="J299" s="108">
        <v>-22.013429240718999</v>
      </c>
      <c r="K299" s="108"/>
      <c r="L299" s="126">
        <v>0.73447229762094801</v>
      </c>
      <c r="M299" s="126">
        <v>9.7557081270956392</v>
      </c>
      <c r="N299" s="126">
        <v>13.2569558101473</v>
      </c>
      <c r="O299" s="126">
        <v>95.1053</v>
      </c>
      <c r="P299" s="259">
        <v>1.1358999999999999</v>
      </c>
      <c r="Q299" s="126">
        <v>-13.5526315789474</v>
      </c>
    </row>
    <row r="300" spans="1:17" ht="13.2" x14ac:dyDescent="0.25">
      <c r="A300" s="108" t="s">
        <v>592</v>
      </c>
      <c r="B300" s="108">
        <v>5461</v>
      </c>
      <c r="C300" s="108">
        <v>15684</v>
      </c>
      <c r="D300" s="108"/>
      <c r="E300" s="108">
        <v>14170.598460003201</v>
      </c>
      <c r="F300" s="108">
        <v>-180.371575592141</v>
      </c>
      <c r="G300" s="108">
        <v>1874.01880673138</v>
      </c>
      <c r="H300" s="108">
        <v>-150.38321530015401</v>
      </c>
      <c r="I300" s="108">
        <v>-7.6485118436914403</v>
      </c>
      <c r="J300" s="108">
        <v>-22.013429240718999</v>
      </c>
      <c r="K300" s="108"/>
      <c r="L300" s="126">
        <v>0.95220655557590195</v>
      </c>
      <c r="M300" s="126">
        <v>11.0419337117744</v>
      </c>
      <c r="N300" s="126">
        <v>13.101160862354901</v>
      </c>
      <c r="O300" s="126">
        <v>96.393699999999995</v>
      </c>
      <c r="P300" s="259">
        <v>1.1315999999999999</v>
      </c>
      <c r="Q300" s="126">
        <v>2.0249221183800601</v>
      </c>
    </row>
    <row r="301" spans="1:17" ht="13.2" x14ac:dyDescent="0.25">
      <c r="A301" s="108" t="s">
        <v>593</v>
      </c>
      <c r="B301" s="108">
        <v>9059</v>
      </c>
      <c r="C301" s="108">
        <v>15855</v>
      </c>
      <c r="D301" s="108"/>
      <c r="E301" s="108">
        <v>15739.5739164387</v>
      </c>
      <c r="F301" s="108">
        <v>-229.108087868426</v>
      </c>
      <c r="G301" s="108">
        <v>383.76990860619799</v>
      </c>
      <c r="H301" s="108">
        <v>-150.38321530015401</v>
      </c>
      <c r="I301" s="108">
        <v>-7.6485118436914403</v>
      </c>
      <c r="J301" s="108">
        <v>118.67175078565199</v>
      </c>
      <c r="K301" s="108"/>
      <c r="L301" s="126">
        <v>1.34672701181146</v>
      </c>
      <c r="M301" s="126">
        <v>12.0984656143062</v>
      </c>
      <c r="N301" s="126">
        <v>8.8503649635036492</v>
      </c>
      <c r="O301" s="126">
        <v>95.785499999999999</v>
      </c>
      <c r="P301" s="259">
        <v>1.0238</v>
      </c>
      <c r="Q301" s="126">
        <v>11.640696608615899</v>
      </c>
    </row>
    <row r="302" spans="1:17" ht="13.2" x14ac:dyDescent="0.25">
      <c r="A302" s="108" t="s">
        <v>594</v>
      </c>
      <c r="B302" s="108">
        <v>2718</v>
      </c>
      <c r="C302" s="108">
        <v>12377</v>
      </c>
      <c r="D302" s="108"/>
      <c r="E302" s="108">
        <v>11424.916906386899</v>
      </c>
      <c r="F302" s="108">
        <v>-153.27047816249399</v>
      </c>
      <c r="G302" s="108">
        <v>1285.33126783837</v>
      </c>
      <c r="H302" s="108">
        <v>-150.38321530015401</v>
      </c>
      <c r="I302" s="108">
        <v>-7.6485118436914403</v>
      </c>
      <c r="J302" s="108">
        <v>-22.013429240718999</v>
      </c>
      <c r="K302" s="108"/>
      <c r="L302" s="126">
        <v>1.2141280353200901</v>
      </c>
      <c r="M302" s="126">
        <v>8.6460632818248708</v>
      </c>
      <c r="N302" s="126">
        <v>19.148936170212799</v>
      </c>
      <c r="O302" s="126">
        <v>95.1798</v>
      </c>
      <c r="P302" s="259">
        <v>1.1116999999999999</v>
      </c>
      <c r="Q302" s="126">
        <v>-1.1070110701107001</v>
      </c>
    </row>
    <row r="303" spans="1:17" ht="14.25" customHeight="1" x14ac:dyDescent="0.25">
      <c r="A303" s="18" t="s">
        <v>595</v>
      </c>
      <c r="B303" s="108"/>
      <c r="C303" s="108"/>
      <c r="D303" s="18"/>
      <c r="E303" s="108"/>
      <c r="F303" s="108"/>
      <c r="G303" s="108"/>
      <c r="H303" s="108"/>
      <c r="I303" s="108"/>
      <c r="J303" s="108"/>
      <c r="K303" s="18"/>
      <c r="L303" s="126"/>
      <c r="M303" s="126"/>
      <c r="N303" s="126"/>
      <c r="O303" s="126"/>
      <c r="P303" s="259"/>
      <c r="Q303" s="126"/>
    </row>
    <row r="304" spans="1:17" ht="13.2" x14ac:dyDescent="0.25">
      <c r="A304" s="108" t="s">
        <v>596</v>
      </c>
      <c r="B304" s="108">
        <v>2609</v>
      </c>
      <c r="C304" s="108">
        <v>12663</v>
      </c>
      <c r="D304" s="108"/>
      <c r="E304" s="108">
        <v>11030.7390177164</v>
      </c>
      <c r="F304" s="108">
        <v>-318.24925250841699</v>
      </c>
      <c r="G304" s="108">
        <v>2035.5148069494601</v>
      </c>
      <c r="H304" s="108">
        <v>-150.38321530015401</v>
      </c>
      <c r="I304" s="108">
        <v>86.990911262387201</v>
      </c>
      <c r="J304" s="108">
        <v>-22.013429240718999</v>
      </c>
      <c r="K304" s="108"/>
      <c r="L304" s="126">
        <v>0.95822154082023803</v>
      </c>
      <c r="M304" s="126">
        <v>8.4706784208509003</v>
      </c>
      <c r="N304" s="126">
        <v>4.5248868778280498</v>
      </c>
      <c r="O304" s="126">
        <v>96.032899999999998</v>
      </c>
      <c r="P304" s="259">
        <v>1.1837</v>
      </c>
      <c r="Q304" s="126">
        <v>-6.8181818181818201</v>
      </c>
    </row>
    <row r="305" spans="1:18" ht="13.2" x14ac:dyDescent="0.25">
      <c r="A305" s="108" t="s">
        <v>597</v>
      </c>
      <c r="B305" s="108">
        <v>6113</v>
      </c>
      <c r="C305" s="108">
        <v>12132</v>
      </c>
      <c r="D305" s="108"/>
      <c r="E305" s="108">
        <v>11885.838342577899</v>
      </c>
      <c r="F305" s="108">
        <v>-255.52791930701201</v>
      </c>
      <c r="G305" s="108">
        <v>681.90649958486495</v>
      </c>
      <c r="H305" s="108">
        <v>-150.38321530015401</v>
      </c>
      <c r="I305" s="108">
        <v>-7.6485118436914403</v>
      </c>
      <c r="J305" s="108">
        <v>-22.013429240718999</v>
      </c>
      <c r="K305" s="108"/>
      <c r="L305" s="126">
        <v>1.1451006052674599</v>
      </c>
      <c r="M305" s="126">
        <v>9.0626533616882092</v>
      </c>
      <c r="N305" s="126">
        <v>9.5667870036101093</v>
      </c>
      <c r="O305" s="126">
        <v>95.483199999999997</v>
      </c>
      <c r="P305" s="259">
        <v>1.0566</v>
      </c>
      <c r="Q305" s="126">
        <v>-1.26582278481013</v>
      </c>
    </row>
    <row r="306" spans="1:18" ht="13.2" x14ac:dyDescent="0.25">
      <c r="A306" s="108" t="s">
        <v>598</v>
      </c>
      <c r="B306" s="108">
        <v>27943</v>
      </c>
      <c r="C306" s="108">
        <v>12025</v>
      </c>
      <c r="D306" s="108"/>
      <c r="E306" s="108">
        <v>12098.966691637699</v>
      </c>
      <c r="F306" s="108">
        <v>-205.07195487917099</v>
      </c>
      <c r="G306" s="108">
        <v>311.64221668589602</v>
      </c>
      <c r="H306" s="108">
        <v>-150.38321530015401</v>
      </c>
      <c r="I306" s="108">
        <v>-7.6485118436914403</v>
      </c>
      <c r="J306" s="108">
        <v>-22.013429240718999</v>
      </c>
      <c r="K306" s="108"/>
      <c r="L306" s="126">
        <v>1.05214186021544</v>
      </c>
      <c r="M306" s="126">
        <v>9.29034105142612</v>
      </c>
      <c r="N306" s="126">
        <v>13.520801232665599</v>
      </c>
      <c r="O306" s="126">
        <v>96.290800000000004</v>
      </c>
      <c r="P306" s="259">
        <v>1.0249999999999999</v>
      </c>
      <c r="Q306" s="126">
        <v>0.73196235622168004</v>
      </c>
    </row>
    <row r="307" spans="1:18" ht="13.2" x14ac:dyDescent="0.25">
      <c r="A307" s="108" t="s">
        <v>599</v>
      </c>
      <c r="B307" s="108">
        <v>17330</v>
      </c>
      <c r="C307" s="108">
        <v>12243</v>
      </c>
      <c r="D307" s="108"/>
      <c r="E307" s="108">
        <v>12166.3823566748</v>
      </c>
      <c r="F307" s="108">
        <v>-210.82353795558299</v>
      </c>
      <c r="G307" s="108">
        <v>408.22539069388699</v>
      </c>
      <c r="H307" s="108">
        <v>-150.38321530015401</v>
      </c>
      <c r="I307" s="108">
        <v>-7.6485118436914403</v>
      </c>
      <c r="J307" s="108">
        <v>36.784318331055204</v>
      </c>
      <c r="K307" s="108"/>
      <c r="L307" s="126">
        <v>1.14829774956722</v>
      </c>
      <c r="M307" s="126">
        <v>9.2902481246393496</v>
      </c>
      <c r="N307" s="126">
        <v>13.0434782608696</v>
      </c>
      <c r="O307" s="126">
        <v>97.529899999999998</v>
      </c>
      <c r="P307" s="259">
        <v>1.0327999999999999</v>
      </c>
      <c r="Q307" s="126">
        <v>8.7793144918821397</v>
      </c>
    </row>
    <row r="308" spans="1:18" ht="13.2" x14ac:dyDescent="0.25">
      <c r="A308" s="108" t="s">
        <v>600</v>
      </c>
      <c r="B308" s="108">
        <v>9177</v>
      </c>
      <c r="C308" s="108">
        <v>13531</v>
      </c>
      <c r="D308" s="108"/>
      <c r="E308" s="108">
        <v>13352.339582672401</v>
      </c>
      <c r="F308" s="108">
        <v>19.1971993874924</v>
      </c>
      <c r="G308" s="108">
        <v>284.22624479800601</v>
      </c>
      <c r="H308" s="108">
        <v>-150.38321530015401</v>
      </c>
      <c r="I308" s="108">
        <v>47.982129767881801</v>
      </c>
      <c r="J308" s="108">
        <v>-22.013429240718999</v>
      </c>
      <c r="K308" s="108"/>
      <c r="L308" s="126">
        <v>0.89353819330936002</v>
      </c>
      <c r="M308" s="126">
        <v>10.4064509098834</v>
      </c>
      <c r="N308" s="126">
        <v>28.691099476439799</v>
      </c>
      <c r="O308" s="126">
        <v>96.345600000000005</v>
      </c>
      <c r="P308" s="259">
        <v>1.0206</v>
      </c>
      <c r="Q308" s="126">
        <v>-4.4239631336405498</v>
      </c>
    </row>
    <row r="309" spans="1:18" ht="13.2" x14ac:dyDescent="0.25">
      <c r="A309" s="108" t="s">
        <v>601</v>
      </c>
      <c r="B309" s="108">
        <v>4728</v>
      </c>
      <c r="C309" s="108">
        <v>12243</v>
      </c>
      <c r="D309" s="108"/>
      <c r="E309" s="108">
        <v>11238.517854485</v>
      </c>
      <c r="F309" s="108">
        <v>-186.943339987873</v>
      </c>
      <c r="G309" s="108">
        <v>1371.2764133585299</v>
      </c>
      <c r="H309" s="108">
        <v>-150.38321530015401</v>
      </c>
      <c r="I309" s="108">
        <v>-7.6485118436914403</v>
      </c>
      <c r="J309" s="108">
        <v>-22.013429240718999</v>
      </c>
      <c r="K309" s="108"/>
      <c r="L309" s="126">
        <v>0.86717428087986503</v>
      </c>
      <c r="M309" s="126">
        <v>8.6928934010152297</v>
      </c>
      <c r="N309" s="126">
        <v>16.058394160583902</v>
      </c>
      <c r="O309" s="126">
        <v>96.419899999999998</v>
      </c>
      <c r="P309" s="259">
        <v>1.1212</v>
      </c>
      <c r="Q309" s="126">
        <v>2.7272727272727302</v>
      </c>
    </row>
    <row r="310" spans="1:18" ht="13.2" x14ac:dyDescent="0.25">
      <c r="A310" s="108" t="s">
        <v>602</v>
      </c>
      <c r="B310" s="108">
        <v>15547</v>
      </c>
      <c r="C310" s="108">
        <v>11620</v>
      </c>
      <c r="D310" s="108"/>
      <c r="E310" s="108">
        <v>11584.2469318817</v>
      </c>
      <c r="F310" s="108">
        <v>-228.66672490687799</v>
      </c>
      <c r="G310" s="108">
        <v>421.56724016994298</v>
      </c>
      <c r="H310" s="108">
        <v>-150.38321530015401</v>
      </c>
      <c r="I310" s="108">
        <v>15.1253817682117</v>
      </c>
      <c r="J310" s="108">
        <v>-22.013429240718999</v>
      </c>
      <c r="K310" s="108"/>
      <c r="L310" s="126">
        <v>0.98411269055123196</v>
      </c>
      <c r="M310" s="126">
        <v>8.9084710876696498</v>
      </c>
      <c r="N310" s="126">
        <v>12.057761732852001</v>
      </c>
      <c r="O310" s="126">
        <v>95.713099999999997</v>
      </c>
      <c r="P310" s="259">
        <v>1.0356000000000001</v>
      </c>
      <c r="Q310" s="126">
        <v>-3.1486146095717902</v>
      </c>
    </row>
    <row r="311" spans="1:18" ht="13.2" x14ac:dyDescent="0.25">
      <c r="A311" s="108" t="s">
        <v>603</v>
      </c>
      <c r="B311" s="108">
        <v>22433</v>
      </c>
      <c r="C311" s="108">
        <v>12803</v>
      </c>
      <c r="D311" s="108"/>
      <c r="E311" s="108">
        <v>12801.0363817856</v>
      </c>
      <c r="F311" s="108">
        <v>-232.115616861912</v>
      </c>
      <c r="G311" s="108">
        <v>413.680799059381</v>
      </c>
      <c r="H311" s="108">
        <v>-150.38321530015401</v>
      </c>
      <c r="I311" s="108">
        <v>-7.6485118436914403</v>
      </c>
      <c r="J311" s="108">
        <v>-22.013429240718999</v>
      </c>
      <c r="K311" s="108"/>
      <c r="L311" s="126">
        <v>0.92720545624749295</v>
      </c>
      <c r="M311" s="126">
        <v>9.9362546248829897</v>
      </c>
      <c r="N311" s="126">
        <v>10.5428443248093</v>
      </c>
      <c r="O311" s="126">
        <v>98.882400000000004</v>
      </c>
      <c r="P311" s="259">
        <v>1.0316000000000001</v>
      </c>
      <c r="Q311" s="126">
        <v>-1.4158576051779901</v>
      </c>
    </row>
    <row r="312" spans="1:18" ht="13.2" x14ac:dyDescent="0.25">
      <c r="A312" s="108" t="s">
        <v>604</v>
      </c>
      <c r="B312" s="108">
        <v>79352</v>
      </c>
      <c r="C312" s="108">
        <v>12118</v>
      </c>
      <c r="D312" s="108"/>
      <c r="E312" s="108">
        <v>12422.757509904501</v>
      </c>
      <c r="F312" s="108">
        <v>-213.20352630153999</v>
      </c>
      <c r="G312" s="108">
        <v>88.673697458343199</v>
      </c>
      <c r="H312" s="108">
        <v>-150.38321530015401</v>
      </c>
      <c r="I312" s="108">
        <v>-7.6485118436914403</v>
      </c>
      <c r="J312" s="108">
        <v>-22.013429240718999</v>
      </c>
      <c r="K312" s="108"/>
      <c r="L312" s="126">
        <v>0.98674261518298201</v>
      </c>
      <c r="M312" s="126">
        <v>9.5927008771045497</v>
      </c>
      <c r="N312" s="126">
        <v>12.4408828166054</v>
      </c>
      <c r="O312" s="126">
        <v>98.563100000000006</v>
      </c>
      <c r="P312" s="259">
        <v>1.0064</v>
      </c>
      <c r="Q312" s="126">
        <v>1.3888888888888899</v>
      </c>
    </row>
    <row r="313" spans="1:18" ht="13.2" x14ac:dyDescent="0.25">
      <c r="A313" s="108" t="s">
        <v>605</v>
      </c>
      <c r="B313" s="108">
        <v>5871</v>
      </c>
      <c r="C313" s="108">
        <v>13511</v>
      </c>
      <c r="D313" s="108"/>
      <c r="E313" s="108">
        <v>11955.696916776</v>
      </c>
      <c r="F313" s="108">
        <v>-237.642524577063</v>
      </c>
      <c r="G313" s="108">
        <v>1973.48905282126</v>
      </c>
      <c r="H313" s="108">
        <v>-150.38321530015401</v>
      </c>
      <c r="I313" s="108">
        <v>-7.6485118436914403</v>
      </c>
      <c r="J313" s="108">
        <v>-22.013429240718999</v>
      </c>
      <c r="K313" s="108"/>
      <c r="L313" s="126">
        <v>1.0390052801907701</v>
      </c>
      <c r="M313" s="126">
        <v>9.1807187872594103</v>
      </c>
      <c r="N313" s="126">
        <v>10.9461966604824</v>
      </c>
      <c r="O313" s="126">
        <v>95.4786</v>
      </c>
      <c r="P313" s="259">
        <v>1.1642999999999999</v>
      </c>
      <c r="Q313" s="126">
        <v>0.1669449081803</v>
      </c>
    </row>
    <row r="314" spans="1:18" ht="13.2" x14ac:dyDescent="0.25">
      <c r="A314" s="108" t="s">
        <v>606</v>
      </c>
      <c r="B314" s="108">
        <v>42344</v>
      </c>
      <c r="C314" s="108">
        <v>12858</v>
      </c>
      <c r="D314" s="108"/>
      <c r="E314" s="108">
        <v>13128.686156833401</v>
      </c>
      <c r="F314" s="108">
        <v>-261.07799107027</v>
      </c>
      <c r="G314" s="108">
        <v>170.650889124005</v>
      </c>
      <c r="H314" s="108">
        <v>-150.38321530015401</v>
      </c>
      <c r="I314" s="108">
        <v>-7.6485118436914403</v>
      </c>
      <c r="J314" s="108">
        <v>-22.013429240718999</v>
      </c>
      <c r="K314" s="108"/>
      <c r="L314" s="126">
        <v>1.10759493670886</v>
      </c>
      <c r="M314" s="126">
        <v>10.1006045720763</v>
      </c>
      <c r="N314" s="126">
        <v>8.1599251812017801</v>
      </c>
      <c r="O314" s="126">
        <v>96.590299999999999</v>
      </c>
      <c r="P314" s="259">
        <v>1.0123</v>
      </c>
      <c r="Q314" s="126">
        <v>4.3535620052770403</v>
      </c>
    </row>
    <row r="315" spans="1:18" ht="13.2" x14ac:dyDescent="0.25">
      <c r="A315" s="108" t="s">
        <v>607</v>
      </c>
      <c r="B315" s="108">
        <v>7783</v>
      </c>
      <c r="C315" s="108">
        <v>12895</v>
      </c>
      <c r="D315" s="108"/>
      <c r="E315" s="108">
        <v>12594.341316587999</v>
      </c>
      <c r="F315" s="108">
        <v>-171.359378120212</v>
      </c>
      <c r="G315" s="108">
        <v>515.46057032179306</v>
      </c>
      <c r="H315" s="108">
        <v>-150.38321530015401</v>
      </c>
      <c r="I315" s="108">
        <v>129.32687959378299</v>
      </c>
      <c r="J315" s="108">
        <v>-22.013429240718999</v>
      </c>
      <c r="K315" s="108"/>
      <c r="L315" s="126">
        <v>0.886547603751767</v>
      </c>
      <c r="M315" s="126">
        <v>9.7905691892586404</v>
      </c>
      <c r="N315" s="126">
        <v>15.485564304461899</v>
      </c>
      <c r="O315" s="126">
        <v>96.308000000000007</v>
      </c>
      <c r="P315" s="259">
        <v>1.0402</v>
      </c>
      <c r="Q315" s="126">
        <v>-8.0752212389380507</v>
      </c>
    </row>
    <row r="316" spans="1:18" ht="13.2" x14ac:dyDescent="0.25">
      <c r="A316" s="108" t="s">
        <v>608</v>
      </c>
      <c r="B316" s="108">
        <v>3162</v>
      </c>
      <c r="C316" s="108">
        <v>10634</v>
      </c>
      <c r="D316" s="108"/>
      <c r="E316" s="108">
        <v>9847.8313543006898</v>
      </c>
      <c r="F316" s="108">
        <v>-142.40757539995701</v>
      </c>
      <c r="G316" s="108">
        <v>1103.26211285776</v>
      </c>
      <c r="H316" s="108">
        <v>-150.38321530015401</v>
      </c>
      <c r="I316" s="108">
        <v>-7.6485118436914403</v>
      </c>
      <c r="J316" s="108">
        <v>-16.9147065140961</v>
      </c>
      <c r="K316" s="108"/>
      <c r="L316" s="126">
        <v>0.91714104996837398</v>
      </c>
      <c r="M316" s="126">
        <v>7.5268817204301097</v>
      </c>
      <c r="N316" s="126">
        <v>23.109243697478998</v>
      </c>
      <c r="O316" s="126">
        <v>94.885499999999993</v>
      </c>
      <c r="P316" s="259">
        <v>1.1111</v>
      </c>
      <c r="Q316" s="126">
        <v>5.9523809523809499</v>
      </c>
    </row>
    <row r="317" spans="1:18" ht="13.2" x14ac:dyDescent="0.25">
      <c r="A317" s="108" t="s">
        <v>609</v>
      </c>
      <c r="B317" s="108">
        <v>4088</v>
      </c>
      <c r="C317" s="108">
        <v>11099</v>
      </c>
      <c r="D317" s="108"/>
      <c r="E317" s="108">
        <v>10001.767681740501</v>
      </c>
      <c r="F317" s="108">
        <v>-183.980791798979</v>
      </c>
      <c r="G317" s="108">
        <v>1252.3877722353</v>
      </c>
      <c r="H317" s="108">
        <v>-150.38321530015401</v>
      </c>
      <c r="I317" s="108">
        <v>201.28150604278599</v>
      </c>
      <c r="J317" s="108">
        <v>-22.013429240718999</v>
      </c>
      <c r="K317" s="108"/>
      <c r="L317" s="126">
        <v>0.78277886497064597</v>
      </c>
      <c r="M317" s="126">
        <v>7.7299412915851304</v>
      </c>
      <c r="N317" s="126">
        <v>18.354430379746798</v>
      </c>
      <c r="O317" s="126">
        <v>95.003299999999996</v>
      </c>
      <c r="P317" s="259">
        <v>1.1243000000000001</v>
      </c>
      <c r="Q317" s="126">
        <v>-13</v>
      </c>
    </row>
    <row r="318" spans="1:18" ht="6.75" customHeight="1" thickBot="1" x14ac:dyDescent="0.3">
      <c r="A318" s="170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0"/>
    </row>
    <row r="319" spans="1:18" x14ac:dyDescent="0.25"/>
    <row r="320" spans="1:18" x14ac:dyDescent="0.25"/>
  </sheetData>
  <mergeCells count="5">
    <mergeCell ref="Q3:Q4"/>
    <mergeCell ref="F4:J4"/>
    <mergeCell ref="L3:M4"/>
    <mergeCell ref="N3:N4"/>
    <mergeCell ref="O3:P4"/>
  </mergeCells>
  <conditionalFormatting sqref="C318:Q333 E8:J8 D9:J317 K8:Q317">
    <cfRule type="cellIs" dxfId="72" priority="2" operator="lessThan">
      <formula>0</formula>
    </cfRule>
  </conditionalFormatting>
  <conditionalFormatting sqref="B318:B333 B8:D8 B9:C317">
    <cfRule type="cellIs" dxfId="7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0" defaultRowHeight="13.2" zeroHeight="1" x14ac:dyDescent="0.25"/>
  <cols>
    <col min="1" max="1" width="15.44140625" bestFit="1" customWidth="1"/>
    <col min="2" max="2" width="10.5546875" customWidth="1"/>
    <col min="3" max="3" width="14.33203125" customWidth="1"/>
    <col min="4" max="4" width="12.109375" customWidth="1"/>
    <col min="5" max="9" width="11.6640625" customWidth="1"/>
    <col min="10" max="10" width="6.44140625" style="64" customWidth="1"/>
    <col min="11" max="11" width="9.109375" customWidth="1"/>
    <col min="12" max="12" width="11.109375" bestFit="1" customWidth="1"/>
    <col min="13" max="13" width="10.5546875" customWidth="1"/>
    <col min="14" max="14" width="9.6640625" customWidth="1"/>
    <col min="15" max="15" width="7.44140625" customWidth="1"/>
    <col min="16" max="16" width="8.88671875" customWidth="1"/>
    <col min="17" max="17" width="10.44140625" customWidth="1"/>
    <col min="18" max="18" width="5.109375" customWidth="1"/>
    <col min="19" max="21" width="0" hidden="1" customWidth="1"/>
    <col min="22" max="16384" width="9.109375" hidden="1"/>
  </cols>
  <sheetData>
    <row r="1" spans="1:17" x14ac:dyDescent="0.25"/>
    <row r="2" spans="1:17" ht="16.2" thickBot="1" x14ac:dyDescent="0.35">
      <c r="A2" s="69" t="str">
        <f>"Tabell 6  Gymnasieskola, utjämningsåret "&amp;Innehåll!C33</f>
        <v>Tabell 6  Gymnasieskola,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8"/>
      <c r="M2" s="68"/>
      <c r="N2" s="68"/>
      <c r="O2" s="68"/>
      <c r="P2" s="68"/>
      <c r="Q2" s="68"/>
    </row>
    <row r="3" spans="1:17" s="64" customFormat="1" ht="25.5" customHeight="1" x14ac:dyDescent="0.25">
      <c r="A3" s="125" t="s">
        <v>19</v>
      </c>
      <c r="C3"/>
      <c r="E3" s="397" t="s">
        <v>69</v>
      </c>
      <c r="F3" s="397"/>
      <c r="G3" s="397"/>
      <c r="H3" s="397"/>
      <c r="I3" s="397"/>
      <c r="J3" s="72"/>
      <c r="K3" s="260"/>
      <c r="L3" s="396"/>
      <c r="M3" s="396"/>
      <c r="N3" s="73"/>
      <c r="O3" s="396"/>
      <c r="P3" s="396"/>
      <c r="Q3" s="187"/>
    </row>
    <row r="4" spans="1:17" s="64" customFormat="1" ht="42.75" customHeight="1" x14ac:dyDescent="0.25">
      <c r="A4" s="3" t="s">
        <v>42</v>
      </c>
      <c r="B4" s="265" t="str">
        <f>"Folkmängd 31/12 -"&amp;Innehåll!C33-2</f>
        <v>Folkmängd 31/12 -2023</v>
      </c>
      <c r="C4" s="264" t="s">
        <v>70</v>
      </c>
      <c r="D4" s="264" t="s">
        <v>79</v>
      </c>
      <c r="E4" s="264" t="s">
        <v>80</v>
      </c>
      <c r="F4" s="264" t="s">
        <v>170</v>
      </c>
      <c r="G4" s="264" t="s">
        <v>199</v>
      </c>
      <c r="H4" s="264" t="s">
        <v>194</v>
      </c>
      <c r="I4" s="264" t="s">
        <v>195</v>
      </c>
      <c r="J4" s="75"/>
      <c r="K4" s="301" t="s">
        <v>81</v>
      </c>
      <c r="L4" s="302" t="s">
        <v>84</v>
      </c>
      <c r="M4" s="302" t="s">
        <v>83</v>
      </c>
      <c r="N4" s="303" t="s">
        <v>201</v>
      </c>
      <c r="O4" s="303" t="s">
        <v>255</v>
      </c>
      <c r="P4" s="302" t="s">
        <v>254</v>
      </c>
      <c r="Q4" s="302" t="s">
        <v>202</v>
      </c>
    </row>
    <row r="5" spans="1:17" s="72" customFormat="1" ht="18" customHeight="1" x14ac:dyDescent="0.25">
      <c r="B5" s="76"/>
      <c r="C5" s="300" t="s">
        <v>256</v>
      </c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76"/>
      <c r="K5" s="76"/>
      <c r="L5" s="76"/>
      <c r="M5" s="76"/>
    </row>
    <row r="6" spans="1:17" ht="18.75" customHeight="1" x14ac:dyDescent="0.25">
      <c r="A6" s="17" t="s">
        <v>305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08" t="s">
        <v>306</v>
      </c>
      <c r="B7" s="108">
        <v>95592</v>
      </c>
      <c r="C7" s="108">
        <v>5108</v>
      </c>
      <c r="D7" s="108">
        <v>5265.2950501588102</v>
      </c>
      <c r="E7" s="108">
        <v>-144.08451238395699</v>
      </c>
      <c r="F7" s="108">
        <v>-84.076127967156907</v>
      </c>
      <c r="G7" s="108">
        <v>86.757724241108804</v>
      </c>
      <c r="H7" s="108">
        <v>-3.0508098704304301</v>
      </c>
      <c r="I7" s="108">
        <v>-13.2272193810064</v>
      </c>
      <c r="J7" s="108"/>
      <c r="K7" s="108">
        <v>3790</v>
      </c>
      <c r="L7" s="108">
        <v>-194.75940096633499</v>
      </c>
      <c r="M7" s="108">
        <v>-94.692317070975193</v>
      </c>
      <c r="N7" s="190">
        <v>0.911997885835095</v>
      </c>
      <c r="O7" s="163">
        <v>1.038872</v>
      </c>
      <c r="P7" s="163">
        <v>0.98270000000000002</v>
      </c>
      <c r="Q7" s="126">
        <v>9.19043503313166</v>
      </c>
    </row>
    <row r="8" spans="1:17" x14ac:dyDescent="0.25">
      <c r="A8" s="108" t="s">
        <v>307</v>
      </c>
      <c r="B8" s="108">
        <v>32419</v>
      </c>
      <c r="C8" s="108">
        <v>6262</v>
      </c>
      <c r="D8" s="108">
        <v>7168.7508226174295</v>
      </c>
      <c r="E8" s="108">
        <v>-1080.7338603543401</v>
      </c>
      <c r="F8" s="108">
        <v>-133.49403972271099</v>
      </c>
      <c r="G8" s="108">
        <v>268.84138441577198</v>
      </c>
      <c r="H8" s="108">
        <v>-3.0508098704304301</v>
      </c>
      <c r="I8" s="108">
        <v>41.674398547175201</v>
      </c>
      <c r="J8" s="108"/>
      <c r="K8" s="108">
        <v>1750</v>
      </c>
      <c r="L8" s="108">
        <v>-1124.3167609898201</v>
      </c>
      <c r="M8" s="108">
        <v>-1038.4336529882601</v>
      </c>
      <c r="N8" s="190">
        <v>0.94197952218430003</v>
      </c>
      <c r="O8" s="163">
        <v>1.077985</v>
      </c>
      <c r="P8" s="163">
        <v>0.98040000000000005</v>
      </c>
      <c r="Q8" s="126">
        <v>18.724559023066501</v>
      </c>
    </row>
    <row r="9" spans="1:17" x14ac:dyDescent="0.25">
      <c r="A9" s="108" t="s">
        <v>308</v>
      </c>
      <c r="B9" s="108">
        <v>28808</v>
      </c>
      <c r="C9" s="108">
        <v>6324</v>
      </c>
      <c r="D9" s="108">
        <v>6435.4268884463499</v>
      </c>
      <c r="E9" s="108">
        <v>-369.88089839854098</v>
      </c>
      <c r="F9" s="108">
        <v>47.556665797802196</v>
      </c>
      <c r="G9" s="108">
        <v>172.97902412763301</v>
      </c>
      <c r="H9" s="108">
        <v>-3.0508098704304301</v>
      </c>
      <c r="I9" s="108">
        <v>41.236587296410399</v>
      </c>
      <c r="J9" s="108"/>
      <c r="K9" s="108">
        <v>1396</v>
      </c>
      <c r="L9" s="108">
        <v>-353.56200726557603</v>
      </c>
      <c r="M9" s="108">
        <v>-387.48248280090399</v>
      </c>
      <c r="N9" s="190">
        <v>0.93133047210300401</v>
      </c>
      <c r="O9" s="163">
        <v>1.0528329999999999</v>
      </c>
      <c r="P9" s="163">
        <v>1.0063</v>
      </c>
      <c r="Q9" s="126">
        <v>19.4183062446536</v>
      </c>
    </row>
    <row r="10" spans="1:17" x14ac:dyDescent="0.25">
      <c r="A10" s="108" t="s">
        <v>309</v>
      </c>
      <c r="B10" s="108">
        <v>99751</v>
      </c>
      <c r="C10" s="108">
        <v>4919</v>
      </c>
      <c r="D10" s="108">
        <v>4855.3836994317599</v>
      </c>
      <c r="E10" s="108">
        <v>20.972543664018399</v>
      </c>
      <c r="F10" s="108">
        <v>-80.383430189181297</v>
      </c>
      <c r="G10" s="108">
        <v>108.35646068200801</v>
      </c>
      <c r="H10" s="108">
        <v>-3.0508098704304301</v>
      </c>
      <c r="I10" s="108">
        <v>17.349308115507998</v>
      </c>
      <c r="J10" s="108"/>
      <c r="K10" s="108">
        <v>3647</v>
      </c>
      <c r="L10" s="108">
        <v>11.643626689772599</v>
      </c>
      <c r="M10" s="108">
        <v>29.018767368867</v>
      </c>
      <c r="N10" s="190">
        <v>0.91868131868131897</v>
      </c>
      <c r="O10" s="163">
        <v>1.047469</v>
      </c>
      <c r="P10" s="163">
        <v>0.98199999999999998</v>
      </c>
      <c r="Q10" s="126">
        <v>17.569310122501602</v>
      </c>
    </row>
    <row r="11" spans="1:17" x14ac:dyDescent="0.25">
      <c r="A11" s="108" t="s">
        <v>310</v>
      </c>
      <c r="B11" s="108">
        <v>113920</v>
      </c>
      <c r="C11" s="108">
        <v>5164</v>
      </c>
      <c r="D11" s="108">
        <v>5433.5563760675304</v>
      </c>
      <c r="E11" s="108">
        <v>-286.78450572977499</v>
      </c>
      <c r="F11" s="108">
        <v>-105.46114058400801</v>
      </c>
      <c r="G11" s="108">
        <v>130.16712423772699</v>
      </c>
      <c r="H11" s="108">
        <v>-3.0508098704304301</v>
      </c>
      <c r="I11" s="108">
        <v>-4.0325727759607402</v>
      </c>
      <c r="J11" s="108"/>
      <c r="K11" s="108">
        <v>4661</v>
      </c>
      <c r="L11" s="108">
        <v>-307.53328121795897</v>
      </c>
      <c r="M11" s="108">
        <v>-267.318423510988</v>
      </c>
      <c r="N11" s="190">
        <v>0.93693693693693703</v>
      </c>
      <c r="O11" s="163">
        <v>1.0515399999999999</v>
      </c>
      <c r="P11" s="163">
        <v>0.97929999999999995</v>
      </c>
      <c r="Q11" s="126">
        <v>13.821733821733799</v>
      </c>
    </row>
    <row r="12" spans="1:17" x14ac:dyDescent="0.25">
      <c r="A12" s="108" t="s">
        <v>311</v>
      </c>
      <c r="B12" s="108">
        <v>86330</v>
      </c>
      <c r="C12" s="108">
        <v>4768</v>
      </c>
      <c r="D12" s="108">
        <v>4977.9648175542598</v>
      </c>
      <c r="E12" s="108">
        <v>-251.298870736369</v>
      </c>
      <c r="F12" s="108">
        <v>-83.0876867971417</v>
      </c>
      <c r="G12" s="108">
        <v>117.902705175805</v>
      </c>
      <c r="H12" s="108">
        <v>-3.0508098704304301</v>
      </c>
      <c r="I12" s="108">
        <v>9.8793041760240303</v>
      </c>
      <c r="J12" s="108"/>
      <c r="K12" s="108">
        <v>3236</v>
      </c>
      <c r="L12" s="108">
        <v>-282.69173476034302</v>
      </c>
      <c r="M12" s="108">
        <v>-221.18869998179301</v>
      </c>
      <c r="N12" s="190">
        <v>0.92500774713356104</v>
      </c>
      <c r="O12" s="163">
        <v>1.0520590000000001</v>
      </c>
      <c r="P12" s="163">
        <v>0.9819</v>
      </c>
      <c r="Q12" s="126">
        <v>16.1938958707361</v>
      </c>
    </row>
    <row r="13" spans="1:17" x14ac:dyDescent="0.25">
      <c r="A13" s="108" t="s">
        <v>312</v>
      </c>
      <c r="B13" s="108">
        <v>48324</v>
      </c>
      <c r="C13" s="108">
        <v>5055</v>
      </c>
      <c r="D13" s="108">
        <v>5804.1160727439001</v>
      </c>
      <c r="E13" s="108">
        <v>-856.974589791639</v>
      </c>
      <c r="F13" s="108">
        <v>-42.901921825007399</v>
      </c>
      <c r="G13" s="108">
        <v>144.59622246614401</v>
      </c>
      <c r="H13" s="108">
        <v>-3.0508098704304301</v>
      </c>
      <c r="I13" s="108">
        <v>9.0373428843534107</v>
      </c>
      <c r="J13" s="108"/>
      <c r="K13" s="108">
        <v>2112</v>
      </c>
      <c r="L13" s="108">
        <v>-900.23467475254699</v>
      </c>
      <c r="M13" s="108">
        <v>-814.99719810012903</v>
      </c>
      <c r="N13" s="190">
        <v>0.93118177503559596</v>
      </c>
      <c r="O13" s="163">
        <v>1.05732</v>
      </c>
      <c r="P13" s="163">
        <v>0.99139999999999995</v>
      </c>
      <c r="Q13" s="126">
        <v>15.5361050328228</v>
      </c>
    </row>
    <row r="14" spans="1:17" x14ac:dyDescent="0.25">
      <c r="A14" s="108" t="s">
        <v>313</v>
      </c>
      <c r="B14" s="108">
        <v>110633</v>
      </c>
      <c r="C14" s="108">
        <v>5028</v>
      </c>
      <c r="D14" s="108">
        <v>5546.9765534493599</v>
      </c>
      <c r="E14" s="108">
        <v>-648.74932452101098</v>
      </c>
      <c r="F14" s="108">
        <v>-76.745869556494895</v>
      </c>
      <c r="G14" s="108">
        <v>168.404521221762</v>
      </c>
      <c r="H14" s="108">
        <v>-3.0508098704304301</v>
      </c>
      <c r="I14" s="108">
        <v>41.532695925799302</v>
      </c>
      <c r="J14" s="108"/>
      <c r="K14" s="108">
        <v>4621</v>
      </c>
      <c r="L14" s="108">
        <v>-678.79317724510099</v>
      </c>
      <c r="M14" s="108">
        <v>-619.98816506631795</v>
      </c>
      <c r="N14" s="190">
        <v>0.94085788561525097</v>
      </c>
      <c r="O14" s="163">
        <v>1.0655870000000001</v>
      </c>
      <c r="P14" s="163">
        <v>0.9849</v>
      </c>
      <c r="Q14" s="126">
        <v>20.652741514360301</v>
      </c>
    </row>
    <row r="15" spans="1:17" x14ac:dyDescent="0.25">
      <c r="A15" s="108" t="s">
        <v>314</v>
      </c>
      <c r="B15" s="108">
        <v>65770</v>
      </c>
      <c r="C15" s="108">
        <v>4318</v>
      </c>
      <c r="D15" s="108">
        <v>3919.2479905704399</v>
      </c>
      <c r="E15" s="108">
        <v>264.60709725521599</v>
      </c>
      <c r="F15" s="108">
        <v>68.545669852546496</v>
      </c>
      <c r="G15" s="108">
        <v>81.624607298949201</v>
      </c>
      <c r="H15" s="108">
        <v>-3.0508098704304301</v>
      </c>
      <c r="I15" s="108">
        <v>-13.2272193810064</v>
      </c>
      <c r="J15" s="108"/>
      <c r="K15" s="108">
        <v>1941</v>
      </c>
      <c r="L15" s="108">
        <v>293.553758411101</v>
      </c>
      <c r="M15" s="108">
        <v>234.37774282993499</v>
      </c>
      <c r="N15" s="190">
        <v>0.92794647452393197</v>
      </c>
      <c r="O15" s="163">
        <v>1.044265</v>
      </c>
      <c r="P15" s="163">
        <v>1.0157</v>
      </c>
      <c r="Q15" s="126">
        <v>1.4636696288552</v>
      </c>
    </row>
    <row r="16" spans="1:17" x14ac:dyDescent="0.25">
      <c r="A16" s="108" t="s">
        <v>315</v>
      </c>
      <c r="B16" s="108">
        <v>12107</v>
      </c>
      <c r="C16" s="108">
        <v>6324</v>
      </c>
      <c r="D16" s="108">
        <v>5945.21814967924</v>
      </c>
      <c r="E16" s="108">
        <v>-22.531288298510301</v>
      </c>
      <c r="F16" s="108">
        <v>251.95646416737401</v>
      </c>
      <c r="G16" s="108">
        <v>117.74594056701601</v>
      </c>
      <c r="H16" s="108">
        <v>-3.0508098704304301</v>
      </c>
      <c r="I16" s="108">
        <v>35.043746109757002</v>
      </c>
      <c r="J16" s="108"/>
      <c r="K16" s="108">
        <v>542</v>
      </c>
      <c r="L16" s="108">
        <v>17.573473886596702</v>
      </c>
      <c r="M16" s="108">
        <v>-63.918743753014503</v>
      </c>
      <c r="N16" s="190">
        <v>0.95421245421245404</v>
      </c>
      <c r="O16" s="163">
        <v>1.039113</v>
      </c>
      <c r="P16" s="163">
        <v>1.0411999999999999</v>
      </c>
      <c r="Q16" s="126">
        <v>19.120879120879099</v>
      </c>
    </row>
    <row r="17" spans="1:17" x14ac:dyDescent="0.25">
      <c r="A17" s="108" t="s">
        <v>316</v>
      </c>
      <c r="B17" s="108">
        <v>30311</v>
      </c>
      <c r="C17" s="108">
        <v>4492</v>
      </c>
      <c r="D17" s="108">
        <v>4271.7851528765796</v>
      </c>
      <c r="E17" s="108">
        <v>161.594217221219</v>
      </c>
      <c r="F17" s="108">
        <v>28.372402164972801</v>
      </c>
      <c r="G17" s="108">
        <v>46.325001626980402</v>
      </c>
      <c r="H17" s="108">
        <v>-3.0508098704304301</v>
      </c>
      <c r="I17" s="108">
        <v>-13.2272193810064</v>
      </c>
      <c r="J17" s="108"/>
      <c r="K17" s="108">
        <v>975</v>
      </c>
      <c r="L17" s="108">
        <v>166.941946849229</v>
      </c>
      <c r="M17" s="108">
        <v>154.96379432381099</v>
      </c>
      <c r="N17" s="190">
        <v>0.91649484536082504</v>
      </c>
      <c r="O17" s="163">
        <v>1.030519</v>
      </c>
      <c r="P17" s="163">
        <v>1.0049999999999999</v>
      </c>
      <c r="Q17" s="126">
        <v>5.2915766738660901</v>
      </c>
    </row>
    <row r="18" spans="1:17" x14ac:dyDescent="0.25">
      <c r="A18" s="108" t="s">
        <v>317</v>
      </c>
      <c r="B18" s="108">
        <v>17451</v>
      </c>
      <c r="C18" s="108">
        <v>6346</v>
      </c>
      <c r="D18" s="108">
        <v>6491.33112893815</v>
      </c>
      <c r="E18" s="108">
        <v>-172.48611709343299</v>
      </c>
      <c r="F18" s="108">
        <v>-107.233951468721</v>
      </c>
      <c r="G18" s="108">
        <v>106.411929101674</v>
      </c>
      <c r="H18" s="108">
        <v>-3.0508098704304301</v>
      </c>
      <c r="I18" s="108">
        <v>30.817066335259199</v>
      </c>
      <c r="J18" s="108"/>
      <c r="K18" s="108">
        <v>853</v>
      </c>
      <c r="L18" s="108">
        <v>-132.53892462716701</v>
      </c>
      <c r="M18" s="108">
        <v>-213.716002829096</v>
      </c>
      <c r="N18" s="190">
        <v>0.93720930232558097</v>
      </c>
      <c r="O18" s="163">
        <v>1.036189</v>
      </c>
      <c r="P18" s="163">
        <v>0.98240000000000005</v>
      </c>
      <c r="Q18" s="126">
        <v>17.980636237897599</v>
      </c>
    </row>
    <row r="19" spans="1:17" x14ac:dyDescent="0.25">
      <c r="A19" s="108" t="s">
        <v>318</v>
      </c>
      <c r="B19" s="108">
        <v>52529</v>
      </c>
      <c r="C19" s="108">
        <v>5126</v>
      </c>
      <c r="D19" s="108">
        <v>5200.4414281441204</v>
      </c>
      <c r="E19" s="108">
        <v>-211.34146178186501</v>
      </c>
      <c r="F19" s="108">
        <v>-24.1891721682744</v>
      </c>
      <c r="G19" s="108">
        <v>125.31609214462701</v>
      </c>
      <c r="H19" s="108">
        <v>-3.0508098704304301</v>
      </c>
      <c r="I19" s="108">
        <v>38.898648188221301</v>
      </c>
      <c r="J19" s="108"/>
      <c r="K19" s="108">
        <v>2057</v>
      </c>
      <c r="L19" s="108">
        <v>-170.43935604198899</v>
      </c>
      <c r="M19" s="108">
        <v>-253.52626079113799</v>
      </c>
      <c r="N19" s="190">
        <v>0.907759882869693</v>
      </c>
      <c r="O19" s="163">
        <v>1.0508920000000002</v>
      </c>
      <c r="P19" s="163">
        <v>0.99399999999999999</v>
      </c>
      <c r="Q19" s="126">
        <v>20.786846741045199</v>
      </c>
    </row>
    <row r="20" spans="1:17" x14ac:dyDescent="0.25">
      <c r="A20" s="108" t="s">
        <v>319</v>
      </c>
      <c r="B20" s="108">
        <v>76790</v>
      </c>
      <c r="C20" s="108">
        <v>5373</v>
      </c>
      <c r="D20" s="108">
        <v>5817.76762255214</v>
      </c>
      <c r="E20" s="108">
        <v>-528.51617705942601</v>
      </c>
      <c r="F20" s="108">
        <v>-115.74142043526</v>
      </c>
      <c r="G20" s="108">
        <v>181.75751476633801</v>
      </c>
      <c r="H20" s="108">
        <v>-3.0508098704304301</v>
      </c>
      <c r="I20" s="108">
        <v>20.648655486788201</v>
      </c>
      <c r="J20" s="108"/>
      <c r="K20" s="108">
        <v>3364</v>
      </c>
      <c r="L20" s="108">
        <v>-548.61107371294599</v>
      </c>
      <c r="M20" s="108">
        <v>-509.70397367530398</v>
      </c>
      <c r="N20" s="190">
        <v>0.94214136594094799</v>
      </c>
      <c r="O20" s="163">
        <v>1.0649310000000001</v>
      </c>
      <c r="P20" s="163">
        <v>0.97889999999999999</v>
      </c>
      <c r="Q20" s="126">
        <v>17.171717171717201</v>
      </c>
    </row>
    <row r="21" spans="1:17" x14ac:dyDescent="0.25">
      <c r="A21" s="108" t="s">
        <v>320</v>
      </c>
      <c r="B21" s="108">
        <v>85426</v>
      </c>
      <c r="C21" s="108">
        <v>2641</v>
      </c>
      <c r="D21" s="108">
        <v>2936.61448995403</v>
      </c>
      <c r="E21" s="108">
        <v>-238.010388016462</v>
      </c>
      <c r="F21" s="108">
        <v>-114.856024932502</v>
      </c>
      <c r="G21" s="108">
        <v>46.616128711762599</v>
      </c>
      <c r="H21" s="108">
        <v>-3.0508098704304301</v>
      </c>
      <c r="I21" s="108">
        <v>13.884210237397999</v>
      </c>
      <c r="J21" s="108"/>
      <c r="K21" s="108">
        <v>1889</v>
      </c>
      <c r="L21" s="108">
        <v>-260.20026119620297</v>
      </c>
      <c r="M21" s="108">
        <v>-217.10320810611699</v>
      </c>
      <c r="N21" s="190">
        <v>0.92553191489361697</v>
      </c>
      <c r="O21" s="163">
        <v>1.0528679999999999</v>
      </c>
      <c r="P21" s="163">
        <v>0.95850000000000002</v>
      </c>
      <c r="Q21" s="126">
        <v>20.0890019071837</v>
      </c>
    </row>
    <row r="22" spans="1:17" x14ac:dyDescent="0.25">
      <c r="A22" s="108" t="s">
        <v>305</v>
      </c>
      <c r="B22" s="108">
        <v>988943</v>
      </c>
      <c r="C22" s="108">
        <v>3718</v>
      </c>
      <c r="D22" s="108">
        <v>4028.0711672513598</v>
      </c>
      <c r="E22" s="108">
        <v>-301.40465994747501</v>
      </c>
      <c r="F22" s="108">
        <v>-110.606201683149</v>
      </c>
      <c r="G22" s="108">
        <v>100.30258928266601</v>
      </c>
      <c r="H22" s="108">
        <v>-3.0508098704304301</v>
      </c>
      <c r="I22" s="108">
        <v>4.5309333605427202</v>
      </c>
      <c r="J22" s="108"/>
      <c r="K22" s="108">
        <v>29996</v>
      </c>
      <c r="L22" s="108">
        <v>-323.96172229267899</v>
      </c>
      <c r="M22" s="108">
        <v>-280.13029087166802</v>
      </c>
      <c r="N22" s="190">
        <v>0.92248372558838299</v>
      </c>
      <c r="O22" s="163">
        <v>1.0596729999999999</v>
      </c>
      <c r="P22" s="163">
        <v>0.9708</v>
      </c>
      <c r="Q22" s="126">
        <v>16.002784438084898</v>
      </c>
    </row>
    <row r="23" spans="1:17" x14ac:dyDescent="0.25">
      <c r="A23" s="108" t="s">
        <v>321</v>
      </c>
      <c r="B23" s="108">
        <v>55912</v>
      </c>
      <c r="C23" s="108">
        <v>3134</v>
      </c>
      <c r="D23" s="108">
        <v>3346.6555575299299</v>
      </c>
      <c r="E23" s="108">
        <v>-185.43673107878001</v>
      </c>
      <c r="F23" s="108">
        <v>-117.14744478377</v>
      </c>
      <c r="G23" s="108">
        <v>82.7354348761734</v>
      </c>
      <c r="H23" s="108">
        <v>-3.0508098704304301</v>
      </c>
      <c r="I23" s="108">
        <v>10.364359721867901</v>
      </c>
      <c r="J23" s="108"/>
      <c r="K23" s="108">
        <v>1409</v>
      </c>
      <c r="L23" s="108">
        <v>-239.3747429947</v>
      </c>
      <c r="M23" s="108">
        <v>-132.78141243225701</v>
      </c>
      <c r="N23" s="190">
        <v>0.92144373673036095</v>
      </c>
      <c r="O23" s="163">
        <v>1.0623739999999999</v>
      </c>
      <c r="P23" s="163">
        <v>0.96289999999999998</v>
      </c>
      <c r="Q23" s="126">
        <v>18.204697986577202</v>
      </c>
    </row>
    <row r="24" spans="1:17" x14ac:dyDescent="0.25">
      <c r="A24" s="108" t="s">
        <v>322</v>
      </c>
      <c r="B24" s="108">
        <v>102519</v>
      </c>
      <c r="C24" s="108">
        <v>5019</v>
      </c>
      <c r="D24" s="108">
        <v>4952.2776736698297</v>
      </c>
      <c r="E24" s="108">
        <v>57.103220958635603</v>
      </c>
      <c r="F24" s="108">
        <v>-64.299322100254898</v>
      </c>
      <c r="G24" s="108">
        <v>90.658319810321402</v>
      </c>
      <c r="H24" s="108">
        <v>-3.0508098704304301</v>
      </c>
      <c r="I24" s="108">
        <v>-13.2272193810064</v>
      </c>
      <c r="J24" s="108"/>
      <c r="K24" s="108">
        <v>3823</v>
      </c>
      <c r="L24" s="108">
        <v>68.954928605762703</v>
      </c>
      <c r="M24" s="108">
        <v>43.968820042111503</v>
      </c>
      <c r="N24" s="190">
        <v>0.92767295597484301</v>
      </c>
      <c r="O24" s="163">
        <v>1.040759</v>
      </c>
      <c r="P24" s="163">
        <v>0.98560000000000003</v>
      </c>
      <c r="Q24" s="126">
        <v>12.2101555620781</v>
      </c>
    </row>
    <row r="25" spans="1:17" x14ac:dyDescent="0.25">
      <c r="A25" s="108" t="s">
        <v>323</v>
      </c>
      <c r="B25" s="108">
        <v>49173</v>
      </c>
      <c r="C25" s="108">
        <v>5712</v>
      </c>
      <c r="D25" s="108">
        <v>5914.5602562541098</v>
      </c>
      <c r="E25" s="108">
        <v>-281.38452565942902</v>
      </c>
      <c r="F25" s="108">
        <v>-65.144158725709701</v>
      </c>
      <c r="G25" s="108">
        <v>160.54006689102599</v>
      </c>
      <c r="H25" s="108">
        <v>-3.0508098704304301</v>
      </c>
      <c r="I25" s="108">
        <v>-13.2272193810064</v>
      </c>
      <c r="J25" s="108"/>
      <c r="K25" s="108">
        <v>2190</v>
      </c>
      <c r="L25" s="108">
        <v>-252.691478878624</v>
      </c>
      <c r="M25" s="108">
        <v>-311.36026570963003</v>
      </c>
      <c r="N25" s="190">
        <v>0.94045454545454499</v>
      </c>
      <c r="O25" s="163">
        <v>1.05471</v>
      </c>
      <c r="P25" s="163">
        <v>0.98780000000000001</v>
      </c>
      <c r="Q25" s="126">
        <v>10.82995951417</v>
      </c>
    </row>
    <row r="26" spans="1:17" x14ac:dyDescent="0.25">
      <c r="A26" s="108" t="s">
        <v>324</v>
      </c>
      <c r="B26" s="108">
        <v>76738</v>
      </c>
      <c r="C26" s="108">
        <v>4996</v>
      </c>
      <c r="D26" s="108">
        <v>5634.8060330134203</v>
      </c>
      <c r="E26" s="108">
        <v>-722.52147589204299</v>
      </c>
      <c r="F26" s="108">
        <v>-111.880930895993</v>
      </c>
      <c r="G26" s="108">
        <v>182.99528432972801</v>
      </c>
      <c r="H26" s="108">
        <v>-3.0508098704304301</v>
      </c>
      <c r="I26" s="108">
        <v>15.550002057360601</v>
      </c>
      <c r="J26" s="108"/>
      <c r="K26" s="108">
        <v>3256</v>
      </c>
      <c r="L26" s="108">
        <v>-726.22771423283598</v>
      </c>
      <c r="M26" s="108">
        <v>-720.097930820648</v>
      </c>
      <c r="N26" s="190">
        <v>0.94972409564684201</v>
      </c>
      <c r="O26" s="163">
        <v>1.0703579999999999</v>
      </c>
      <c r="P26" s="163">
        <v>0.97889999999999999</v>
      </c>
      <c r="Q26" s="126">
        <v>16.577157178660901</v>
      </c>
    </row>
    <row r="27" spans="1:17" x14ac:dyDescent="0.25">
      <c r="A27" s="108" t="s">
        <v>325</v>
      </c>
      <c r="B27" s="108">
        <v>50110</v>
      </c>
      <c r="C27" s="108">
        <v>4746</v>
      </c>
      <c r="D27" s="108">
        <v>4892.2917121467599</v>
      </c>
      <c r="E27" s="108">
        <v>-182.06351325840001</v>
      </c>
      <c r="F27" s="108">
        <v>-108.444608006073</v>
      </c>
      <c r="G27" s="108">
        <v>137.45638219111399</v>
      </c>
      <c r="H27" s="108">
        <v>-3.0508098704304301</v>
      </c>
      <c r="I27" s="108">
        <v>9.7970441520895104</v>
      </c>
      <c r="J27" s="108"/>
      <c r="K27" s="108">
        <v>1846</v>
      </c>
      <c r="L27" s="108">
        <v>-205.20324419376499</v>
      </c>
      <c r="M27" s="108">
        <v>-160.20647559243099</v>
      </c>
      <c r="N27" s="190">
        <v>0.90977849810913003</v>
      </c>
      <c r="O27" s="163">
        <v>1.058799</v>
      </c>
      <c r="P27" s="163">
        <v>0.97640000000000005</v>
      </c>
      <c r="Q27" s="126">
        <v>16.2468513853904</v>
      </c>
    </row>
    <row r="28" spans="1:17" x14ac:dyDescent="0.25">
      <c r="A28" s="108" t="s">
        <v>326</v>
      </c>
      <c r="B28" s="108">
        <v>32453</v>
      </c>
      <c r="C28" s="108">
        <v>5094</v>
      </c>
      <c r="D28" s="108">
        <v>4976.03900548602</v>
      </c>
      <c r="E28" s="108">
        <v>-64.989570591227107</v>
      </c>
      <c r="F28" s="108">
        <v>78.668438079588896</v>
      </c>
      <c r="G28" s="108">
        <v>90.125885238142104</v>
      </c>
      <c r="H28" s="108">
        <v>-3.0508098704304301</v>
      </c>
      <c r="I28" s="108">
        <v>16.954052016529499</v>
      </c>
      <c r="J28" s="108"/>
      <c r="K28" s="108">
        <v>1216</v>
      </c>
      <c r="L28" s="108">
        <v>-134.460492226664</v>
      </c>
      <c r="M28" s="108">
        <v>3.1986577748120899</v>
      </c>
      <c r="N28" s="190">
        <v>0.91118421052631604</v>
      </c>
      <c r="O28" s="163">
        <v>1.0402370000000001</v>
      </c>
      <c r="P28" s="163">
        <v>1.0144</v>
      </c>
      <c r="Q28" s="126">
        <v>17.374517374517399</v>
      </c>
    </row>
    <row r="29" spans="1:17" x14ac:dyDescent="0.25">
      <c r="A29" s="108" t="s">
        <v>327</v>
      </c>
      <c r="B29" s="108">
        <v>35076</v>
      </c>
      <c r="C29" s="108">
        <v>5592</v>
      </c>
      <c r="D29" s="108">
        <v>5754.9105458517897</v>
      </c>
      <c r="E29" s="108">
        <v>-279.33280501278301</v>
      </c>
      <c r="F29" s="108">
        <v>-32.695406365787001</v>
      </c>
      <c r="G29" s="108">
        <v>149.779384434045</v>
      </c>
      <c r="H29" s="108">
        <v>-3.0508098704304301</v>
      </c>
      <c r="I29" s="108">
        <v>2.3772062686173001</v>
      </c>
      <c r="J29" s="108"/>
      <c r="K29" s="108">
        <v>1520</v>
      </c>
      <c r="L29" s="108">
        <v>-246.37637271997099</v>
      </c>
      <c r="M29" s="108">
        <v>-313.571930574992</v>
      </c>
      <c r="N29" s="190">
        <v>0.93654990085921996</v>
      </c>
      <c r="O29" s="163">
        <v>1.0530520000000001</v>
      </c>
      <c r="P29" s="163">
        <v>0.99309999999999998</v>
      </c>
      <c r="Q29" s="126">
        <v>14.630467571643999</v>
      </c>
    </row>
    <row r="30" spans="1:17" x14ac:dyDescent="0.25">
      <c r="A30" s="108" t="s">
        <v>328</v>
      </c>
      <c r="B30" s="108">
        <v>11817</v>
      </c>
      <c r="C30" s="108">
        <v>6079</v>
      </c>
      <c r="D30" s="108">
        <v>6259.6926575789303</v>
      </c>
      <c r="E30" s="108">
        <v>-480.71525632669398</v>
      </c>
      <c r="F30" s="108">
        <v>122.191821300043</v>
      </c>
      <c r="G30" s="108">
        <v>194.146539440927</v>
      </c>
      <c r="H30" s="108">
        <v>-3.0508098704304301</v>
      </c>
      <c r="I30" s="108">
        <v>-13.2272193810064</v>
      </c>
      <c r="J30" s="108"/>
      <c r="K30" s="108">
        <v>557</v>
      </c>
      <c r="L30" s="108">
        <v>-482.06352264290899</v>
      </c>
      <c r="M30" s="108">
        <v>-480.64968327987702</v>
      </c>
      <c r="N30" s="190">
        <v>0.94086021505376305</v>
      </c>
      <c r="O30" s="163">
        <v>1.0600209999999999</v>
      </c>
      <c r="P30" s="163">
        <v>1.0184</v>
      </c>
      <c r="Q30" s="126">
        <v>8.7890625</v>
      </c>
    </row>
    <row r="31" spans="1:17" x14ac:dyDescent="0.25">
      <c r="A31" s="108" t="s">
        <v>329</v>
      </c>
      <c r="B31" s="108">
        <v>46637</v>
      </c>
      <c r="C31" s="108">
        <v>5617</v>
      </c>
      <c r="D31" s="108">
        <v>5735.0064553003804</v>
      </c>
      <c r="E31" s="108">
        <v>-354.54448101784197</v>
      </c>
      <c r="F31" s="108">
        <v>76.980555155255004</v>
      </c>
      <c r="G31" s="108">
        <v>142.825108951376</v>
      </c>
      <c r="H31" s="108">
        <v>-3.0508098704304301</v>
      </c>
      <c r="I31" s="108">
        <v>19.6258184750533</v>
      </c>
      <c r="J31" s="108"/>
      <c r="K31" s="108">
        <v>2014</v>
      </c>
      <c r="L31" s="108">
        <v>-377.33293524426603</v>
      </c>
      <c r="M31" s="108">
        <v>-333.03872006081502</v>
      </c>
      <c r="N31" s="190">
        <v>0.93777999004479795</v>
      </c>
      <c r="O31" s="163">
        <v>1.051031</v>
      </c>
      <c r="P31" s="163">
        <v>1.0122</v>
      </c>
      <c r="Q31" s="126">
        <v>17.093023255814</v>
      </c>
    </row>
    <row r="32" spans="1:17" x14ac:dyDescent="0.25">
      <c r="A32" s="108" t="s">
        <v>330</v>
      </c>
      <c r="B32" s="108">
        <v>49282</v>
      </c>
      <c r="C32" s="108">
        <v>5345</v>
      </c>
      <c r="D32" s="108">
        <v>5540.3836217257103</v>
      </c>
      <c r="E32" s="108">
        <v>-303.07879436027002</v>
      </c>
      <c r="F32" s="108">
        <v>-40.633822746250999</v>
      </c>
      <c r="G32" s="108">
        <v>140.098884213464</v>
      </c>
      <c r="H32" s="108">
        <v>-3.0508098704304301</v>
      </c>
      <c r="I32" s="108">
        <v>10.9194902813499</v>
      </c>
      <c r="J32" s="108"/>
      <c r="K32" s="108">
        <v>2056</v>
      </c>
      <c r="L32" s="108">
        <v>-290.87764413409002</v>
      </c>
      <c r="M32" s="108">
        <v>-316.56263785584798</v>
      </c>
      <c r="N32" s="190">
        <v>0.93777345649003396</v>
      </c>
      <c r="O32" s="163">
        <v>1.052818</v>
      </c>
      <c r="P32" s="163">
        <v>0.99139999999999995</v>
      </c>
      <c r="Q32" s="126">
        <v>15.9616469261139</v>
      </c>
    </row>
    <row r="33" spans="1:17" ht="14.25" customHeight="1" x14ac:dyDescent="0.25">
      <c r="A33" s="18" t="s">
        <v>331</v>
      </c>
      <c r="B33" s="108"/>
      <c r="C33" s="108"/>
      <c r="D33" s="108"/>
      <c r="E33" s="108"/>
      <c r="F33" s="108"/>
      <c r="G33" s="108"/>
      <c r="H33" s="108"/>
      <c r="I33" s="108"/>
      <c r="J33" s="18"/>
      <c r="K33" s="108"/>
      <c r="L33" s="108"/>
      <c r="M33" s="108"/>
      <c r="N33" s="190"/>
      <c r="O33" s="163"/>
      <c r="P33" s="163"/>
      <c r="Q33" s="126"/>
    </row>
    <row r="34" spans="1:17" x14ac:dyDescent="0.25">
      <c r="A34" s="108" t="s">
        <v>332</v>
      </c>
      <c r="B34" s="108">
        <v>48292</v>
      </c>
      <c r="C34" s="108">
        <v>4694</v>
      </c>
      <c r="D34" s="108">
        <v>4718.9691955844</v>
      </c>
      <c r="E34" s="108">
        <v>12.747173261343599</v>
      </c>
      <c r="F34" s="108">
        <v>10.788651757057499</v>
      </c>
      <c r="G34" s="108">
        <v>-32.598387960253604</v>
      </c>
      <c r="H34" s="108">
        <v>-3.0508098704304301</v>
      </c>
      <c r="I34" s="108">
        <v>-13.2272193810064</v>
      </c>
      <c r="J34" s="108"/>
      <c r="K34" s="108">
        <v>1716</v>
      </c>
      <c r="L34" s="108">
        <v>71.780099747579698</v>
      </c>
      <c r="M34" s="108">
        <v>-47.568446494289702</v>
      </c>
      <c r="N34" s="190">
        <v>0.90882524839275303</v>
      </c>
      <c r="O34" s="163">
        <v>1.004167</v>
      </c>
      <c r="P34" s="163">
        <v>1.0007999999999999</v>
      </c>
      <c r="Q34" s="126">
        <v>11.573472041612501</v>
      </c>
    </row>
    <row r="35" spans="1:17" x14ac:dyDescent="0.25">
      <c r="A35" s="108" t="s">
        <v>333</v>
      </c>
      <c r="B35" s="108">
        <v>14343</v>
      </c>
      <c r="C35" s="108">
        <v>4817</v>
      </c>
      <c r="D35" s="108">
        <v>4240.6314549314402</v>
      </c>
      <c r="E35" s="108">
        <v>442.91061696698802</v>
      </c>
      <c r="F35" s="108">
        <v>173.670292579396</v>
      </c>
      <c r="G35" s="108">
        <v>-45.997035921888497</v>
      </c>
      <c r="H35" s="108">
        <v>19.0363160987106</v>
      </c>
      <c r="I35" s="108">
        <v>-13.2272193810064</v>
      </c>
      <c r="J35" s="108"/>
      <c r="K35" s="108">
        <v>458</v>
      </c>
      <c r="L35" s="108">
        <v>445.96240417735601</v>
      </c>
      <c r="M35" s="108">
        <v>438.57613648722202</v>
      </c>
      <c r="N35" s="190">
        <v>0.87826086956521698</v>
      </c>
      <c r="O35" s="163">
        <v>0.99009600000000009</v>
      </c>
      <c r="P35" s="163">
        <v>1.0392999999999999</v>
      </c>
      <c r="Q35" s="126">
        <v>-5.3719008264462804</v>
      </c>
    </row>
    <row r="36" spans="1:17" x14ac:dyDescent="0.25">
      <c r="A36" s="108" t="s">
        <v>334</v>
      </c>
      <c r="B36" s="108">
        <v>22974</v>
      </c>
      <c r="C36" s="108">
        <v>5543</v>
      </c>
      <c r="D36" s="108">
        <v>5549.3186981978897</v>
      </c>
      <c r="E36" s="108">
        <v>3.0221706995244602</v>
      </c>
      <c r="F36" s="108">
        <v>-21.288048960218799</v>
      </c>
      <c r="G36" s="108">
        <v>27.912771746270199</v>
      </c>
      <c r="H36" s="108">
        <v>-3.0508098704304301</v>
      </c>
      <c r="I36" s="108">
        <v>-13.2272193810064</v>
      </c>
      <c r="J36" s="108"/>
      <c r="K36" s="108">
        <v>960</v>
      </c>
      <c r="L36" s="108">
        <v>-4.6198561161791103</v>
      </c>
      <c r="M36" s="108">
        <v>9.3815042458309108</v>
      </c>
      <c r="N36" s="190">
        <v>0.94979079497907903</v>
      </c>
      <c r="O36" s="163">
        <v>1.019709</v>
      </c>
      <c r="P36" s="163">
        <v>0.99490000000000001</v>
      </c>
      <c r="Q36" s="126">
        <v>10.3448275862069</v>
      </c>
    </row>
    <row r="37" spans="1:17" x14ac:dyDescent="0.25">
      <c r="A37" s="108" t="s">
        <v>335</v>
      </c>
      <c r="B37" s="108">
        <v>20714</v>
      </c>
      <c r="C37" s="108">
        <v>5956</v>
      </c>
      <c r="D37" s="108">
        <v>5968.8513040748803</v>
      </c>
      <c r="E37" s="108">
        <v>-129.65407403790201</v>
      </c>
      <c r="F37" s="108">
        <v>-30.5902868150812</v>
      </c>
      <c r="G37" s="108">
        <v>64.856412777407996</v>
      </c>
      <c r="H37" s="108">
        <v>-3.0508098704304301</v>
      </c>
      <c r="I37" s="108">
        <v>85.377000489660603</v>
      </c>
      <c r="J37" s="108"/>
      <c r="K37" s="108">
        <v>931</v>
      </c>
      <c r="L37" s="108">
        <v>-90.712948751811396</v>
      </c>
      <c r="M37" s="108">
        <v>-169.87789259338999</v>
      </c>
      <c r="N37" s="190">
        <v>0.94420600858369097</v>
      </c>
      <c r="O37" s="163">
        <v>1.0281480000000001</v>
      </c>
      <c r="P37" s="163">
        <v>0.99370000000000003</v>
      </c>
      <c r="Q37" s="126">
        <v>26.8392370572207</v>
      </c>
    </row>
    <row r="38" spans="1:17" x14ac:dyDescent="0.25">
      <c r="A38" s="108" t="s">
        <v>336</v>
      </c>
      <c r="B38" s="108">
        <v>21193</v>
      </c>
      <c r="C38" s="108">
        <v>4914</v>
      </c>
      <c r="D38" s="108">
        <v>4311.2285929419504</v>
      </c>
      <c r="E38" s="108">
        <v>525.289046080768</v>
      </c>
      <c r="F38" s="108">
        <v>139.36819420390799</v>
      </c>
      <c r="G38" s="108">
        <v>-45.997035921888497</v>
      </c>
      <c r="H38" s="108">
        <v>-3.0508098704304301</v>
      </c>
      <c r="I38" s="108">
        <v>-13.2272193810064</v>
      </c>
      <c r="J38" s="108"/>
      <c r="K38" s="108">
        <v>688</v>
      </c>
      <c r="L38" s="108">
        <v>587.71005395557097</v>
      </c>
      <c r="M38" s="108">
        <v>461.58534493656703</v>
      </c>
      <c r="N38" s="190">
        <v>0.90420899854862102</v>
      </c>
      <c r="O38" s="163">
        <v>0.98541100000000004</v>
      </c>
      <c r="P38" s="163">
        <v>1.0306999999999999</v>
      </c>
      <c r="Q38" s="126">
        <v>6.00924499229584</v>
      </c>
    </row>
    <row r="39" spans="1:17" x14ac:dyDescent="0.25">
      <c r="A39" s="108" t="s">
        <v>331</v>
      </c>
      <c r="B39" s="108">
        <v>245329</v>
      </c>
      <c r="C39" s="108">
        <v>4120</v>
      </c>
      <c r="D39" s="108">
        <v>4318.6717340464002</v>
      </c>
      <c r="E39" s="108">
        <v>-154.091897508437</v>
      </c>
      <c r="F39" s="108">
        <v>-37.468842460087401</v>
      </c>
      <c r="G39" s="108">
        <v>-8.4342522477986996</v>
      </c>
      <c r="H39" s="108">
        <v>-3.0508098704304301</v>
      </c>
      <c r="I39" s="108">
        <v>4.5142913222197896</v>
      </c>
      <c r="J39" s="108"/>
      <c r="K39" s="108">
        <v>7978</v>
      </c>
      <c r="L39" s="108">
        <v>-174.27916094820799</v>
      </c>
      <c r="M39" s="108">
        <v>-135.187327338062</v>
      </c>
      <c r="N39" s="190">
        <v>0.93392678034102306</v>
      </c>
      <c r="O39" s="163">
        <v>1.0134239999999999</v>
      </c>
      <c r="P39" s="163">
        <v>0.98970000000000002</v>
      </c>
      <c r="Q39" s="126">
        <v>15.7573998839234</v>
      </c>
    </row>
    <row r="40" spans="1:17" x14ac:dyDescent="0.25">
      <c r="A40" s="108" t="s">
        <v>337</v>
      </c>
      <c r="B40" s="108">
        <v>9572</v>
      </c>
      <c r="C40" s="108">
        <v>5212</v>
      </c>
      <c r="D40" s="108">
        <v>4606.1751136600897</v>
      </c>
      <c r="E40" s="108">
        <v>488.13946134937697</v>
      </c>
      <c r="F40" s="108">
        <v>179.74504316284401</v>
      </c>
      <c r="G40" s="108">
        <v>-45.997035921888497</v>
      </c>
      <c r="H40" s="108">
        <v>-3.0508098704304301</v>
      </c>
      <c r="I40" s="108">
        <v>-13.2272193810064</v>
      </c>
      <c r="J40" s="108"/>
      <c r="K40" s="108">
        <v>332</v>
      </c>
      <c r="L40" s="108">
        <v>492.83825516674</v>
      </c>
      <c r="M40" s="108">
        <v>482.15797426261702</v>
      </c>
      <c r="N40" s="190">
        <v>0.95548961424332302</v>
      </c>
      <c r="O40" s="163">
        <v>0.98572300000000002</v>
      </c>
      <c r="P40" s="163">
        <v>1.0375000000000001</v>
      </c>
      <c r="Q40" s="126">
        <v>12.1621621621622</v>
      </c>
    </row>
    <row r="41" spans="1:17" x14ac:dyDescent="0.25">
      <c r="A41" s="108" t="s">
        <v>338</v>
      </c>
      <c r="B41" s="108">
        <v>22172</v>
      </c>
      <c r="C41" s="108">
        <v>4882</v>
      </c>
      <c r="D41" s="108">
        <v>4282.58727962374</v>
      </c>
      <c r="E41" s="108">
        <v>398.929666310931</v>
      </c>
      <c r="F41" s="108">
        <v>261.827419538203</v>
      </c>
      <c r="G41" s="108">
        <v>-45.997035921888497</v>
      </c>
      <c r="H41" s="108">
        <v>-3.0508098704304301</v>
      </c>
      <c r="I41" s="108">
        <v>-12.702366978289801</v>
      </c>
      <c r="J41" s="108"/>
      <c r="K41" s="108">
        <v>715</v>
      </c>
      <c r="L41" s="108">
        <v>423.88489458928899</v>
      </c>
      <c r="M41" s="108">
        <v>372.69174476317698</v>
      </c>
      <c r="N41" s="190">
        <v>0.93117977528089901</v>
      </c>
      <c r="O41" s="163">
        <v>0.99503799999999998</v>
      </c>
      <c r="P41" s="163">
        <v>1.0595000000000001</v>
      </c>
      <c r="Q41" s="126">
        <v>12.5984251968504</v>
      </c>
    </row>
    <row r="42" spans="1:17" ht="14.25" customHeight="1" x14ac:dyDescent="0.25">
      <c r="A42" s="18" t="s">
        <v>339</v>
      </c>
      <c r="B42" s="108"/>
      <c r="C42" s="108"/>
      <c r="D42" s="108"/>
      <c r="E42" s="108"/>
      <c r="F42" s="108"/>
      <c r="G42" s="108"/>
      <c r="H42" s="108"/>
      <c r="I42" s="108"/>
      <c r="J42" s="18"/>
      <c r="K42" s="108"/>
      <c r="L42" s="108"/>
      <c r="M42" s="108"/>
      <c r="N42" s="190"/>
      <c r="O42" s="163"/>
      <c r="P42" s="163"/>
      <c r="Q42" s="126"/>
    </row>
    <row r="43" spans="1:17" x14ac:dyDescent="0.25">
      <c r="A43" s="108" t="s">
        <v>340</v>
      </c>
      <c r="B43" s="108">
        <v>107468</v>
      </c>
      <c r="C43" s="108">
        <v>5143</v>
      </c>
      <c r="D43" s="108">
        <v>5096.1774378319797</v>
      </c>
      <c r="E43" s="108">
        <v>157.05890925329399</v>
      </c>
      <c r="F43" s="108">
        <v>-47.515622184211999</v>
      </c>
      <c r="G43" s="108">
        <v>-45.997035921888497</v>
      </c>
      <c r="H43" s="108">
        <v>-3.0508098704304301</v>
      </c>
      <c r="I43" s="108">
        <v>-13.2272193810064</v>
      </c>
      <c r="J43" s="108"/>
      <c r="K43" s="108">
        <v>4124</v>
      </c>
      <c r="L43" s="108">
        <v>141.67586982100201</v>
      </c>
      <c r="M43" s="108">
        <v>171.15925541618799</v>
      </c>
      <c r="N43" s="190">
        <v>0.91010149830836196</v>
      </c>
      <c r="O43" s="163">
        <v>0.98329800000000001</v>
      </c>
      <c r="P43" s="163">
        <v>0.98929999999999996</v>
      </c>
      <c r="Q43" s="126">
        <v>7.7324973876697998</v>
      </c>
    </row>
    <row r="44" spans="1:17" x14ac:dyDescent="0.25">
      <c r="A44" s="108" t="s">
        <v>341</v>
      </c>
      <c r="B44" s="108">
        <v>15668</v>
      </c>
      <c r="C44" s="108">
        <v>5386</v>
      </c>
      <c r="D44" s="108">
        <v>4653.3297849017299</v>
      </c>
      <c r="E44" s="108">
        <v>660.03741568507303</v>
      </c>
      <c r="F44" s="108">
        <v>49.824110421686697</v>
      </c>
      <c r="G44" s="108">
        <v>-45.997035921888497</v>
      </c>
      <c r="H44" s="108">
        <v>81.691752354548399</v>
      </c>
      <c r="I44" s="108">
        <v>-13.2272193810064</v>
      </c>
      <c r="J44" s="108"/>
      <c r="K44" s="108">
        <v>549</v>
      </c>
      <c r="L44" s="108">
        <v>740.28470734779103</v>
      </c>
      <c r="M44" s="108">
        <v>578.50743075295804</v>
      </c>
      <c r="N44" s="190">
        <v>0.88014311270125201</v>
      </c>
      <c r="O44" s="163">
        <v>0.97314099999999992</v>
      </c>
      <c r="P44" s="163">
        <v>1.0092000000000001</v>
      </c>
      <c r="Q44" s="126">
        <v>-12.8571428571429</v>
      </c>
    </row>
    <row r="45" spans="1:17" x14ac:dyDescent="0.25">
      <c r="A45" s="108" t="s">
        <v>342</v>
      </c>
      <c r="B45" s="108">
        <v>11520</v>
      </c>
      <c r="C45" s="108">
        <v>5178</v>
      </c>
      <c r="D45" s="108">
        <v>4622.7131398954498</v>
      </c>
      <c r="E45" s="108">
        <v>428.247621565712</v>
      </c>
      <c r="F45" s="108">
        <v>189.61064542646099</v>
      </c>
      <c r="G45" s="108">
        <v>-45.997035921888497</v>
      </c>
      <c r="H45" s="108">
        <v>-3.0508098704304301</v>
      </c>
      <c r="I45" s="108">
        <v>-13.2272193810064</v>
      </c>
      <c r="J45" s="108"/>
      <c r="K45" s="108">
        <v>401</v>
      </c>
      <c r="L45" s="108">
        <v>427.58439594174803</v>
      </c>
      <c r="M45" s="108">
        <v>427.62815392027898</v>
      </c>
      <c r="N45" s="190">
        <v>0.91066997518610404</v>
      </c>
      <c r="O45" s="163">
        <v>0.99527199999999993</v>
      </c>
      <c r="P45" s="163">
        <v>1.0395000000000001</v>
      </c>
      <c r="Q45" s="126">
        <v>11.0803324099723</v>
      </c>
    </row>
    <row r="46" spans="1:17" x14ac:dyDescent="0.25">
      <c r="A46" s="108" t="s">
        <v>343</v>
      </c>
      <c r="B46" s="108">
        <v>34324</v>
      </c>
      <c r="C46" s="108">
        <v>5163</v>
      </c>
      <c r="D46" s="108">
        <v>4882.7727528104297</v>
      </c>
      <c r="E46" s="108">
        <v>365.42882171481801</v>
      </c>
      <c r="F46" s="108">
        <v>-22.771437391553199</v>
      </c>
      <c r="G46" s="108">
        <v>-45.997035921888497</v>
      </c>
      <c r="H46" s="108">
        <v>-3.0508098704304301</v>
      </c>
      <c r="I46" s="108">
        <v>-13.2272193810064</v>
      </c>
      <c r="J46" s="108"/>
      <c r="K46" s="108">
        <v>1262</v>
      </c>
      <c r="L46" s="108">
        <v>403.99317328923502</v>
      </c>
      <c r="M46" s="108">
        <v>325.58177687100499</v>
      </c>
      <c r="N46" s="190">
        <v>0.88562351072279599</v>
      </c>
      <c r="O46" s="163">
        <v>0.97285600000000005</v>
      </c>
      <c r="P46" s="163">
        <v>0.99390000000000001</v>
      </c>
      <c r="Q46" s="126">
        <v>7.9302141157811298E-2</v>
      </c>
    </row>
    <row r="47" spans="1:17" x14ac:dyDescent="0.25">
      <c r="A47" s="108" t="s">
        <v>344</v>
      </c>
      <c r="B47" s="108">
        <v>58200</v>
      </c>
      <c r="C47" s="108">
        <v>5094</v>
      </c>
      <c r="D47" s="108">
        <v>4946.99354901488</v>
      </c>
      <c r="E47" s="108">
        <v>206.79228391796801</v>
      </c>
      <c r="F47" s="108">
        <v>-22.668484893498899</v>
      </c>
      <c r="G47" s="108">
        <v>-45.997035921888497</v>
      </c>
      <c r="H47" s="108">
        <v>-3.0508098704304301</v>
      </c>
      <c r="I47" s="108">
        <v>11.9294423807849</v>
      </c>
      <c r="J47" s="108"/>
      <c r="K47" s="108">
        <v>2168</v>
      </c>
      <c r="L47" s="108">
        <v>220.358082129331</v>
      </c>
      <c r="M47" s="108">
        <v>191.943792437209</v>
      </c>
      <c r="N47" s="190">
        <v>0.92399815753109205</v>
      </c>
      <c r="O47" s="163">
        <v>0.9886839999999999</v>
      </c>
      <c r="P47" s="163">
        <v>0.99399999999999999</v>
      </c>
      <c r="Q47" s="126">
        <v>16.559139784946201</v>
      </c>
    </row>
    <row r="48" spans="1:17" x14ac:dyDescent="0.25">
      <c r="A48" s="108" t="s">
        <v>345</v>
      </c>
      <c r="B48" s="108">
        <v>12106</v>
      </c>
      <c r="C48" s="108">
        <v>5184</v>
      </c>
      <c r="D48" s="108">
        <v>4431.8570767292504</v>
      </c>
      <c r="E48" s="108">
        <v>480.26338744001703</v>
      </c>
      <c r="F48" s="108">
        <v>234.81093014447299</v>
      </c>
      <c r="G48" s="108">
        <v>-45.997035921888497</v>
      </c>
      <c r="H48" s="108">
        <v>-3.0508098704304301</v>
      </c>
      <c r="I48" s="108">
        <v>86.167776916663499</v>
      </c>
      <c r="J48" s="108"/>
      <c r="K48" s="108">
        <v>404</v>
      </c>
      <c r="L48" s="108">
        <v>437.49807037086799</v>
      </c>
      <c r="M48" s="108">
        <v>521.74601123976799</v>
      </c>
      <c r="N48" s="190">
        <v>0.91791044776119401</v>
      </c>
      <c r="O48" s="163">
        <v>0.98304900000000006</v>
      </c>
      <c r="P48" s="163">
        <v>1.0513999999999999</v>
      </c>
      <c r="Q48" s="126">
        <v>32.894736842105303</v>
      </c>
    </row>
    <row r="49" spans="1:17" x14ac:dyDescent="0.25">
      <c r="A49" s="108" t="s">
        <v>346</v>
      </c>
      <c r="B49" s="108">
        <v>38917</v>
      </c>
      <c r="C49" s="108">
        <v>5472</v>
      </c>
      <c r="D49" s="108">
        <v>5244.9284006715197</v>
      </c>
      <c r="E49" s="108">
        <v>185.713680418693</v>
      </c>
      <c r="F49" s="108">
        <v>51.070874966231003</v>
      </c>
      <c r="G49" s="108">
        <v>-45.034436201291101</v>
      </c>
      <c r="H49" s="108">
        <v>-3.0508098704304301</v>
      </c>
      <c r="I49" s="108">
        <v>38.496949579716798</v>
      </c>
      <c r="J49" s="108"/>
      <c r="K49" s="108">
        <v>1537</v>
      </c>
      <c r="L49" s="108">
        <v>183.64188893685201</v>
      </c>
      <c r="M49" s="108">
        <v>186.502778631138</v>
      </c>
      <c r="N49" s="190">
        <v>0.93089960886571099</v>
      </c>
      <c r="O49" s="163">
        <v>1.000259</v>
      </c>
      <c r="P49" s="163">
        <v>1.0084</v>
      </c>
      <c r="Q49" s="126">
        <v>20.643642072213499</v>
      </c>
    </row>
    <row r="50" spans="1:17" x14ac:dyDescent="0.25">
      <c r="A50" s="108" t="s">
        <v>347</v>
      </c>
      <c r="B50" s="108">
        <v>14885</v>
      </c>
      <c r="C50" s="108">
        <v>4695</v>
      </c>
      <c r="D50" s="108">
        <v>4460.9382968172004</v>
      </c>
      <c r="E50" s="108">
        <v>93.853366967386194</v>
      </c>
      <c r="F50" s="108">
        <v>177.86741316868901</v>
      </c>
      <c r="G50" s="108">
        <v>-21.2544207478327</v>
      </c>
      <c r="H50" s="108">
        <v>-3.0508098704304301</v>
      </c>
      <c r="I50" s="108">
        <v>-13.2272193810064</v>
      </c>
      <c r="J50" s="108"/>
      <c r="K50" s="108">
        <v>500</v>
      </c>
      <c r="L50" s="108">
        <v>50.611774586826897</v>
      </c>
      <c r="M50" s="108">
        <v>135.81226607854799</v>
      </c>
      <c r="N50" s="190">
        <v>0.93200000000000005</v>
      </c>
      <c r="O50" s="163">
        <v>1.007711</v>
      </c>
      <c r="P50" s="163">
        <v>1.0383</v>
      </c>
      <c r="Q50" s="126">
        <v>4.1666666666666696</v>
      </c>
    </row>
    <row r="51" spans="1:17" x14ac:dyDescent="0.25">
      <c r="A51" s="108" t="s">
        <v>348</v>
      </c>
      <c r="B51" s="108">
        <v>8856</v>
      </c>
      <c r="C51" s="108">
        <v>5682</v>
      </c>
      <c r="D51" s="108">
        <v>4768.6402805563403</v>
      </c>
      <c r="E51" s="108">
        <v>706.97451407921994</v>
      </c>
      <c r="F51" s="108">
        <v>198.712815678955</v>
      </c>
      <c r="G51" s="108">
        <v>-45.997035921888497</v>
      </c>
      <c r="H51" s="108">
        <v>66.783237904064293</v>
      </c>
      <c r="I51" s="108">
        <v>-13.2272193810064</v>
      </c>
      <c r="J51" s="108"/>
      <c r="K51" s="108">
        <v>318</v>
      </c>
      <c r="L51" s="108">
        <v>891.131935036497</v>
      </c>
      <c r="M51" s="108">
        <v>521.53439985254704</v>
      </c>
      <c r="N51" s="190">
        <v>0.89783281733746101</v>
      </c>
      <c r="O51" s="163">
        <v>0.96367000000000003</v>
      </c>
      <c r="P51" s="163">
        <v>1.0402</v>
      </c>
      <c r="Q51" s="126">
        <v>-10.924369747899201</v>
      </c>
    </row>
    <row r="52" spans="1:17" ht="14.25" customHeight="1" x14ac:dyDescent="0.25">
      <c r="A52" s="18" t="s">
        <v>349</v>
      </c>
      <c r="B52" s="108"/>
      <c r="C52" s="108"/>
      <c r="D52" s="108"/>
      <c r="E52" s="108"/>
      <c r="F52" s="108"/>
      <c r="G52" s="108"/>
      <c r="H52" s="108"/>
      <c r="I52" s="108"/>
      <c r="J52" s="18"/>
      <c r="K52" s="108"/>
      <c r="L52" s="108"/>
      <c r="M52" s="108"/>
      <c r="N52" s="190"/>
      <c r="O52" s="163"/>
      <c r="P52" s="163"/>
      <c r="Q52" s="126"/>
    </row>
    <row r="53" spans="1:17" x14ac:dyDescent="0.25">
      <c r="A53" s="108" t="s">
        <v>350</v>
      </c>
      <c r="B53" s="108">
        <v>5523</v>
      </c>
      <c r="C53" s="108">
        <v>4564</v>
      </c>
      <c r="D53" s="108">
        <v>4015.5633219397901</v>
      </c>
      <c r="E53" s="108">
        <v>403.86724022120802</v>
      </c>
      <c r="F53" s="108">
        <v>160.00643896649601</v>
      </c>
      <c r="G53" s="108">
        <v>-45.997035921888497</v>
      </c>
      <c r="H53" s="108">
        <v>43.7645357205583</v>
      </c>
      <c r="I53" s="108">
        <v>-13.2272193810064</v>
      </c>
      <c r="J53" s="108"/>
      <c r="K53" s="108">
        <v>167</v>
      </c>
      <c r="L53" s="108">
        <v>335.89346912223601</v>
      </c>
      <c r="M53" s="108">
        <v>470.55831805078299</v>
      </c>
      <c r="N53" s="190">
        <v>0.93333333333333302</v>
      </c>
      <c r="O53" s="163">
        <v>0.976163</v>
      </c>
      <c r="P53" s="163">
        <v>1.0381</v>
      </c>
      <c r="Q53" s="126">
        <v>-9.2391304347826093</v>
      </c>
    </row>
    <row r="54" spans="1:17" x14ac:dyDescent="0.25">
      <c r="A54" s="108" t="s">
        <v>351</v>
      </c>
      <c r="B54" s="108">
        <v>21694</v>
      </c>
      <c r="C54" s="108">
        <v>4789</v>
      </c>
      <c r="D54" s="108">
        <v>4364.7054898877605</v>
      </c>
      <c r="E54" s="108">
        <v>506.87461907623401</v>
      </c>
      <c r="F54" s="108">
        <v>-20.0476976367136</v>
      </c>
      <c r="G54" s="108">
        <v>-45.997035921888497</v>
      </c>
      <c r="H54" s="108">
        <v>-3.0508098704304301</v>
      </c>
      <c r="I54" s="108">
        <v>-13.2272193810064</v>
      </c>
      <c r="J54" s="108"/>
      <c r="K54" s="108">
        <v>713</v>
      </c>
      <c r="L54" s="108">
        <v>467.95410238330402</v>
      </c>
      <c r="M54" s="108">
        <v>544.51244249976696</v>
      </c>
      <c r="N54" s="190">
        <v>0.91842475386779199</v>
      </c>
      <c r="O54" s="163">
        <v>0.978626</v>
      </c>
      <c r="P54" s="163">
        <v>0.99380000000000002</v>
      </c>
      <c r="Q54" s="126">
        <v>-1.6551724137931001</v>
      </c>
    </row>
    <row r="55" spans="1:17" x14ac:dyDescent="0.25">
      <c r="A55" s="108" t="s">
        <v>352</v>
      </c>
      <c r="B55" s="108">
        <v>9992</v>
      </c>
      <c r="C55" s="108">
        <v>5040</v>
      </c>
      <c r="D55" s="108">
        <v>4585.3418653128101</v>
      </c>
      <c r="E55" s="108">
        <v>338.77939818752401</v>
      </c>
      <c r="F55" s="108">
        <v>178.50526216329001</v>
      </c>
      <c r="G55" s="108">
        <v>-45.997035921888497</v>
      </c>
      <c r="H55" s="108">
        <v>-3.0508098704304301</v>
      </c>
      <c r="I55" s="108">
        <v>-13.2272193810064</v>
      </c>
      <c r="J55" s="108"/>
      <c r="K55" s="108">
        <v>345</v>
      </c>
      <c r="L55" s="108">
        <v>419.29877378418701</v>
      </c>
      <c r="M55" s="108">
        <v>256.97732932146499</v>
      </c>
      <c r="N55" s="190">
        <v>0.90229885057471304</v>
      </c>
      <c r="O55" s="163">
        <v>0.978155</v>
      </c>
      <c r="P55" s="163">
        <v>1.0374000000000001</v>
      </c>
      <c r="Q55" s="126">
        <v>4.5454545454545503</v>
      </c>
    </row>
    <row r="56" spans="1:17" x14ac:dyDescent="0.25">
      <c r="A56" s="108" t="s">
        <v>353</v>
      </c>
      <c r="B56" s="108">
        <v>167404</v>
      </c>
      <c r="C56" s="108">
        <v>4418</v>
      </c>
      <c r="D56" s="108">
        <v>4611.4716475621299</v>
      </c>
      <c r="E56" s="108">
        <v>-139.63758049754199</v>
      </c>
      <c r="F56" s="108">
        <v>-26.650266626613</v>
      </c>
      <c r="G56" s="108">
        <v>-27.440856917716399</v>
      </c>
      <c r="H56" s="108">
        <v>-3.0508098704304301</v>
      </c>
      <c r="I56" s="108">
        <v>3.72237730467962</v>
      </c>
      <c r="J56" s="108"/>
      <c r="K56" s="108">
        <v>5813</v>
      </c>
      <c r="L56" s="108">
        <v>-137.41774916475001</v>
      </c>
      <c r="M56" s="108">
        <v>-143.14010509973099</v>
      </c>
      <c r="N56" s="190">
        <v>0.92171063976547696</v>
      </c>
      <c r="O56" s="163">
        <v>1.006157</v>
      </c>
      <c r="P56" s="163">
        <v>0.99270000000000003</v>
      </c>
      <c r="Q56" s="126">
        <v>15.405995632320799</v>
      </c>
    </row>
    <row r="57" spans="1:17" x14ac:dyDescent="0.25">
      <c r="A57" s="108" t="s">
        <v>354</v>
      </c>
      <c r="B57" s="108">
        <v>28576</v>
      </c>
      <c r="C57" s="108">
        <v>5011</v>
      </c>
      <c r="D57" s="108">
        <v>4763.5143625298997</v>
      </c>
      <c r="E57" s="108">
        <v>261.95239085975197</v>
      </c>
      <c r="F57" s="108">
        <v>37.0236168845286</v>
      </c>
      <c r="G57" s="108">
        <v>-45.997035921888497</v>
      </c>
      <c r="H57" s="108">
        <v>-3.0508098704304301</v>
      </c>
      <c r="I57" s="108">
        <v>-2.4679083989577002</v>
      </c>
      <c r="J57" s="108"/>
      <c r="K57" s="108">
        <v>1025</v>
      </c>
      <c r="L57" s="108">
        <v>263.25385691719202</v>
      </c>
      <c r="M57" s="108">
        <v>259.36823153291402</v>
      </c>
      <c r="N57" s="190">
        <v>0.92509727626459104</v>
      </c>
      <c r="O57" s="163">
        <v>0.98682199999999998</v>
      </c>
      <c r="P57" s="163">
        <v>1.0063</v>
      </c>
      <c r="Q57" s="126">
        <v>14.2697881828317</v>
      </c>
    </row>
    <row r="58" spans="1:17" x14ac:dyDescent="0.25">
      <c r="A58" s="108" t="s">
        <v>355</v>
      </c>
      <c r="B58" s="108">
        <v>43728</v>
      </c>
      <c r="C58" s="108">
        <v>4822</v>
      </c>
      <c r="D58" s="108">
        <v>4765.0600719907898</v>
      </c>
      <c r="E58" s="108">
        <v>149.849994935371</v>
      </c>
      <c r="F58" s="108">
        <v>-31.107004175336002</v>
      </c>
      <c r="G58" s="108">
        <v>-45.997035921888497</v>
      </c>
      <c r="H58" s="108">
        <v>-3.0508098704304301</v>
      </c>
      <c r="I58" s="108">
        <v>-13.2272193810064</v>
      </c>
      <c r="J58" s="108"/>
      <c r="K58" s="108">
        <v>1569</v>
      </c>
      <c r="L58" s="108">
        <v>140.401301669795</v>
      </c>
      <c r="M58" s="108">
        <v>158.01599493154899</v>
      </c>
      <c r="N58" s="190">
        <v>0.91118210862619797</v>
      </c>
      <c r="O58" s="163">
        <v>0.97572800000000004</v>
      </c>
      <c r="P58" s="163">
        <v>0.99199999999999999</v>
      </c>
      <c r="Q58" s="126">
        <v>3.2916392363396998</v>
      </c>
    </row>
    <row r="59" spans="1:17" x14ac:dyDescent="0.25">
      <c r="A59" s="108" t="s">
        <v>356</v>
      </c>
      <c r="B59" s="108">
        <v>145163</v>
      </c>
      <c r="C59" s="108">
        <v>4799</v>
      </c>
      <c r="D59" s="108">
        <v>4806.61330564736</v>
      </c>
      <c r="E59" s="108">
        <v>85.658047656198605</v>
      </c>
      <c r="F59" s="108">
        <v>-31.920091375153198</v>
      </c>
      <c r="G59" s="108">
        <v>-45.997035921888497</v>
      </c>
      <c r="H59" s="108">
        <v>-3.0508098704304301</v>
      </c>
      <c r="I59" s="108">
        <v>-12.0153332017435</v>
      </c>
      <c r="J59" s="108"/>
      <c r="K59" s="108">
        <v>5254</v>
      </c>
      <c r="L59" s="108">
        <v>91.191403605862405</v>
      </c>
      <c r="M59" s="108">
        <v>78.841998437137605</v>
      </c>
      <c r="N59" s="190">
        <v>0.93774985722444304</v>
      </c>
      <c r="O59" s="163">
        <v>0.99751599999999996</v>
      </c>
      <c r="P59" s="163">
        <v>0.9919</v>
      </c>
      <c r="Q59" s="126">
        <v>12.698412698412699</v>
      </c>
    </row>
    <row r="60" spans="1:17" x14ac:dyDescent="0.25">
      <c r="A60" s="108" t="s">
        <v>357</v>
      </c>
      <c r="B60" s="108">
        <v>14867</v>
      </c>
      <c r="C60" s="108">
        <v>5008</v>
      </c>
      <c r="D60" s="108">
        <v>4698.5889559848401</v>
      </c>
      <c r="E60" s="108">
        <v>289.45899004367499</v>
      </c>
      <c r="F60" s="108">
        <v>82.190899696347799</v>
      </c>
      <c r="G60" s="108">
        <v>-45.997035921888497</v>
      </c>
      <c r="H60" s="108">
        <v>-3.0508098704304301</v>
      </c>
      <c r="I60" s="108">
        <v>-13.2272193810064</v>
      </c>
      <c r="J60" s="108"/>
      <c r="K60" s="108">
        <v>526</v>
      </c>
      <c r="L60" s="108">
        <v>278.53393140999901</v>
      </c>
      <c r="M60" s="108">
        <v>299.101355407955</v>
      </c>
      <c r="N60" s="190">
        <v>0.946462715105163</v>
      </c>
      <c r="O60" s="163">
        <v>0.99138099999999996</v>
      </c>
      <c r="P60" s="163">
        <v>1.016</v>
      </c>
      <c r="Q60" s="126">
        <v>3.54330708661417</v>
      </c>
    </row>
    <row r="61" spans="1:17" x14ac:dyDescent="0.25">
      <c r="A61" s="108" t="s">
        <v>358</v>
      </c>
      <c r="B61" s="108">
        <v>7434</v>
      </c>
      <c r="C61" s="108">
        <v>3930</v>
      </c>
      <c r="D61" s="108">
        <v>3733.6085306854802</v>
      </c>
      <c r="E61" s="108">
        <v>89.584258508549595</v>
      </c>
      <c r="F61" s="108">
        <v>144.410270329816</v>
      </c>
      <c r="G61" s="108">
        <v>-45.997035921888497</v>
      </c>
      <c r="H61" s="108">
        <v>21.859829242136101</v>
      </c>
      <c r="I61" s="108">
        <v>-13.2272193810064</v>
      </c>
      <c r="J61" s="108"/>
      <c r="K61" s="108">
        <v>209</v>
      </c>
      <c r="L61" s="108">
        <v>97.892020733987493</v>
      </c>
      <c r="M61" s="108">
        <v>79.993803013714597</v>
      </c>
      <c r="N61" s="190">
        <v>0.91469194312796198</v>
      </c>
      <c r="O61" s="163">
        <v>0.97675400000000001</v>
      </c>
      <c r="P61" s="163">
        <v>1.0367999999999999</v>
      </c>
      <c r="Q61" s="126">
        <v>-6.2780269058296003</v>
      </c>
    </row>
    <row r="62" spans="1:17" x14ac:dyDescent="0.25">
      <c r="A62" s="108" t="s">
        <v>359</v>
      </c>
      <c r="B62" s="108">
        <v>7541</v>
      </c>
      <c r="C62" s="108">
        <v>4840</v>
      </c>
      <c r="D62" s="108">
        <v>4244.1737271178599</v>
      </c>
      <c r="E62" s="108">
        <v>490.97136343832398</v>
      </c>
      <c r="F62" s="108">
        <v>167.01882591293401</v>
      </c>
      <c r="G62" s="108">
        <v>-45.997035921888497</v>
      </c>
      <c r="H62" s="108">
        <v>-3.0508098704304301</v>
      </c>
      <c r="I62" s="108">
        <v>-13.2272193810064</v>
      </c>
      <c r="J62" s="108"/>
      <c r="K62" s="108">
        <v>241</v>
      </c>
      <c r="L62" s="108">
        <v>484.00775069413402</v>
      </c>
      <c r="M62" s="108">
        <v>496.65228291311598</v>
      </c>
      <c r="N62" s="190">
        <v>0.92592592592592604</v>
      </c>
      <c r="O62" s="163">
        <v>0.97608800000000007</v>
      </c>
      <c r="P62" s="163">
        <v>1.0377000000000001</v>
      </c>
      <c r="Q62" s="126">
        <v>-0.82304526748971196</v>
      </c>
    </row>
    <row r="63" spans="1:17" x14ac:dyDescent="0.25">
      <c r="A63" s="108" t="s">
        <v>360</v>
      </c>
      <c r="B63" s="108">
        <v>3637</v>
      </c>
      <c r="C63" s="108">
        <v>5454</v>
      </c>
      <c r="D63" s="108">
        <v>4783.3597568348996</v>
      </c>
      <c r="E63" s="108">
        <v>532.33776396597</v>
      </c>
      <c r="F63" s="108">
        <v>200.26121057672</v>
      </c>
      <c r="G63" s="108">
        <v>-45.997035921888497</v>
      </c>
      <c r="H63" s="108">
        <v>-3.0508098704304301</v>
      </c>
      <c r="I63" s="108">
        <v>-13.2272193810064</v>
      </c>
      <c r="J63" s="108"/>
      <c r="K63" s="108">
        <v>131</v>
      </c>
      <c r="L63" s="108">
        <v>570.53500167909704</v>
      </c>
      <c r="M63" s="108">
        <v>492.85783298344501</v>
      </c>
      <c r="N63" s="190">
        <v>0.92424242424242398</v>
      </c>
      <c r="O63" s="163">
        <v>0.97063199999999994</v>
      </c>
      <c r="P63" s="163">
        <v>1.0404</v>
      </c>
      <c r="Q63" s="126">
        <v>6.5040650406504099</v>
      </c>
    </row>
    <row r="64" spans="1:17" x14ac:dyDescent="0.25">
      <c r="A64" s="108" t="s">
        <v>361</v>
      </c>
      <c r="B64" s="108">
        <v>11460</v>
      </c>
      <c r="C64" s="108">
        <v>4780</v>
      </c>
      <c r="D64" s="108">
        <v>4380.3844947977204</v>
      </c>
      <c r="E64" s="108">
        <v>261.64082966422097</v>
      </c>
      <c r="F64" s="108">
        <v>199.75039417169</v>
      </c>
      <c r="G64" s="108">
        <v>-45.997035921888497</v>
      </c>
      <c r="H64" s="108">
        <v>-3.0508098704304301</v>
      </c>
      <c r="I64" s="108">
        <v>-13.2272193810064</v>
      </c>
      <c r="J64" s="108"/>
      <c r="K64" s="108">
        <v>378</v>
      </c>
      <c r="L64" s="108">
        <v>318.742603865869</v>
      </c>
      <c r="M64" s="108">
        <v>203.25636219317701</v>
      </c>
      <c r="N64" s="190">
        <v>0.92592592592592604</v>
      </c>
      <c r="O64" s="163">
        <v>0.98210200000000003</v>
      </c>
      <c r="P64" s="163">
        <v>1.044</v>
      </c>
      <c r="Q64" s="126">
        <v>-0.52631578947368396</v>
      </c>
    </row>
    <row r="65" spans="1:17" x14ac:dyDescent="0.25">
      <c r="A65" s="108" t="s">
        <v>362</v>
      </c>
      <c r="B65" s="108">
        <v>5279</v>
      </c>
      <c r="C65" s="108">
        <v>4911</v>
      </c>
      <c r="D65" s="108">
        <v>4100.5394382815803</v>
      </c>
      <c r="E65" s="108">
        <v>696.51306504029606</v>
      </c>
      <c r="F65" s="108">
        <v>173.495377594822</v>
      </c>
      <c r="G65" s="108">
        <v>-45.997035921888497</v>
      </c>
      <c r="H65" s="108">
        <v>-0.623912977685811</v>
      </c>
      <c r="I65" s="108">
        <v>-13.2272193810064</v>
      </c>
      <c r="J65" s="108"/>
      <c r="K65" s="108">
        <v>163</v>
      </c>
      <c r="L65" s="108">
        <v>589.15014744914504</v>
      </c>
      <c r="M65" s="108">
        <v>802.59328936204997</v>
      </c>
      <c r="N65" s="190">
        <v>0.91925465838509302</v>
      </c>
      <c r="O65" s="163">
        <v>0.98050700000000002</v>
      </c>
      <c r="P65" s="163">
        <v>1.0406</v>
      </c>
      <c r="Q65" s="126">
        <v>-2.39520958083832</v>
      </c>
    </row>
    <row r="66" spans="1:17" ht="14.25" customHeight="1" x14ac:dyDescent="0.25">
      <c r="A66" s="18" t="s">
        <v>363</v>
      </c>
      <c r="B66" s="108"/>
      <c r="C66" s="108"/>
      <c r="D66" s="108"/>
      <c r="E66" s="108"/>
      <c r="F66" s="108"/>
      <c r="G66" s="108"/>
      <c r="H66" s="108"/>
      <c r="I66" s="108"/>
      <c r="J66" s="18"/>
      <c r="K66" s="108"/>
      <c r="L66" s="108"/>
      <c r="M66" s="108"/>
      <c r="N66" s="190"/>
      <c r="O66" s="163"/>
      <c r="P66" s="163"/>
      <c r="Q66" s="126"/>
    </row>
    <row r="67" spans="1:17" x14ac:dyDescent="0.25">
      <c r="A67" s="108" t="s">
        <v>364</v>
      </c>
      <c r="B67" s="108">
        <v>6852</v>
      </c>
      <c r="C67" s="108">
        <v>4767</v>
      </c>
      <c r="D67" s="108">
        <v>4283.31456717321</v>
      </c>
      <c r="E67" s="108">
        <v>374.42185888054303</v>
      </c>
      <c r="F67" s="108">
        <v>171.064424323324</v>
      </c>
      <c r="G67" s="108">
        <v>-45.997035921888497</v>
      </c>
      <c r="H67" s="108">
        <v>-3.0508098704304301</v>
      </c>
      <c r="I67" s="108">
        <v>-13.2272193810064</v>
      </c>
      <c r="J67" s="108"/>
      <c r="K67" s="108">
        <v>221</v>
      </c>
      <c r="L67" s="108">
        <v>540.20424534528001</v>
      </c>
      <c r="M67" s="108">
        <v>207.356779146408</v>
      </c>
      <c r="N67" s="190">
        <v>0.95575221238938102</v>
      </c>
      <c r="O67" s="163">
        <v>0.96837400000000007</v>
      </c>
      <c r="P67" s="163">
        <v>1.0383</v>
      </c>
      <c r="Q67" s="126">
        <v>1.3761467889908301</v>
      </c>
    </row>
    <row r="68" spans="1:17" x14ac:dyDescent="0.25">
      <c r="A68" s="108" t="s">
        <v>365</v>
      </c>
      <c r="B68" s="108">
        <v>17750</v>
      </c>
      <c r="C68" s="108">
        <v>4900</v>
      </c>
      <c r="D68" s="108">
        <v>4601.3133438981804</v>
      </c>
      <c r="E68" s="108">
        <v>180.427349068426</v>
      </c>
      <c r="F68" s="108">
        <v>180.94312079994199</v>
      </c>
      <c r="G68" s="108">
        <v>-45.997035921888497</v>
      </c>
      <c r="H68" s="108">
        <v>-3.0508098704304301</v>
      </c>
      <c r="I68" s="108">
        <v>-13.2272193810064</v>
      </c>
      <c r="J68" s="108"/>
      <c r="K68" s="108">
        <v>615</v>
      </c>
      <c r="L68" s="108">
        <v>197.78172170187801</v>
      </c>
      <c r="M68" s="108">
        <v>161.79028316557699</v>
      </c>
      <c r="N68" s="190">
        <v>0.92156862745098</v>
      </c>
      <c r="O68" s="163">
        <v>0.95940700000000012</v>
      </c>
      <c r="P68" s="163">
        <v>1.0378000000000001</v>
      </c>
      <c r="Q68" s="126">
        <v>-0.80645161290322598</v>
      </c>
    </row>
    <row r="69" spans="1:17" x14ac:dyDescent="0.25">
      <c r="A69" s="108" t="s">
        <v>366</v>
      </c>
      <c r="B69" s="108">
        <v>29014</v>
      </c>
      <c r="C69" s="108">
        <v>5480</v>
      </c>
      <c r="D69" s="108">
        <v>5323.2536289700402</v>
      </c>
      <c r="E69" s="108">
        <v>117.115482723014</v>
      </c>
      <c r="F69" s="108">
        <v>102.299716359154</v>
      </c>
      <c r="G69" s="108">
        <v>-45.997035921888497</v>
      </c>
      <c r="H69" s="108">
        <v>-3.0508098704304301</v>
      </c>
      <c r="I69" s="108">
        <v>-13.2272193810064</v>
      </c>
      <c r="J69" s="108"/>
      <c r="K69" s="108">
        <v>1163</v>
      </c>
      <c r="L69" s="108">
        <v>114.85964833355</v>
      </c>
      <c r="M69" s="108">
        <v>118.088623843082</v>
      </c>
      <c r="N69" s="190">
        <v>0.90545144804088595</v>
      </c>
      <c r="O69" s="163">
        <v>0.98299499999999995</v>
      </c>
      <c r="P69" s="163">
        <v>1.0179</v>
      </c>
      <c r="Q69" s="126">
        <v>-1.27334465195246</v>
      </c>
    </row>
    <row r="70" spans="1:17" x14ac:dyDescent="0.25">
      <c r="A70" s="108" t="s">
        <v>367</v>
      </c>
      <c r="B70" s="108">
        <v>9246</v>
      </c>
      <c r="C70" s="108">
        <v>5831</v>
      </c>
      <c r="D70" s="108">
        <v>5544.1946111996303</v>
      </c>
      <c r="E70" s="108">
        <v>100.985493301048</v>
      </c>
      <c r="F70" s="108">
        <v>247.631522526655</v>
      </c>
      <c r="G70" s="108">
        <v>-45.997035921888497</v>
      </c>
      <c r="H70" s="108">
        <v>-3.0508098704304301</v>
      </c>
      <c r="I70" s="108">
        <v>-13.2272193810064</v>
      </c>
      <c r="J70" s="108"/>
      <c r="K70" s="108">
        <v>386</v>
      </c>
      <c r="L70" s="108">
        <v>101.76015656277499</v>
      </c>
      <c r="M70" s="108">
        <v>98.928136769924095</v>
      </c>
      <c r="N70" s="190">
        <v>0.91191709844559599</v>
      </c>
      <c r="O70" s="163">
        <v>0.98523499999999997</v>
      </c>
      <c r="P70" s="163">
        <v>1.0434000000000001</v>
      </c>
      <c r="Q70" s="126">
        <v>4.6070460704606999</v>
      </c>
    </row>
    <row r="71" spans="1:17" x14ac:dyDescent="0.25">
      <c r="A71" s="108" t="s">
        <v>368</v>
      </c>
      <c r="B71" s="108">
        <v>13275</v>
      </c>
      <c r="C71" s="108">
        <v>6149</v>
      </c>
      <c r="D71" s="108">
        <v>5612.2031387567004</v>
      </c>
      <c r="E71" s="108">
        <v>255.82604913711401</v>
      </c>
      <c r="F71" s="108">
        <v>210.175230023583</v>
      </c>
      <c r="G71" s="108">
        <v>-45.997035921888497</v>
      </c>
      <c r="H71" s="108">
        <v>-3.0508098704304301</v>
      </c>
      <c r="I71" s="108">
        <v>119.448298416502</v>
      </c>
      <c r="J71" s="108"/>
      <c r="K71" s="108">
        <v>561</v>
      </c>
      <c r="L71" s="108">
        <v>262.25370280055603</v>
      </c>
      <c r="M71" s="108">
        <v>248.11570220427399</v>
      </c>
      <c r="N71" s="190">
        <v>0.942959001782531</v>
      </c>
      <c r="O71" s="163">
        <v>0.98226400000000003</v>
      </c>
      <c r="P71" s="163">
        <v>1.0362</v>
      </c>
      <c r="Q71" s="126">
        <v>34.210526315789501</v>
      </c>
    </row>
    <row r="72" spans="1:17" x14ac:dyDescent="0.25">
      <c r="A72" s="108" t="s">
        <v>363</v>
      </c>
      <c r="B72" s="108">
        <v>146161</v>
      </c>
      <c r="C72" s="108">
        <v>4390</v>
      </c>
      <c r="D72" s="108">
        <v>4623.8740520850797</v>
      </c>
      <c r="E72" s="108">
        <v>-147.13949754262799</v>
      </c>
      <c r="F72" s="108">
        <v>-36.450939689009203</v>
      </c>
      <c r="G72" s="108">
        <v>-45.997035921888497</v>
      </c>
      <c r="H72" s="108">
        <v>-3.0508098704304301</v>
      </c>
      <c r="I72" s="108">
        <v>-1.06569085001633</v>
      </c>
      <c r="J72" s="108"/>
      <c r="K72" s="108">
        <v>5089</v>
      </c>
      <c r="L72" s="108">
        <v>-171.62519828030401</v>
      </c>
      <c r="M72" s="108">
        <v>-123.936490074349</v>
      </c>
      <c r="N72" s="190">
        <v>0.94297553275453805</v>
      </c>
      <c r="O72" s="163">
        <v>0.98949399999999998</v>
      </c>
      <c r="P72" s="163">
        <v>0.99060000000000004</v>
      </c>
      <c r="Q72" s="126">
        <v>14.5655110310671</v>
      </c>
    </row>
    <row r="73" spans="1:17" x14ac:dyDescent="0.25">
      <c r="A73" s="108" t="s">
        <v>369</v>
      </c>
      <c r="B73" s="108">
        <v>7577</v>
      </c>
      <c r="C73" s="108">
        <v>5954</v>
      </c>
      <c r="D73" s="108">
        <v>5468.42622753457</v>
      </c>
      <c r="E73" s="108">
        <v>261.27388319526</v>
      </c>
      <c r="F73" s="108">
        <v>216.45420091516399</v>
      </c>
      <c r="G73" s="108">
        <v>-45.997035921888497</v>
      </c>
      <c r="H73" s="108">
        <v>-3.0508098704304301</v>
      </c>
      <c r="I73" s="108">
        <v>56.878689911226097</v>
      </c>
      <c r="J73" s="108"/>
      <c r="K73" s="108">
        <v>312</v>
      </c>
      <c r="L73" s="108">
        <v>339.30217845230999</v>
      </c>
      <c r="M73" s="108">
        <v>181.96289466881399</v>
      </c>
      <c r="N73" s="190">
        <v>0.91346153846153799</v>
      </c>
      <c r="O73" s="163">
        <v>0.9760930000000001</v>
      </c>
      <c r="P73" s="163">
        <v>1.0383</v>
      </c>
      <c r="Q73" s="126">
        <v>23.320158102766801</v>
      </c>
    </row>
    <row r="74" spans="1:17" x14ac:dyDescent="0.25">
      <c r="A74" s="108" t="s">
        <v>370</v>
      </c>
      <c r="B74" s="108">
        <v>31648</v>
      </c>
      <c r="C74" s="108">
        <v>5134</v>
      </c>
      <c r="D74" s="108">
        <v>4989.3116864079602</v>
      </c>
      <c r="E74" s="108">
        <v>184.18606002229399</v>
      </c>
      <c r="F74" s="108">
        <v>22.979273797096301</v>
      </c>
      <c r="G74" s="108">
        <v>-45.997035921888497</v>
      </c>
      <c r="H74" s="108">
        <v>-3.0508098704304301</v>
      </c>
      <c r="I74" s="108">
        <v>-13.2272193810064</v>
      </c>
      <c r="J74" s="108"/>
      <c r="K74" s="108">
        <v>1189</v>
      </c>
      <c r="L74" s="108">
        <v>198.67185193964701</v>
      </c>
      <c r="M74" s="108">
        <v>168.41757483554301</v>
      </c>
      <c r="N74" s="190">
        <v>0.94137353433835802</v>
      </c>
      <c r="O74" s="163">
        <v>0.96982699999999999</v>
      </c>
      <c r="P74" s="163">
        <v>1.0032000000000001</v>
      </c>
      <c r="Q74" s="126">
        <v>4.6654929577464799</v>
      </c>
    </row>
    <row r="75" spans="1:17" x14ac:dyDescent="0.25">
      <c r="A75" s="108" t="s">
        <v>371</v>
      </c>
      <c r="B75" s="108">
        <v>11668</v>
      </c>
      <c r="C75" s="108">
        <v>5413</v>
      </c>
      <c r="D75" s="108">
        <v>5030.7287305915097</v>
      </c>
      <c r="E75" s="108">
        <v>240.59473840711499</v>
      </c>
      <c r="F75" s="108">
        <v>203.71496976671801</v>
      </c>
      <c r="G75" s="108">
        <v>-45.997035921888497</v>
      </c>
      <c r="H75" s="108">
        <v>-3.0508098704304301</v>
      </c>
      <c r="I75" s="108">
        <v>-13.2272193810064</v>
      </c>
      <c r="J75" s="108"/>
      <c r="K75" s="108">
        <v>442</v>
      </c>
      <c r="L75" s="108">
        <v>200.78764999218501</v>
      </c>
      <c r="M75" s="108">
        <v>279.11913355264699</v>
      </c>
      <c r="N75" s="190">
        <v>0.92743764172335597</v>
      </c>
      <c r="O75" s="163">
        <v>0.96352099999999996</v>
      </c>
      <c r="P75" s="163">
        <v>1.0390999999999999</v>
      </c>
      <c r="Q75" s="126">
        <v>2.31481481481481</v>
      </c>
    </row>
    <row r="76" spans="1:17" x14ac:dyDescent="0.25">
      <c r="A76" s="108" t="s">
        <v>372</v>
      </c>
      <c r="B76" s="108">
        <v>18755</v>
      </c>
      <c r="C76" s="108">
        <v>4886</v>
      </c>
      <c r="D76" s="108">
        <v>4857.4920450027303</v>
      </c>
      <c r="E76" s="108">
        <v>139.496779015936</v>
      </c>
      <c r="F76" s="108">
        <v>-48.847682116940803</v>
      </c>
      <c r="G76" s="108">
        <v>-45.997035921888497</v>
      </c>
      <c r="H76" s="108">
        <v>-3.0508098704304301</v>
      </c>
      <c r="I76" s="108">
        <v>-13.2272193810064</v>
      </c>
      <c r="J76" s="108"/>
      <c r="K76" s="108">
        <v>686</v>
      </c>
      <c r="L76" s="108">
        <v>139.75071082431199</v>
      </c>
      <c r="M76" s="108">
        <v>137.96015393816401</v>
      </c>
      <c r="N76" s="190">
        <v>0.91666666666666696</v>
      </c>
      <c r="O76" s="163">
        <v>0.97783199999999992</v>
      </c>
      <c r="P76" s="163">
        <v>0.98850000000000005</v>
      </c>
      <c r="Q76" s="126">
        <v>2.3880597014925402</v>
      </c>
    </row>
    <row r="77" spans="1:17" x14ac:dyDescent="0.25">
      <c r="A77" s="108" t="s">
        <v>373</v>
      </c>
      <c r="B77" s="108">
        <v>14811</v>
      </c>
      <c r="C77" s="108">
        <v>5407</v>
      </c>
      <c r="D77" s="108">
        <v>5066.0458577665404</v>
      </c>
      <c r="E77" s="108">
        <v>137.34864048335999</v>
      </c>
      <c r="F77" s="108">
        <v>235.998749171638</v>
      </c>
      <c r="G77" s="108">
        <v>-45.997035921888497</v>
      </c>
      <c r="H77" s="108">
        <v>-3.0508098704304301</v>
      </c>
      <c r="I77" s="108">
        <v>16.563863413068301</v>
      </c>
      <c r="J77" s="108"/>
      <c r="K77" s="108">
        <v>565</v>
      </c>
      <c r="L77" s="108">
        <v>228.07574723146601</v>
      </c>
      <c r="M77" s="108">
        <v>45.338840465857203</v>
      </c>
      <c r="N77" s="190">
        <v>0.95035460992907805</v>
      </c>
      <c r="O77" s="163">
        <v>0.98040099999999997</v>
      </c>
      <c r="P77" s="163">
        <v>1.0451999999999999</v>
      </c>
      <c r="Q77" s="126">
        <v>17.2199170124481</v>
      </c>
    </row>
    <row r="78" spans="1:17" x14ac:dyDescent="0.25">
      <c r="A78" s="108" t="s">
        <v>374</v>
      </c>
      <c r="B78" s="108">
        <v>27498</v>
      </c>
      <c r="C78" s="108">
        <v>4733</v>
      </c>
      <c r="D78" s="108">
        <v>4530.0894917550704</v>
      </c>
      <c r="E78" s="108">
        <v>214.652145124502</v>
      </c>
      <c r="F78" s="108">
        <v>31.475959656068099</v>
      </c>
      <c r="G78" s="108">
        <v>-45.997035921888497</v>
      </c>
      <c r="H78" s="108">
        <v>16.220915203933501</v>
      </c>
      <c r="I78" s="108">
        <v>-13.2272193810064</v>
      </c>
      <c r="J78" s="108"/>
      <c r="K78" s="108">
        <v>938</v>
      </c>
      <c r="L78" s="108">
        <v>285.35352521766299</v>
      </c>
      <c r="M78" s="108">
        <v>142.66807176194399</v>
      </c>
      <c r="N78" s="190">
        <v>0.93404255319148899</v>
      </c>
      <c r="O78" s="163">
        <v>0.97720699999999994</v>
      </c>
      <c r="P78" s="163">
        <v>1.0054000000000001</v>
      </c>
      <c r="Q78" s="126">
        <v>-4.7715736040609098</v>
      </c>
    </row>
    <row r="79" spans="1:17" x14ac:dyDescent="0.25">
      <c r="A79" s="108" t="s">
        <v>375</v>
      </c>
      <c r="B79" s="108">
        <v>34601</v>
      </c>
      <c r="C79" s="108">
        <v>4564</v>
      </c>
      <c r="D79" s="108">
        <v>4644.1022238218602</v>
      </c>
      <c r="E79" s="108">
        <v>-49.779170813117602</v>
      </c>
      <c r="F79" s="108">
        <v>23.732244406349299</v>
      </c>
      <c r="G79" s="108">
        <v>-45.997035921888497</v>
      </c>
      <c r="H79" s="108">
        <v>5.3643362346472099</v>
      </c>
      <c r="I79" s="108">
        <v>-13.2272193810064</v>
      </c>
      <c r="J79" s="108"/>
      <c r="K79" s="108">
        <v>1210</v>
      </c>
      <c r="L79" s="108">
        <v>-50.974856209264502</v>
      </c>
      <c r="M79" s="108">
        <v>-49.866178686367697</v>
      </c>
      <c r="N79" s="190">
        <v>0.933057851239669</v>
      </c>
      <c r="O79" s="163">
        <v>0.97898200000000002</v>
      </c>
      <c r="P79" s="163">
        <v>1.0036</v>
      </c>
      <c r="Q79" s="126">
        <v>-3.2</v>
      </c>
    </row>
    <row r="80" spans="1:17" ht="14.25" customHeight="1" x14ac:dyDescent="0.25">
      <c r="A80" s="18" t="s">
        <v>376</v>
      </c>
      <c r="B80" s="108"/>
      <c r="C80" s="108"/>
      <c r="D80" s="108"/>
      <c r="E80" s="108"/>
      <c r="F80" s="108"/>
      <c r="G80" s="108"/>
      <c r="H80" s="108"/>
      <c r="I80" s="108"/>
      <c r="J80" s="18"/>
      <c r="K80" s="108"/>
      <c r="L80" s="108"/>
      <c r="M80" s="108"/>
      <c r="N80" s="190"/>
      <c r="O80" s="163"/>
      <c r="P80" s="163"/>
      <c r="Q80" s="126"/>
    </row>
    <row r="81" spans="1:17" x14ac:dyDescent="0.25">
      <c r="A81" s="108" t="s">
        <v>377</v>
      </c>
      <c r="B81" s="108">
        <v>20040</v>
      </c>
      <c r="C81" s="108">
        <v>5503</v>
      </c>
      <c r="D81" s="108">
        <v>5175.57215310229</v>
      </c>
      <c r="E81" s="108">
        <v>329.49094200714001</v>
      </c>
      <c r="F81" s="108">
        <v>60.321869577543801</v>
      </c>
      <c r="G81" s="108">
        <v>-45.997035921888497</v>
      </c>
      <c r="H81" s="108">
        <v>-3.0508098704304301</v>
      </c>
      <c r="I81" s="108">
        <v>-13.2272193810064</v>
      </c>
      <c r="J81" s="108"/>
      <c r="K81" s="108">
        <v>781</v>
      </c>
      <c r="L81" s="108">
        <v>356.649536055738</v>
      </c>
      <c r="M81" s="108">
        <v>301.04965468914497</v>
      </c>
      <c r="N81" s="190">
        <v>0.92139175257731998</v>
      </c>
      <c r="O81" s="163">
        <v>0.97212599999999993</v>
      </c>
      <c r="P81" s="163">
        <v>1.0103</v>
      </c>
      <c r="Q81" s="126">
        <v>7.8729281767955799</v>
      </c>
    </row>
    <row r="82" spans="1:17" x14ac:dyDescent="0.25">
      <c r="A82" s="108" t="s">
        <v>378</v>
      </c>
      <c r="B82" s="108">
        <v>8342</v>
      </c>
      <c r="C82" s="108">
        <v>6063</v>
      </c>
      <c r="D82" s="108">
        <v>5205.7417312962298</v>
      </c>
      <c r="E82" s="108">
        <v>671.18887814013704</v>
      </c>
      <c r="F82" s="108">
        <v>224.613480768773</v>
      </c>
      <c r="G82" s="108">
        <v>-45.997035921888497</v>
      </c>
      <c r="H82" s="108">
        <v>20.4980225459663</v>
      </c>
      <c r="I82" s="108">
        <v>-13.2272193810064</v>
      </c>
      <c r="J82" s="108"/>
      <c r="K82" s="108">
        <v>327</v>
      </c>
      <c r="L82" s="108">
        <v>699.62093685564696</v>
      </c>
      <c r="M82" s="108">
        <v>641.47412615523001</v>
      </c>
      <c r="N82" s="190">
        <v>0.87797619047619002</v>
      </c>
      <c r="O82" s="163">
        <v>0.96600300000000006</v>
      </c>
      <c r="P82" s="163">
        <v>1.0418000000000001</v>
      </c>
      <c r="Q82" s="126">
        <v>-4.9418604651162799</v>
      </c>
    </row>
    <row r="83" spans="1:17" x14ac:dyDescent="0.25">
      <c r="A83" s="108" t="s">
        <v>379</v>
      </c>
      <c r="B83" s="108">
        <v>28304</v>
      </c>
      <c r="C83" s="108">
        <v>4913</v>
      </c>
      <c r="D83" s="108">
        <v>4771.7555595987997</v>
      </c>
      <c r="E83" s="108">
        <v>194.95919206147499</v>
      </c>
      <c r="F83" s="108">
        <v>8.4450030684698696</v>
      </c>
      <c r="G83" s="108">
        <v>-45.997035921888497</v>
      </c>
      <c r="H83" s="108">
        <v>-3.0508098704304301</v>
      </c>
      <c r="I83" s="108">
        <v>-13.2272193810064</v>
      </c>
      <c r="J83" s="108"/>
      <c r="K83" s="108">
        <v>1017</v>
      </c>
      <c r="L83" s="108">
        <v>251.86992504091199</v>
      </c>
      <c r="M83" s="108">
        <v>136.76576581264101</v>
      </c>
      <c r="N83" s="190">
        <v>0.93287265547877596</v>
      </c>
      <c r="O83" s="163">
        <v>0.97453299999999998</v>
      </c>
      <c r="P83" s="163">
        <v>1.0003</v>
      </c>
      <c r="Q83" s="126">
        <v>11.635565312842999</v>
      </c>
    </row>
    <row r="84" spans="1:17" x14ac:dyDescent="0.25">
      <c r="A84" s="108" t="s">
        <v>380</v>
      </c>
      <c r="B84" s="108">
        <v>10076</v>
      </c>
      <c r="C84" s="108">
        <v>4937</v>
      </c>
      <c r="D84" s="108">
        <v>4481.2152890754696</v>
      </c>
      <c r="E84" s="108">
        <v>341.51913986176902</v>
      </c>
      <c r="F84" s="108">
        <v>176.85153585655101</v>
      </c>
      <c r="G84" s="108">
        <v>-45.997035921888497</v>
      </c>
      <c r="H84" s="108">
        <v>-3.0508098704304301</v>
      </c>
      <c r="I84" s="108">
        <v>-13.2272193810064</v>
      </c>
      <c r="J84" s="108"/>
      <c r="K84" s="108">
        <v>340</v>
      </c>
      <c r="L84" s="108">
        <v>405.28144898591501</v>
      </c>
      <c r="M84" s="108">
        <v>276.47413746822599</v>
      </c>
      <c r="N84" s="190">
        <v>0.90236686390532495</v>
      </c>
      <c r="O84" s="163">
        <v>0.97751699999999997</v>
      </c>
      <c r="P84" s="163">
        <v>1.0379</v>
      </c>
      <c r="Q84" s="126">
        <v>-1.7341040462427699</v>
      </c>
    </row>
    <row r="85" spans="1:17" x14ac:dyDescent="0.25">
      <c r="A85" s="108" t="s">
        <v>381</v>
      </c>
      <c r="B85" s="108">
        <v>12155</v>
      </c>
      <c r="C85" s="108">
        <v>4910</v>
      </c>
      <c r="D85" s="108">
        <v>4228.2538468324201</v>
      </c>
      <c r="E85" s="108">
        <v>525.26582230816598</v>
      </c>
      <c r="F85" s="108">
        <v>173.60667796578801</v>
      </c>
      <c r="G85" s="108">
        <v>-45.997035921888497</v>
      </c>
      <c r="H85" s="108">
        <v>42.495543373988497</v>
      </c>
      <c r="I85" s="108">
        <v>-13.2272193810064</v>
      </c>
      <c r="J85" s="108"/>
      <c r="K85" s="108">
        <v>387</v>
      </c>
      <c r="L85" s="108">
        <v>609.29054311026505</v>
      </c>
      <c r="M85" s="108">
        <v>439.95840823666998</v>
      </c>
      <c r="N85" s="190">
        <v>0.91538461538461502</v>
      </c>
      <c r="O85" s="163">
        <v>0.96979000000000004</v>
      </c>
      <c r="P85" s="163">
        <v>1.0394000000000001</v>
      </c>
      <c r="Q85" s="126">
        <v>-8.7264150943396199</v>
      </c>
    </row>
    <row r="86" spans="1:17" x14ac:dyDescent="0.25">
      <c r="A86" s="108" t="s">
        <v>382</v>
      </c>
      <c r="B86" s="108">
        <v>9263</v>
      </c>
      <c r="C86" s="108">
        <v>5311</v>
      </c>
      <c r="D86" s="108">
        <v>4573.4514150602599</v>
      </c>
      <c r="E86" s="108">
        <v>552.93458621130196</v>
      </c>
      <c r="F86" s="108">
        <v>186.75011701245799</v>
      </c>
      <c r="G86" s="108">
        <v>-45.997035921888497</v>
      </c>
      <c r="H86" s="108">
        <v>57.511890435689097</v>
      </c>
      <c r="I86" s="108">
        <v>-13.2272193810064</v>
      </c>
      <c r="J86" s="108"/>
      <c r="K86" s="108">
        <v>319</v>
      </c>
      <c r="L86" s="108">
        <v>607.49824324210499</v>
      </c>
      <c r="M86" s="108">
        <v>497.088235911102</v>
      </c>
      <c r="N86" s="190">
        <v>0.89719626168224298</v>
      </c>
      <c r="O86" s="163">
        <v>0.97633599999999998</v>
      </c>
      <c r="P86" s="163">
        <v>1.0392999999999999</v>
      </c>
      <c r="Q86" s="126">
        <v>-10.1408450704225</v>
      </c>
    </row>
    <row r="87" spans="1:17" x14ac:dyDescent="0.25">
      <c r="A87" s="108" t="s">
        <v>383</v>
      </c>
      <c r="B87" s="108">
        <v>97574</v>
      </c>
      <c r="C87" s="108">
        <v>4714</v>
      </c>
      <c r="D87" s="108">
        <v>4784.0561812912501</v>
      </c>
      <c r="E87" s="108">
        <v>-10.461629026423401</v>
      </c>
      <c r="F87" s="108">
        <v>-13.0795595608328</v>
      </c>
      <c r="G87" s="108">
        <v>-45.997035921888497</v>
      </c>
      <c r="H87" s="108">
        <v>-3.0508098704304301</v>
      </c>
      <c r="I87" s="108">
        <v>2.2906548743209001</v>
      </c>
      <c r="J87" s="108"/>
      <c r="K87" s="108">
        <v>3515</v>
      </c>
      <c r="L87" s="108">
        <v>-10.641010842599799</v>
      </c>
      <c r="M87" s="108">
        <v>-11.5649404796441</v>
      </c>
      <c r="N87" s="190">
        <v>0.93240159726183702</v>
      </c>
      <c r="O87" s="163">
        <v>0.98457700000000004</v>
      </c>
      <c r="P87" s="163">
        <v>0.99580000000000002</v>
      </c>
      <c r="Q87" s="126">
        <v>15.057283142389499</v>
      </c>
    </row>
    <row r="88" spans="1:17" x14ac:dyDescent="0.25">
      <c r="A88" s="108" t="s">
        <v>384</v>
      </c>
      <c r="B88" s="108">
        <v>17932</v>
      </c>
      <c r="C88" s="108">
        <v>4831</v>
      </c>
      <c r="D88" s="108">
        <v>4643.4830164704199</v>
      </c>
      <c r="E88" s="108">
        <v>156.31938996601599</v>
      </c>
      <c r="F88" s="108">
        <v>93.846608808587007</v>
      </c>
      <c r="G88" s="108">
        <v>-45.997035921888497</v>
      </c>
      <c r="H88" s="108">
        <v>-3.0508098704304301</v>
      </c>
      <c r="I88" s="108">
        <v>-13.2272193810064</v>
      </c>
      <c r="J88" s="108"/>
      <c r="K88" s="108">
        <v>627</v>
      </c>
      <c r="L88" s="108">
        <v>73.145477668589606</v>
      </c>
      <c r="M88" s="108">
        <v>238.21060899404401</v>
      </c>
      <c r="N88" s="190">
        <v>0.89857369255150599</v>
      </c>
      <c r="O88" s="163">
        <v>0.99231099999999994</v>
      </c>
      <c r="P88" s="163">
        <v>1.0186999999999999</v>
      </c>
      <c r="Q88" s="126">
        <v>8.4775086505190291</v>
      </c>
    </row>
    <row r="89" spans="1:17" ht="14.25" customHeight="1" x14ac:dyDescent="0.25">
      <c r="A89" s="18" t="s">
        <v>385</v>
      </c>
      <c r="B89" s="108"/>
      <c r="C89" s="108"/>
      <c r="D89" s="108"/>
      <c r="E89" s="108"/>
      <c r="F89" s="108"/>
      <c r="G89" s="108"/>
      <c r="H89" s="108"/>
      <c r="I89" s="108"/>
      <c r="J89" s="18"/>
      <c r="K89" s="108"/>
      <c r="L89" s="108"/>
      <c r="M89" s="108"/>
      <c r="N89" s="190"/>
      <c r="O89" s="163"/>
      <c r="P89" s="163"/>
      <c r="Q89" s="126"/>
    </row>
    <row r="90" spans="1:17" x14ac:dyDescent="0.25">
      <c r="A90" s="108" t="s">
        <v>386</v>
      </c>
      <c r="B90" s="108">
        <v>10748</v>
      </c>
      <c r="C90" s="108">
        <v>4201</v>
      </c>
      <c r="D90" s="108">
        <v>3719.15166188786</v>
      </c>
      <c r="E90" s="108">
        <v>279.40624468167402</v>
      </c>
      <c r="F90" s="108">
        <v>195.94638082449299</v>
      </c>
      <c r="G90" s="108">
        <v>-45.997035921888497</v>
      </c>
      <c r="H90" s="108">
        <v>65.723831440440506</v>
      </c>
      <c r="I90" s="108">
        <v>-13.2272193810064</v>
      </c>
      <c r="J90" s="108"/>
      <c r="K90" s="108">
        <v>301</v>
      </c>
      <c r="L90" s="108">
        <v>349.01461748009598</v>
      </c>
      <c r="M90" s="108">
        <v>208.515178613855</v>
      </c>
      <c r="N90" s="190">
        <v>0.91089108910891103</v>
      </c>
      <c r="O90" s="163">
        <v>0.97807100000000002</v>
      </c>
      <c r="P90" s="163">
        <v>1.0508</v>
      </c>
      <c r="Q90" s="126">
        <v>-13.005780346820799</v>
      </c>
    </row>
    <row r="91" spans="1:17" x14ac:dyDescent="0.25">
      <c r="A91" s="108" t="s">
        <v>387</v>
      </c>
      <c r="B91" s="108">
        <v>9056</v>
      </c>
      <c r="C91" s="108">
        <v>5433</v>
      </c>
      <c r="D91" s="108">
        <v>4502.0157752372097</v>
      </c>
      <c r="E91" s="108">
        <v>805.97662192883502</v>
      </c>
      <c r="F91" s="108">
        <v>183.942696367412</v>
      </c>
      <c r="G91" s="108">
        <v>-45.997035921888497</v>
      </c>
      <c r="H91" s="108">
        <v>0.59313300095535904</v>
      </c>
      <c r="I91" s="108">
        <v>-13.2272193810064</v>
      </c>
      <c r="J91" s="108"/>
      <c r="K91" s="108">
        <v>307</v>
      </c>
      <c r="L91" s="108">
        <v>812.08266921649397</v>
      </c>
      <c r="M91" s="108">
        <v>798.58788137177999</v>
      </c>
      <c r="N91" s="190">
        <v>0.91262135922330101</v>
      </c>
      <c r="O91" s="163">
        <v>0.9661320000000001</v>
      </c>
      <c r="P91" s="163">
        <v>1.0392999999999999</v>
      </c>
      <c r="Q91" s="126">
        <v>-2.53968253968254</v>
      </c>
    </row>
    <row r="92" spans="1:17" x14ac:dyDescent="0.25">
      <c r="A92" s="108" t="s">
        <v>388</v>
      </c>
      <c r="B92" s="108">
        <v>13883</v>
      </c>
      <c r="C92" s="108">
        <v>4962</v>
      </c>
      <c r="D92" s="108">
        <v>4419.4039826022199</v>
      </c>
      <c r="E92" s="108">
        <v>396.71748611717902</v>
      </c>
      <c r="F92" s="108">
        <v>181.57993371337901</v>
      </c>
      <c r="G92" s="108">
        <v>-45.997035921888497</v>
      </c>
      <c r="H92" s="108">
        <v>23.767063220989598</v>
      </c>
      <c r="I92" s="108">
        <v>-13.2272193810064</v>
      </c>
      <c r="J92" s="108"/>
      <c r="K92" s="108">
        <v>462</v>
      </c>
      <c r="L92" s="108">
        <v>403.85541042156399</v>
      </c>
      <c r="M92" s="108">
        <v>388.29686854339701</v>
      </c>
      <c r="N92" s="190">
        <v>0.91285403050108904</v>
      </c>
      <c r="O92" s="163">
        <v>0.96572199999999997</v>
      </c>
      <c r="P92" s="163">
        <v>1.0395000000000001</v>
      </c>
      <c r="Q92" s="126">
        <v>-5.9063136456211804</v>
      </c>
    </row>
    <row r="93" spans="1:17" x14ac:dyDescent="0.25">
      <c r="A93" s="108" t="s">
        <v>389</v>
      </c>
      <c r="B93" s="108">
        <v>5438</v>
      </c>
      <c r="C93" s="108">
        <v>5125</v>
      </c>
      <c r="D93" s="108">
        <v>4298.1197912724701</v>
      </c>
      <c r="E93" s="108">
        <v>551.05681417706899</v>
      </c>
      <c r="F93" s="108">
        <v>203.43755086174301</v>
      </c>
      <c r="G93" s="108">
        <v>-45.997035921888497</v>
      </c>
      <c r="H93" s="108">
        <v>131.309025671688</v>
      </c>
      <c r="I93" s="108">
        <v>-13.2272193810064</v>
      </c>
      <c r="J93" s="108"/>
      <c r="K93" s="108">
        <v>176</v>
      </c>
      <c r="L93" s="108">
        <v>551.15361932638803</v>
      </c>
      <c r="M93" s="108">
        <v>549.67731575835296</v>
      </c>
      <c r="N93" s="190">
        <v>0.85795454545454497</v>
      </c>
      <c r="O93" s="163">
        <v>0.953573</v>
      </c>
      <c r="P93" s="163">
        <v>1.0457000000000001</v>
      </c>
      <c r="Q93" s="126">
        <v>-19.2660550458716</v>
      </c>
    </row>
    <row r="94" spans="1:17" x14ac:dyDescent="0.25">
      <c r="A94" s="108" t="s">
        <v>385</v>
      </c>
      <c r="B94" s="108">
        <v>72304</v>
      </c>
      <c r="C94" s="108">
        <v>4223</v>
      </c>
      <c r="D94" s="108">
        <v>4386.0850552367901</v>
      </c>
      <c r="E94" s="108">
        <v>-111.165761295519</v>
      </c>
      <c r="F94" s="108">
        <v>10.522344444779399</v>
      </c>
      <c r="G94" s="108">
        <v>-45.997035921888497</v>
      </c>
      <c r="H94" s="108">
        <v>-3.0508098704304301</v>
      </c>
      <c r="I94" s="108">
        <v>-13.2272193810064</v>
      </c>
      <c r="J94" s="108"/>
      <c r="K94" s="108">
        <v>2388</v>
      </c>
      <c r="L94" s="108">
        <v>-110.21470762922</v>
      </c>
      <c r="M94" s="108">
        <v>-113.39950823121499</v>
      </c>
      <c r="N94" s="190">
        <v>0.926870037609695</v>
      </c>
      <c r="O94" s="163">
        <v>0.97665999999999997</v>
      </c>
      <c r="P94" s="163">
        <v>1.0007999999999999</v>
      </c>
      <c r="Q94" s="126">
        <v>10.198431010613801</v>
      </c>
    </row>
    <row r="95" spans="1:17" x14ac:dyDescent="0.25">
      <c r="A95" s="108" t="s">
        <v>390</v>
      </c>
      <c r="B95" s="108">
        <v>13134</v>
      </c>
      <c r="C95" s="108">
        <v>4793</v>
      </c>
      <c r="D95" s="108">
        <v>4378.2034133299403</v>
      </c>
      <c r="E95" s="108">
        <v>281.41905966225403</v>
      </c>
      <c r="F95" s="108">
        <v>177.763409520458</v>
      </c>
      <c r="G95" s="108">
        <v>-45.997035921888497</v>
      </c>
      <c r="H95" s="108">
        <v>14.566447359918</v>
      </c>
      <c r="I95" s="108">
        <v>-13.2272193810064</v>
      </c>
      <c r="J95" s="108"/>
      <c r="K95" s="108">
        <v>433</v>
      </c>
      <c r="L95" s="108">
        <v>355.31320846363502</v>
      </c>
      <c r="M95" s="108">
        <v>206.24221759147599</v>
      </c>
      <c r="N95" s="190">
        <v>0.93071593533487296</v>
      </c>
      <c r="O95" s="163">
        <v>0.96764799999999995</v>
      </c>
      <c r="P95" s="163">
        <v>1.0389999999999999</v>
      </c>
      <c r="Q95" s="126">
        <v>-4.6255506607929497</v>
      </c>
    </row>
    <row r="96" spans="1:17" x14ac:dyDescent="0.25">
      <c r="A96" s="108" t="s">
        <v>391</v>
      </c>
      <c r="B96" s="108">
        <v>16144</v>
      </c>
      <c r="C96" s="108">
        <v>4720</v>
      </c>
      <c r="D96" s="108">
        <v>4565.4846301051602</v>
      </c>
      <c r="E96" s="108">
        <v>8.8013879002319904</v>
      </c>
      <c r="F96" s="108">
        <v>180.50189234458699</v>
      </c>
      <c r="G96" s="108">
        <v>-45.997035921888497</v>
      </c>
      <c r="H96" s="108">
        <v>-3.0508098704304301</v>
      </c>
      <c r="I96" s="108">
        <v>14.254766651876499</v>
      </c>
      <c r="J96" s="108"/>
      <c r="K96" s="108">
        <v>555</v>
      </c>
      <c r="L96" s="108">
        <v>-32.824434327310897</v>
      </c>
      <c r="M96" s="108">
        <v>49.144516858377798</v>
      </c>
      <c r="N96" s="190">
        <v>0.96570397111913397</v>
      </c>
      <c r="O96" s="163">
        <v>0.97606999999999999</v>
      </c>
      <c r="P96" s="163">
        <v>1.038</v>
      </c>
      <c r="Q96" s="126">
        <v>17.3361522198731</v>
      </c>
    </row>
    <row r="97" spans="1:17" x14ac:dyDescent="0.25">
      <c r="A97" s="108" t="s">
        <v>392</v>
      </c>
      <c r="B97" s="108">
        <v>20145</v>
      </c>
      <c r="C97" s="108">
        <v>4791</v>
      </c>
      <c r="D97" s="108">
        <v>4575.0647986495997</v>
      </c>
      <c r="E97" s="108">
        <v>283.60879183146199</v>
      </c>
      <c r="F97" s="108">
        <v>-5.3391985557636996</v>
      </c>
      <c r="G97" s="108">
        <v>-45.997035921888497</v>
      </c>
      <c r="H97" s="108">
        <v>-3.0508098704304301</v>
      </c>
      <c r="I97" s="108">
        <v>-13.2272193810064</v>
      </c>
      <c r="J97" s="108"/>
      <c r="K97" s="108">
        <v>694</v>
      </c>
      <c r="L97" s="108">
        <v>202.91767022916201</v>
      </c>
      <c r="M97" s="108">
        <v>363.01722016436503</v>
      </c>
      <c r="N97" s="190">
        <v>0.89435600578871199</v>
      </c>
      <c r="O97" s="163">
        <v>0.96704899999999994</v>
      </c>
      <c r="P97" s="163">
        <v>0.99729999999999996</v>
      </c>
      <c r="Q97" s="126">
        <v>2.6627218934911201</v>
      </c>
    </row>
    <row r="98" spans="1:17" x14ac:dyDescent="0.25">
      <c r="A98" s="108" t="s">
        <v>393</v>
      </c>
      <c r="B98" s="108">
        <v>26918</v>
      </c>
      <c r="C98" s="108">
        <v>4908</v>
      </c>
      <c r="D98" s="108">
        <v>4805.3078845287801</v>
      </c>
      <c r="E98" s="108">
        <v>195.28127287579301</v>
      </c>
      <c r="F98" s="108">
        <v>-29.987394310281399</v>
      </c>
      <c r="G98" s="108">
        <v>-45.997035921888497</v>
      </c>
      <c r="H98" s="108">
        <v>-3.0508098704304301</v>
      </c>
      <c r="I98" s="108">
        <v>-13.2272193810064</v>
      </c>
      <c r="J98" s="108"/>
      <c r="K98" s="108">
        <v>974</v>
      </c>
      <c r="L98" s="108">
        <v>258.39262114211903</v>
      </c>
      <c r="M98" s="108">
        <v>130.88723134007</v>
      </c>
      <c r="N98" s="190">
        <v>0.94877049180327899</v>
      </c>
      <c r="O98" s="163">
        <v>0.978437</v>
      </c>
      <c r="P98" s="163">
        <v>0.99229999999999996</v>
      </c>
      <c r="Q98" s="126">
        <v>4.1711229946524098</v>
      </c>
    </row>
    <row r="99" spans="1:17" x14ac:dyDescent="0.25">
      <c r="A99" s="108" t="s">
        <v>394</v>
      </c>
      <c r="B99" s="108">
        <v>7002</v>
      </c>
      <c r="C99" s="108">
        <v>5341</v>
      </c>
      <c r="D99" s="108">
        <v>4627.7807020115097</v>
      </c>
      <c r="E99" s="108">
        <v>592.24728244412995</v>
      </c>
      <c r="F99" s="108">
        <v>182.86914307702801</v>
      </c>
      <c r="G99" s="108">
        <v>-45.997035921888497</v>
      </c>
      <c r="H99" s="108">
        <v>-3.0508098704304301</v>
      </c>
      <c r="I99" s="108">
        <v>-13.2272193810064</v>
      </c>
      <c r="J99" s="108"/>
      <c r="K99" s="108">
        <v>244</v>
      </c>
      <c r="L99" s="108">
        <v>525.58325944579997</v>
      </c>
      <c r="M99" s="108">
        <v>657.62861217306295</v>
      </c>
      <c r="N99" s="190">
        <v>0.93415637860082301</v>
      </c>
      <c r="O99" s="163">
        <v>0.96153299999999997</v>
      </c>
      <c r="P99" s="163">
        <v>1.038</v>
      </c>
      <c r="Q99" s="126">
        <v>0.826446280991736</v>
      </c>
    </row>
    <row r="100" spans="1:17" x14ac:dyDescent="0.25">
      <c r="A100" s="108" t="s">
        <v>395</v>
      </c>
      <c r="B100" s="108">
        <v>15461</v>
      </c>
      <c r="C100" s="108">
        <v>4543</v>
      </c>
      <c r="D100" s="108">
        <v>4286.1564203497701</v>
      </c>
      <c r="E100" s="108">
        <v>214.17165131144401</v>
      </c>
      <c r="F100" s="108">
        <v>82.8784450407816</v>
      </c>
      <c r="G100" s="108">
        <v>-45.997035921888497</v>
      </c>
      <c r="H100" s="108">
        <v>18.8704601330884</v>
      </c>
      <c r="I100" s="108">
        <v>-13.2272193810064</v>
      </c>
      <c r="J100" s="108"/>
      <c r="K100" s="108">
        <v>499</v>
      </c>
      <c r="L100" s="108">
        <v>241.98817831239299</v>
      </c>
      <c r="M100" s="108">
        <v>185.07243104109801</v>
      </c>
      <c r="N100" s="190">
        <v>0.91365461847389595</v>
      </c>
      <c r="O100" s="163">
        <v>0.97469800000000006</v>
      </c>
      <c r="P100" s="163">
        <v>1.0177</v>
      </c>
      <c r="Q100" s="126">
        <v>-5.3130929791271404</v>
      </c>
    </row>
    <row r="101" spans="1:17" x14ac:dyDescent="0.25">
      <c r="A101" s="108" t="s">
        <v>396</v>
      </c>
      <c r="B101" s="108">
        <v>36434</v>
      </c>
      <c r="C101" s="108">
        <v>4413</v>
      </c>
      <c r="D101" s="108">
        <v>4191.7564105145002</v>
      </c>
      <c r="E101" s="108">
        <v>285.900039908731</v>
      </c>
      <c r="F101" s="108">
        <v>-2.20838770254143</v>
      </c>
      <c r="G101" s="108">
        <v>-45.997035921888497</v>
      </c>
      <c r="H101" s="108">
        <v>-3.0508098704304301</v>
      </c>
      <c r="I101" s="108">
        <v>-13.2272193810064</v>
      </c>
      <c r="J101" s="108"/>
      <c r="K101" s="108">
        <v>1150</v>
      </c>
      <c r="L101" s="108">
        <v>336.61255942255599</v>
      </c>
      <c r="M101" s="108">
        <v>233.90482712550801</v>
      </c>
      <c r="N101" s="190">
        <v>0.93011216566005195</v>
      </c>
      <c r="O101" s="163">
        <v>0.96155500000000005</v>
      </c>
      <c r="P101" s="163">
        <v>0.99780000000000002</v>
      </c>
      <c r="Q101" s="126">
        <v>-0.26019080659150001</v>
      </c>
    </row>
    <row r="102" spans="1:17" ht="14.25" customHeight="1" x14ac:dyDescent="0.25">
      <c r="A102" s="18" t="s">
        <v>397</v>
      </c>
      <c r="B102" s="108"/>
      <c r="C102" s="108"/>
      <c r="D102" s="108"/>
      <c r="E102" s="108"/>
      <c r="F102" s="108"/>
      <c r="G102" s="108"/>
      <c r="H102" s="108"/>
      <c r="I102" s="108"/>
      <c r="J102" s="18"/>
      <c r="K102" s="108"/>
      <c r="L102" s="108"/>
      <c r="M102" s="108"/>
      <c r="N102" s="190"/>
      <c r="O102" s="163"/>
      <c r="P102" s="163"/>
      <c r="Q102" s="126"/>
    </row>
    <row r="103" spans="1:17" x14ac:dyDescent="0.25">
      <c r="A103" s="108" t="s">
        <v>397</v>
      </c>
      <c r="B103" s="108">
        <v>61029</v>
      </c>
      <c r="C103" s="108">
        <v>4315</v>
      </c>
      <c r="D103" s="108">
        <v>4162.7829493048002</v>
      </c>
      <c r="E103" s="108">
        <v>162.991801304354</v>
      </c>
      <c r="F103" s="108">
        <v>51.555253958151503</v>
      </c>
      <c r="G103" s="108">
        <v>-45.997035921888497</v>
      </c>
      <c r="H103" s="108">
        <v>-3.0508098704304301</v>
      </c>
      <c r="I103" s="108">
        <v>-13.2272193810064</v>
      </c>
      <c r="J103" s="108"/>
      <c r="K103" s="108">
        <v>1913</v>
      </c>
      <c r="L103" s="108">
        <v>189.954712258694</v>
      </c>
      <c r="M103" s="108">
        <v>134.746197080618</v>
      </c>
      <c r="N103" s="190">
        <v>0.93029350104821795</v>
      </c>
      <c r="O103" s="163">
        <v>0.99504300000000001</v>
      </c>
      <c r="P103" s="163">
        <v>1.0106999999999999</v>
      </c>
      <c r="Q103" s="126">
        <v>6.4552031163049497</v>
      </c>
    </row>
    <row r="104" spans="1:17" ht="14.25" customHeight="1" x14ac:dyDescent="0.25">
      <c r="A104" s="18" t="s">
        <v>398</v>
      </c>
      <c r="B104" s="108"/>
      <c r="C104" s="108"/>
      <c r="D104" s="108"/>
      <c r="E104" s="108"/>
      <c r="F104" s="108"/>
      <c r="G104" s="108"/>
      <c r="H104" s="108"/>
      <c r="I104" s="108"/>
      <c r="J104" s="18"/>
      <c r="K104" s="108"/>
      <c r="L104" s="108"/>
      <c r="M104" s="108"/>
      <c r="N104" s="190"/>
      <c r="O104" s="163"/>
      <c r="P104" s="163"/>
      <c r="Q104" s="126"/>
    </row>
    <row r="105" spans="1:17" x14ac:dyDescent="0.25">
      <c r="A105" s="108" t="s">
        <v>399</v>
      </c>
      <c r="B105" s="108">
        <v>31996</v>
      </c>
      <c r="C105" s="108">
        <v>4450</v>
      </c>
      <c r="D105" s="108">
        <v>4540.7405177927103</v>
      </c>
      <c r="E105" s="108">
        <v>-39.143323176367097</v>
      </c>
      <c r="F105" s="108">
        <v>10.646068814824201</v>
      </c>
      <c r="G105" s="108">
        <v>-45.997035921888497</v>
      </c>
      <c r="H105" s="108">
        <v>-3.0508098704304301</v>
      </c>
      <c r="I105" s="108">
        <v>-13.2272193810064</v>
      </c>
      <c r="J105" s="108"/>
      <c r="K105" s="108">
        <v>1094</v>
      </c>
      <c r="L105" s="108">
        <v>-42.164358789375903</v>
      </c>
      <c r="M105" s="108">
        <v>-37.404980832755399</v>
      </c>
      <c r="N105" s="190">
        <v>0.93327239488116998</v>
      </c>
      <c r="O105" s="163">
        <v>0.96484999999999999</v>
      </c>
      <c r="P105" s="163">
        <v>1.0007999999999999</v>
      </c>
      <c r="Q105" s="126">
        <v>7.04500978473581</v>
      </c>
    </row>
    <row r="106" spans="1:17" x14ac:dyDescent="0.25">
      <c r="A106" s="108" t="s">
        <v>400</v>
      </c>
      <c r="B106" s="108">
        <v>66420</v>
      </c>
      <c r="C106" s="108">
        <v>4918</v>
      </c>
      <c r="D106" s="108">
        <v>4916.59809219624</v>
      </c>
      <c r="E106" s="108">
        <v>-8.2221603535076007</v>
      </c>
      <c r="F106" s="108">
        <v>71.420911408360595</v>
      </c>
      <c r="G106" s="108">
        <v>-45.997035921888497</v>
      </c>
      <c r="H106" s="108">
        <v>-3.0508098704304301</v>
      </c>
      <c r="I106" s="108">
        <v>-13.2272193810064</v>
      </c>
      <c r="J106" s="108"/>
      <c r="K106" s="108">
        <v>2459</v>
      </c>
      <c r="L106" s="108">
        <v>-6.8899918128181499</v>
      </c>
      <c r="M106" s="108">
        <v>-10.837022163594201</v>
      </c>
      <c r="N106" s="190">
        <v>0.94726166328600403</v>
      </c>
      <c r="O106" s="163">
        <v>0.97080900000000003</v>
      </c>
      <c r="P106" s="163">
        <v>1.0130999999999999</v>
      </c>
      <c r="Q106" s="126">
        <v>9.9731663685151997</v>
      </c>
    </row>
    <row r="107" spans="1:17" x14ac:dyDescent="0.25">
      <c r="A107" s="108" t="s">
        <v>401</v>
      </c>
      <c r="B107" s="108">
        <v>13061</v>
      </c>
      <c r="C107" s="108">
        <v>4701</v>
      </c>
      <c r="D107" s="108">
        <v>4290.82766760713</v>
      </c>
      <c r="E107" s="108">
        <v>380.34784831468102</v>
      </c>
      <c r="F107" s="108">
        <v>88.968284851886096</v>
      </c>
      <c r="G107" s="108">
        <v>-45.997035921888497</v>
      </c>
      <c r="H107" s="108">
        <v>0.42694109653683698</v>
      </c>
      <c r="I107" s="108">
        <v>-13.2272193810064</v>
      </c>
      <c r="J107" s="108"/>
      <c r="K107" s="108">
        <v>422</v>
      </c>
      <c r="L107" s="108">
        <v>372.69198685240599</v>
      </c>
      <c r="M107" s="108">
        <v>386.72101650755798</v>
      </c>
      <c r="N107" s="190">
        <v>0.95023696682464498</v>
      </c>
      <c r="O107" s="163">
        <v>0.96977900000000006</v>
      </c>
      <c r="P107" s="163">
        <v>1.0190999999999999</v>
      </c>
      <c r="Q107" s="126">
        <v>-2.54041570438799</v>
      </c>
    </row>
    <row r="108" spans="1:17" x14ac:dyDescent="0.25">
      <c r="A108" s="108" t="s">
        <v>402</v>
      </c>
      <c r="B108" s="108">
        <v>29021</v>
      </c>
      <c r="C108" s="108">
        <v>5318</v>
      </c>
      <c r="D108" s="108">
        <v>5047.4054238365898</v>
      </c>
      <c r="E108" s="108">
        <v>336.85644743453901</v>
      </c>
      <c r="F108" s="108">
        <v>-3.5860749894664101</v>
      </c>
      <c r="G108" s="108">
        <v>-45.997035921888497</v>
      </c>
      <c r="H108" s="108">
        <v>-3.0508098704304301</v>
      </c>
      <c r="I108" s="108">
        <v>-13.2272193810064</v>
      </c>
      <c r="J108" s="108"/>
      <c r="K108" s="108">
        <v>1103</v>
      </c>
      <c r="L108" s="108">
        <v>324.35449828868599</v>
      </c>
      <c r="M108" s="108">
        <v>348.07570331099402</v>
      </c>
      <c r="N108" s="190">
        <v>0.936247723132969</v>
      </c>
      <c r="O108" s="163">
        <v>0.97069300000000003</v>
      </c>
      <c r="P108" s="163">
        <v>0.99790000000000001</v>
      </c>
      <c r="Q108" s="126">
        <v>9.8605577689243002</v>
      </c>
    </row>
    <row r="109" spans="1:17" x14ac:dyDescent="0.25">
      <c r="A109" s="108" t="s">
        <v>403</v>
      </c>
      <c r="B109" s="108">
        <v>17475</v>
      </c>
      <c r="C109" s="108">
        <v>4679</v>
      </c>
      <c r="D109" s="108">
        <v>4506.5330429799797</v>
      </c>
      <c r="E109" s="108">
        <v>165.89764212341001</v>
      </c>
      <c r="F109" s="108">
        <v>68.752979089416399</v>
      </c>
      <c r="G109" s="108">
        <v>-45.997035921888497</v>
      </c>
      <c r="H109" s="108">
        <v>-3.0508098704304301</v>
      </c>
      <c r="I109" s="108">
        <v>-13.2272193810064</v>
      </c>
      <c r="J109" s="108"/>
      <c r="K109" s="108">
        <v>593</v>
      </c>
      <c r="L109" s="108">
        <v>205.75873881867801</v>
      </c>
      <c r="M109" s="108">
        <v>124.753852158744</v>
      </c>
      <c r="N109" s="190">
        <v>0.93591905564924105</v>
      </c>
      <c r="O109" s="163">
        <v>0.97552400000000006</v>
      </c>
      <c r="P109" s="163">
        <v>1.0137</v>
      </c>
      <c r="Q109" s="126">
        <v>3.85288966725044</v>
      </c>
    </row>
    <row r="110" spans="1:17" ht="14.25" customHeight="1" x14ac:dyDescent="0.25">
      <c r="A110" s="18" t="s">
        <v>404</v>
      </c>
      <c r="B110" s="108"/>
      <c r="C110" s="108"/>
      <c r="D110" s="108"/>
      <c r="E110" s="108"/>
      <c r="F110" s="108"/>
      <c r="G110" s="108"/>
      <c r="H110" s="108"/>
      <c r="I110" s="108"/>
      <c r="J110" s="18"/>
      <c r="K110" s="108"/>
      <c r="L110" s="108"/>
      <c r="M110" s="108"/>
      <c r="N110" s="190"/>
      <c r="O110" s="163"/>
      <c r="P110" s="163"/>
      <c r="Q110" s="126"/>
    </row>
    <row r="111" spans="1:17" x14ac:dyDescent="0.25">
      <c r="A111" s="108" t="s">
        <v>405</v>
      </c>
      <c r="B111" s="108">
        <v>15968</v>
      </c>
      <c r="C111" s="108">
        <v>5590</v>
      </c>
      <c r="D111" s="108">
        <v>5015.0104118886302</v>
      </c>
      <c r="E111" s="108">
        <v>426.699688502833</v>
      </c>
      <c r="F111" s="108">
        <v>210.12139808207999</v>
      </c>
      <c r="G111" s="108">
        <v>-45.997035921888497</v>
      </c>
      <c r="H111" s="108">
        <v>-3.0508098704304301</v>
      </c>
      <c r="I111" s="108">
        <v>-13.2272193810064</v>
      </c>
      <c r="J111" s="108"/>
      <c r="K111" s="108">
        <v>603</v>
      </c>
      <c r="L111" s="108">
        <v>489.25189008020999</v>
      </c>
      <c r="M111" s="108">
        <v>362.86479365605999</v>
      </c>
      <c r="N111" s="190">
        <v>0.88907284768211903</v>
      </c>
      <c r="O111" s="163">
        <v>0.98713499999999998</v>
      </c>
      <c r="P111" s="163">
        <v>1.0405</v>
      </c>
      <c r="Q111" s="126">
        <v>2.7257240204429301</v>
      </c>
    </row>
    <row r="112" spans="1:17" x14ac:dyDescent="0.25">
      <c r="A112" s="108" t="s">
        <v>406</v>
      </c>
      <c r="B112" s="108">
        <v>12498</v>
      </c>
      <c r="C112" s="108">
        <v>5530</v>
      </c>
      <c r="D112" s="108">
        <v>5344.8130058739698</v>
      </c>
      <c r="E112" s="108">
        <v>156.29946787606201</v>
      </c>
      <c r="F112" s="108">
        <v>90.927040592811906</v>
      </c>
      <c r="G112" s="108">
        <v>-45.997035921888497</v>
      </c>
      <c r="H112" s="108">
        <v>-3.0508098704304301</v>
      </c>
      <c r="I112" s="108">
        <v>-13.2272193810064</v>
      </c>
      <c r="J112" s="108"/>
      <c r="K112" s="108">
        <v>503</v>
      </c>
      <c r="L112" s="108">
        <v>198.35951756259399</v>
      </c>
      <c r="M112" s="108">
        <v>112.956724920132</v>
      </c>
      <c r="N112" s="190">
        <v>0.93849206349206304</v>
      </c>
      <c r="O112" s="163">
        <v>0.977827</v>
      </c>
      <c r="P112" s="163">
        <v>1.0157</v>
      </c>
      <c r="Q112" s="126">
        <v>9.3478260869565197</v>
      </c>
    </row>
    <row r="113" spans="1:17" x14ac:dyDescent="0.25">
      <c r="A113" s="108" t="s">
        <v>407</v>
      </c>
      <c r="B113" s="108">
        <v>19844</v>
      </c>
      <c r="C113" s="108">
        <v>4543</v>
      </c>
      <c r="D113" s="108">
        <v>4744.8454124793398</v>
      </c>
      <c r="E113" s="108">
        <v>-51.2856334127313</v>
      </c>
      <c r="F113" s="108">
        <v>-97.373122673955095</v>
      </c>
      <c r="G113" s="108">
        <v>-36.701368276295398</v>
      </c>
      <c r="H113" s="108">
        <v>-3.0508098704304301</v>
      </c>
      <c r="I113" s="108">
        <v>-13.2272193810064</v>
      </c>
      <c r="J113" s="108"/>
      <c r="K113" s="108">
        <v>709</v>
      </c>
      <c r="L113" s="108">
        <v>-61.078361932391097</v>
      </c>
      <c r="M113" s="108">
        <v>-42.775598162468697</v>
      </c>
      <c r="N113" s="190">
        <v>0.91384180790960501</v>
      </c>
      <c r="O113" s="163">
        <v>1.002983</v>
      </c>
      <c r="P113" s="163">
        <v>0.97799999999999998</v>
      </c>
      <c r="Q113" s="126">
        <v>7.5872534142640404</v>
      </c>
    </row>
    <row r="114" spans="1:17" x14ac:dyDescent="0.25">
      <c r="A114" s="108" t="s">
        <v>408</v>
      </c>
      <c r="B114" s="108">
        <v>15912</v>
      </c>
      <c r="C114" s="108">
        <v>4319</v>
      </c>
      <c r="D114" s="108">
        <v>4256.47862487975</v>
      </c>
      <c r="E114" s="108">
        <v>-67.193381762513695</v>
      </c>
      <c r="F114" s="108">
        <v>164.50318552114101</v>
      </c>
      <c r="G114" s="108">
        <v>-23.2351783937089</v>
      </c>
      <c r="H114" s="108">
        <v>-3.0508098704304301</v>
      </c>
      <c r="I114" s="108">
        <v>-8.6745410461969108</v>
      </c>
      <c r="J114" s="108"/>
      <c r="K114" s="108">
        <v>510</v>
      </c>
      <c r="L114" s="108">
        <v>-92.868509415365196</v>
      </c>
      <c r="M114" s="108">
        <v>-42.800947379059401</v>
      </c>
      <c r="N114" s="190">
        <v>0.94642857142857095</v>
      </c>
      <c r="O114" s="163">
        <v>1.007711</v>
      </c>
      <c r="P114" s="163">
        <v>1.0369999999999999</v>
      </c>
      <c r="Q114" s="126">
        <v>13.3333333333333</v>
      </c>
    </row>
    <row r="115" spans="1:17" x14ac:dyDescent="0.25">
      <c r="A115" s="108" t="s">
        <v>409</v>
      </c>
      <c r="B115" s="108">
        <v>34775</v>
      </c>
      <c r="C115" s="108">
        <v>5410</v>
      </c>
      <c r="D115" s="108">
        <v>5300.6286337194097</v>
      </c>
      <c r="E115" s="108">
        <v>136.50597570318001</v>
      </c>
      <c r="F115" s="108">
        <v>21.325173711632399</v>
      </c>
      <c r="G115" s="108">
        <v>-45.997035921888497</v>
      </c>
      <c r="H115" s="108">
        <v>-3.0508098704304301</v>
      </c>
      <c r="I115" s="108">
        <v>1.04956929466414</v>
      </c>
      <c r="J115" s="108"/>
      <c r="K115" s="108">
        <v>1388</v>
      </c>
      <c r="L115" s="108">
        <v>193.27843772323399</v>
      </c>
      <c r="M115" s="108">
        <v>78.450820413729204</v>
      </c>
      <c r="N115" s="190">
        <v>0.90210297316896304</v>
      </c>
      <c r="O115" s="163">
        <v>0.985317</v>
      </c>
      <c r="P115" s="163">
        <v>1.0026999999999999</v>
      </c>
      <c r="Q115" s="126">
        <v>14.616019818331999</v>
      </c>
    </row>
    <row r="116" spans="1:17" x14ac:dyDescent="0.25">
      <c r="A116" s="108" t="s">
        <v>410</v>
      </c>
      <c r="B116" s="108">
        <v>151306</v>
      </c>
      <c r="C116" s="108">
        <v>4526</v>
      </c>
      <c r="D116" s="108">
        <v>4734.3443480176802</v>
      </c>
      <c r="E116" s="108">
        <v>-119.72159957534301</v>
      </c>
      <c r="F116" s="108">
        <v>-52.165827949630398</v>
      </c>
      <c r="G116" s="108">
        <v>-19.910851884557999</v>
      </c>
      <c r="H116" s="108">
        <v>-3.0508098704304301</v>
      </c>
      <c r="I116" s="108">
        <v>-13.2272193810064</v>
      </c>
      <c r="J116" s="108"/>
      <c r="K116" s="108">
        <v>5394</v>
      </c>
      <c r="L116" s="108">
        <v>-127.262784786032</v>
      </c>
      <c r="M116" s="108">
        <v>-113.46310763405</v>
      </c>
      <c r="N116" s="190">
        <v>0.92610471593018895</v>
      </c>
      <c r="O116" s="163">
        <v>1.0084329999999999</v>
      </c>
      <c r="P116" s="163">
        <v>0.98750000000000004</v>
      </c>
      <c r="Q116" s="126">
        <v>12.0947630922693</v>
      </c>
    </row>
    <row r="117" spans="1:17" x14ac:dyDescent="0.25">
      <c r="A117" s="108" t="s">
        <v>411</v>
      </c>
      <c r="B117" s="108">
        <v>52241</v>
      </c>
      <c r="C117" s="108">
        <v>4908</v>
      </c>
      <c r="D117" s="108">
        <v>4657.1372644537196</v>
      </c>
      <c r="E117" s="108">
        <v>243.40589123559499</v>
      </c>
      <c r="F117" s="108">
        <v>69.419115744270599</v>
      </c>
      <c r="G117" s="108">
        <v>-45.997035921888497</v>
      </c>
      <c r="H117" s="108">
        <v>-3.0508098704304301</v>
      </c>
      <c r="I117" s="108">
        <v>-13.2272193810064</v>
      </c>
      <c r="J117" s="108"/>
      <c r="K117" s="108">
        <v>1832</v>
      </c>
      <c r="L117" s="108">
        <v>242.193808208516</v>
      </c>
      <c r="M117" s="108">
        <v>243.335280993276</v>
      </c>
      <c r="N117" s="190">
        <v>0.92303493449781704</v>
      </c>
      <c r="O117" s="163">
        <v>0.97267899999999996</v>
      </c>
      <c r="P117" s="163">
        <v>1.0134000000000001</v>
      </c>
      <c r="Q117" s="126">
        <v>0.32858707557502698</v>
      </c>
    </row>
    <row r="118" spans="1:17" x14ac:dyDescent="0.25">
      <c r="A118" s="108" t="s">
        <v>412</v>
      </c>
      <c r="B118" s="108">
        <v>28193</v>
      </c>
      <c r="C118" s="108">
        <v>4886</v>
      </c>
      <c r="D118" s="108">
        <v>5115.5647338887502</v>
      </c>
      <c r="E118" s="108">
        <v>-212.33136196145301</v>
      </c>
      <c r="F118" s="108">
        <v>-11.9141131147982</v>
      </c>
      <c r="G118" s="108">
        <v>-45.997035921888497</v>
      </c>
      <c r="H118" s="108">
        <v>-3.0508098704304301</v>
      </c>
      <c r="I118" s="108">
        <v>43.551166227369599</v>
      </c>
      <c r="J118" s="108"/>
      <c r="K118" s="108">
        <v>1086</v>
      </c>
      <c r="L118" s="108">
        <v>-243.010707568783</v>
      </c>
      <c r="M118" s="108">
        <v>-182.934709623521</v>
      </c>
      <c r="N118" s="190">
        <v>0.94188191881918804</v>
      </c>
      <c r="O118" s="163">
        <v>0.99921800000000005</v>
      </c>
      <c r="P118" s="163">
        <v>0.99629999999999996</v>
      </c>
      <c r="Q118" s="126">
        <v>21.748878923766799</v>
      </c>
    </row>
    <row r="119" spans="1:17" x14ac:dyDescent="0.25">
      <c r="A119" s="108" t="s">
        <v>413</v>
      </c>
      <c r="B119" s="108">
        <v>15585</v>
      </c>
      <c r="C119" s="108">
        <v>4843</v>
      </c>
      <c r="D119" s="108">
        <v>4396.91374255143</v>
      </c>
      <c r="E119" s="108">
        <v>511.08684041626702</v>
      </c>
      <c r="F119" s="108">
        <v>-2.6597338330226701</v>
      </c>
      <c r="G119" s="108">
        <v>-45.997035921888497</v>
      </c>
      <c r="H119" s="108">
        <v>-3.0508098704304301</v>
      </c>
      <c r="I119" s="108">
        <v>-13.2272193810064</v>
      </c>
      <c r="J119" s="108"/>
      <c r="K119" s="108">
        <v>516</v>
      </c>
      <c r="L119" s="108">
        <v>578.98515656547795</v>
      </c>
      <c r="M119" s="108">
        <v>441.905830997659</v>
      </c>
      <c r="N119" s="190">
        <v>0.92829457364341095</v>
      </c>
      <c r="O119" s="163">
        <v>0.98519499999999993</v>
      </c>
      <c r="P119" s="163">
        <v>0.99780000000000002</v>
      </c>
      <c r="Q119" s="126">
        <v>2.38095238095238</v>
      </c>
    </row>
    <row r="120" spans="1:17" x14ac:dyDescent="0.25">
      <c r="A120" s="108" t="s">
        <v>414</v>
      </c>
      <c r="B120" s="108">
        <v>17376</v>
      </c>
      <c r="C120" s="108">
        <v>4970</v>
      </c>
      <c r="D120" s="108">
        <v>4578.0661673948398</v>
      </c>
      <c r="E120" s="108">
        <v>265.50337263681598</v>
      </c>
      <c r="F120" s="108">
        <v>188.304896629426</v>
      </c>
      <c r="G120" s="108">
        <v>-45.997035921888497</v>
      </c>
      <c r="H120" s="108">
        <v>-3.0508098704304301</v>
      </c>
      <c r="I120" s="108">
        <v>-13.2272193810064</v>
      </c>
      <c r="J120" s="108"/>
      <c r="K120" s="108">
        <v>599</v>
      </c>
      <c r="L120" s="108">
        <v>293.860968824449</v>
      </c>
      <c r="M120" s="108">
        <v>235.863083179786</v>
      </c>
      <c r="N120" s="190">
        <v>0.95166666666666699</v>
      </c>
      <c r="O120" s="163">
        <v>0.98361399999999999</v>
      </c>
      <c r="P120" s="163">
        <v>1.0396000000000001</v>
      </c>
      <c r="Q120" s="126">
        <v>3.0981067125645398</v>
      </c>
    </row>
    <row r="121" spans="1:17" x14ac:dyDescent="0.25">
      <c r="A121" s="108" t="s">
        <v>415</v>
      </c>
      <c r="B121" s="108">
        <v>17723</v>
      </c>
      <c r="C121" s="108">
        <v>5088</v>
      </c>
      <c r="D121" s="108">
        <v>4593.3367707498801</v>
      </c>
      <c r="E121" s="108">
        <v>519.57299435036498</v>
      </c>
      <c r="F121" s="108">
        <v>25.846157160664902</v>
      </c>
      <c r="G121" s="108">
        <v>-45.997035921888497</v>
      </c>
      <c r="H121" s="108">
        <v>8.2085818635680106</v>
      </c>
      <c r="I121" s="108">
        <v>-13.2272193810064</v>
      </c>
      <c r="J121" s="108"/>
      <c r="K121" s="108">
        <v>613</v>
      </c>
      <c r="L121" s="108">
        <v>590.60180458225204</v>
      </c>
      <c r="M121" s="108">
        <v>447.26149084908002</v>
      </c>
      <c r="N121" s="190">
        <v>0.91734197730956202</v>
      </c>
      <c r="O121" s="163">
        <v>0.97977400000000003</v>
      </c>
      <c r="P121" s="163">
        <v>1.0041</v>
      </c>
      <c r="Q121" s="126">
        <v>-3.6163522012578602</v>
      </c>
    </row>
    <row r="122" spans="1:17" x14ac:dyDescent="0.25">
      <c r="A122" s="108" t="s">
        <v>416</v>
      </c>
      <c r="B122" s="108">
        <v>86560</v>
      </c>
      <c r="C122" s="108">
        <v>5051</v>
      </c>
      <c r="D122" s="108">
        <v>4952.4640207334696</v>
      </c>
      <c r="E122" s="108">
        <v>105.700520208691</v>
      </c>
      <c r="F122" s="108">
        <v>55.0523774017053</v>
      </c>
      <c r="G122" s="108">
        <v>-45.997035921888497</v>
      </c>
      <c r="H122" s="108">
        <v>-3.0508098704304301</v>
      </c>
      <c r="I122" s="108">
        <v>-13.2272193810064</v>
      </c>
      <c r="J122" s="108"/>
      <c r="K122" s="108">
        <v>3228</v>
      </c>
      <c r="L122" s="108">
        <v>92.360366539376599</v>
      </c>
      <c r="M122" s="108">
        <v>117.75798060860799</v>
      </c>
      <c r="N122" s="190">
        <v>0.937364341085271</v>
      </c>
      <c r="O122" s="163">
        <v>0.97703699999999993</v>
      </c>
      <c r="P122" s="163">
        <v>1.0097</v>
      </c>
      <c r="Q122" s="126">
        <v>8.7967644084934307</v>
      </c>
    </row>
    <row r="123" spans="1:17" x14ac:dyDescent="0.25">
      <c r="A123" s="108" t="s">
        <v>417</v>
      </c>
      <c r="B123" s="108">
        <v>32430</v>
      </c>
      <c r="C123" s="108">
        <v>5789</v>
      </c>
      <c r="D123" s="108">
        <v>6060.6585563505196</v>
      </c>
      <c r="E123" s="108">
        <v>-346.58736328848698</v>
      </c>
      <c r="F123" s="108">
        <v>36.710703326707403</v>
      </c>
      <c r="G123" s="108">
        <v>-31.831860032925601</v>
      </c>
      <c r="H123" s="108">
        <v>-3.0508098704304301</v>
      </c>
      <c r="I123" s="108">
        <v>72.638447928031496</v>
      </c>
      <c r="J123" s="108"/>
      <c r="K123" s="108">
        <v>1480</v>
      </c>
      <c r="L123" s="108">
        <v>-395.766929320624</v>
      </c>
      <c r="M123" s="108">
        <v>-298.69049052574798</v>
      </c>
      <c r="N123" s="190">
        <v>0.94654939106901204</v>
      </c>
      <c r="O123" s="163">
        <v>1.003633</v>
      </c>
      <c r="P123" s="163">
        <v>1.0048999999999999</v>
      </c>
      <c r="Q123" s="126">
        <v>24.579124579124599</v>
      </c>
    </row>
    <row r="124" spans="1:17" x14ac:dyDescent="0.25">
      <c r="A124" s="108" t="s">
        <v>418</v>
      </c>
      <c r="B124" s="108">
        <v>47134</v>
      </c>
      <c r="C124" s="108">
        <v>4531</v>
      </c>
      <c r="D124" s="108">
        <v>4555.9691351600404</v>
      </c>
      <c r="E124" s="108">
        <v>78.292423435255898</v>
      </c>
      <c r="F124" s="108">
        <v>-40.824199518589801</v>
      </c>
      <c r="G124" s="108">
        <v>-45.997035921888497</v>
      </c>
      <c r="H124" s="108">
        <v>-3.0508098704304301</v>
      </c>
      <c r="I124" s="108">
        <v>-13.2272193810064</v>
      </c>
      <c r="J124" s="108"/>
      <c r="K124" s="108">
        <v>1617</v>
      </c>
      <c r="L124" s="108">
        <v>66.0164147065598</v>
      </c>
      <c r="M124" s="108">
        <v>89.285738894554896</v>
      </c>
      <c r="N124" s="190">
        <v>0.915527950310559</v>
      </c>
      <c r="O124" s="163">
        <v>0.99034000000000011</v>
      </c>
      <c r="P124" s="163">
        <v>0.98950000000000005</v>
      </c>
      <c r="Q124" s="126">
        <v>5.2734375</v>
      </c>
    </row>
    <row r="125" spans="1:17" x14ac:dyDescent="0.25">
      <c r="A125" s="108" t="s">
        <v>419</v>
      </c>
      <c r="B125" s="108">
        <v>24627</v>
      </c>
      <c r="C125" s="108">
        <v>5572</v>
      </c>
      <c r="D125" s="108">
        <v>6379.3772466342498</v>
      </c>
      <c r="E125" s="108">
        <v>-848.56156568395602</v>
      </c>
      <c r="F125" s="108">
        <v>-68.901112834357306</v>
      </c>
      <c r="G125" s="108">
        <v>29.355228624890799</v>
      </c>
      <c r="H125" s="108">
        <v>-3.0508098704304301</v>
      </c>
      <c r="I125" s="108">
        <v>83.891089024922806</v>
      </c>
      <c r="J125" s="108"/>
      <c r="K125" s="108">
        <v>1183</v>
      </c>
      <c r="L125" s="108">
        <v>-847.47469520944605</v>
      </c>
      <c r="M125" s="108">
        <v>-850.93112942786399</v>
      </c>
      <c r="N125" s="190">
        <v>0.96118143459915595</v>
      </c>
      <c r="O125" s="163">
        <v>1.020348</v>
      </c>
      <c r="P125" s="163">
        <v>0.98809999999999998</v>
      </c>
      <c r="Q125" s="126">
        <v>25.583864118895999</v>
      </c>
    </row>
    <row r="126" spans="1:17" x14ac:dyDescent="0.25">
      <c r="A126" s="108" t="s">
        <v>420</v>
      </c>
      <c r="B126" s="108">
        <v>130288</v>
      </c>
      <c r="C126" s="108">
        <v>4078</v>
      </c>
      <c r="D126" s="108">
        <v>4434.9600968759696</v>
      </c>
      <c r="E126" s="108">
        <v>-281.99500859553501</v>
      </c>
      <c r="F126" s="108">
        <v>-35.562140529419104</v>
      </c>
      <c r="G126" s="108">
        <v>-44.911103876412</v>
      </c>
      <c r="H126" s="108">
        <v>-3.0508098704304301</v>
      </c>
      <c r="I126" s="108">
        <v>8.6331955727718395</v>
      </c>
      <c r="J126" s="108"/>
      <c r="K126" s="108">
        <v>4351</v>
      </c>
      <c r="L126" s="108">
        <v>-275.59125650136701</v>
      </c>
      <c r="M126" s="108">
        <v>-289.68145395910102</v>
      </c>
      <c r="N126" s="190">
        <v>0.93276536956021205</v>
      </c>
      <c r="O126" s="163">
        <v>1.000389</v>
      </c>
      <c r="P126" s="163">
        <v>0.99039999999999995</v>
      </c>
      <c r="Q126" s="126">
        <v>16.430291677816399</v>
      </c>
    </row>
    <row r="127" spans="1:17" x14ac:dyDescent="0.25">
      <c r="A127" s="108" t="s">
        <v>421</v>
      </c>
      <c r="B127" s="108">
        <v>362133</v>
      </c>
      <c r="C127" s="108">
        <v>3849</v>
      </c>
      <c r="D127" s="108">
        <v>4084.91620636371</v>
      </c>
      <c r="E127" s="108">
        <v>-128.60331317202801</v>
      </c>
      <c r="F127" s="108">
        <v>-104.913227653775</v>
      </c>
      <c r="G127" s="108">
        <v>-28.167428634857199</v>
      </c>
      <c r="H127" s="108">
        <v>-3.0508098704304301</v>
      </c>
      <c r="I127" s="108">
        <v>28.6237773039792</v>
      </c>
      <c r="J127" s="108"/>
      <c r="K127" s="108">
        <v>11139</v>
      </c>
      <c r="L127" s="108">
        <v>-164.82798064735101</v>
      </c>
      <c r="M127" s="108">
        <v>-93.661338966101098</v>
      </c>
      <c r="N127" s="190">
        <v>0.91764917649176503</v>
      </c>
      <c r="O127" s="163">
        <v>1.0068280000000001</v>
      </c>
      <c r="P127" s="163">
        <v>0.97260000000000002</v>
      </c>
      <c r="Q127" s="126">
        <v>20.984033887259699</v>
      </c>
    </row>
    <row r="128" spans="1:17" x14ac:dyDescent="0.25">
      <c r="A128" s="108" t="s">
        <v>422</v>
      </c>
      <c r="B128" s="108">
        <v>13106</v>
      </c>
      <c r="C128" s="108">
        <v>4844</v>
      </c>
      <c r="D128" s="108">
        <v>4792.8741762952404</v>
      </c>
      <c r="E128" s="108">
        <v>116.890512292563</v>
      </c>
      <c r="F128" s="108">
        <v>-3.0515593696295702</v>
      </c>
      <c r="G128" s="108">
        <v>-45.997035921888497</v>
      </c>
      <c r="H128" s="108">
        <v>-3.0508098704304301</v>
      </c>
      <c r="I128" s="108">
        <v>-13.2272193810064</v>
      </c>
      <c r="J128" s="108"/>
      <c r="K128" s="108">
        <v>473</v>
      </c>
      <c r="L128" s="108">
        <v>90.858781633532999</v>
      </c>
      <c r="M128" s="108">
        <v>141.63954968219599</v>
      </c>
      <c r="N128" s="190">
        <v>0.927966101694915</v>
      </c>
      <c r="O128" s="163">
        <v>0.97771299999999994</v>
      </c>
      <c r="P128" s="163">
        <v>0.99790000000000001</v>
      </c>
      <c r="Q128" s="126">
        <v>9.7447795823665899</v>
      </c>
    </row>
    <row r="129" spans="1:17" x14ac:dyDescent="0.25">
      <c r="A129" s="108" t="s">
        <v>423</v>
      </c>
      <c r="B129" s="108">
        <v>7323</v>
      </c>
      <c r="C129" s="108">
        <v>6248</v>
      </c>
      <c r="D129" s="108">
        <v>5404.2107964880497</v>
      </c>
      <c r="E129" s="108">
        <v>677.24895925971703</v>
      </c>
      <c r="F129" s="108">
        <v>229.12654013624899</v>
      </c>
      <c r="G129" s="108">
        <v>-45.997035921888497</v>
      </c>
      <c r="H129" s="108">
        <v>-3.0508098704304301</v>
      </c>
      <c r="I129" s="108">
        <v>-13.2272193810064</v>
      </c>
      <c r="J129" s="108"/>
      <c r="K129" s="108">
        <v>298</v>
      </c>
      <c r="L129" s="108">
        <v>681.77233150500001</v>
      </c>
      <c r="M129" s="108">
        <v>671.44289374503705</v>
      </c>
      <c r="N129" s="190">
        <v>0.86754966887417195</v>
      </c>
      <c r="O129" s="163">
        <v>0.97582499999999994</v>
      </c>
      <c r="P129" s="163">
        <v>1.0410999999999999</v>
      </c>
      <c r="Q129" s="126">
        <v>6.4285714285714297</v>
      </c>
    </row>
    <row r="130" spans="1:17" x14ac:dyDescent="0.25">
      <c r="A130" s="108" t="s">
        <v>424</v>
      </c>
      <c r="B130" s="108">
        <v>18962</v>
      </c>
      <c r="C130" s="108">
        <v>4022</v>
      </c>
      <c r="D130" s="108">
        <v>3865.9834125687698</v>
      </c>
      <c r="E130" s="108">
        <v>154.31873516384201</v>
      </c>
      <c r="F130" s="108">
        <v>42.967122137480303</v>
      </c>
      <c r="G130" s="108">
        <v>-45.997035921888497</v>
      </c>
      <c r="H130" s="108">
        <v>17.750879818273301</v>
      </c>
      <c r="I130" s="108">
        <v>-13.2272193810064</v>
      </c>
      <c r="J130" s="108"/>
      <c r="K130" s="108">
        <v>552</v>
      </c>
      <c r="L130" s="108">
        <v>171.11789922676101</v>
      </c>
      <c r="M130" s="108">
        <v>136.23687783152701</v>
      </c>
      <c r="N130" s="190">
        <v>0.88989169675090296</v>
      </c>
      <c r="O130" s="163">
        <v>0.99525700000000006</v>
      </c>
      <c r="P130" s="163">
        <v>1.0093000000000001</v>
      </c>
      <c r="Q130" s="126">
        <v>-5.4794520547945202</v>
      </c>
    </row>
    <row r="131" spans="1:17" x14ac:dyDescent="0.25">
      <c r="A131" s="108" t="s">
        <v>425</v>
      </c>
      <c r="B131" s="108">
        <v>19437</v>
      </c>
      <c r="C131" s="108">
        <v>4600</v>
      </c>
      <c r="D131" s="108">
        <v>4208.7829391001096</v>
      </c>
      <c r="E131" s="108">
        <v>412.55024182672202</v>
      </c>
      <c r="F131" s="108">
        <v>41.1046182073013</v>
      </c>
      <c r="G131" s="108">
        <v>-45.997035921888497</v>
      </c>
      <c r="H131" s="108">
        <v>-3.0508098704304301</v>
      </c>
      <c r="I131" s="108">
        <v>-13.2272193810064</v>
      </c>
      <c r="J131" s="108"/>
      <c r="K131" s="108">
        <v>616</v>
      </c>
      <c r="L131" s="108">
        <v>410.29143095475001</v>
      </c>
      <c r="M131" s="108">
        <v>413.52635942929601</v>
      </c>
      <c r="N131" s="190">
        <v>0.91747572815533995</v>
      </c>
      <c r="O131" s="163">
        <v>0.98516999999999999</v>
      </c>
      <c r="P131" s="163">
        <v>1.0081</v>
      </c>
      <c r="Q131" s="126">
        <v>-1.7543859649122799</v>
      </c>
    </row>
    <row r="132" spans="1:17" x14ac:dyDescent="0.25">
      <c r="A132" s="108" t="s">
        <v>426</v>
      </c>
      <c r="B132" s="108">
        <v>16861</v>
      </c>
      <c r="C132" s="108">
        <v>5013</v>
      </c>
      <c r="D132" s="108">
        <v>4828.1660392622098</v>
      </c>
      <c r="E132" s="108">
        <v>240.31154980906601</v>
      </c>
      <c r="F132" s="108">
        <v>7.01347640059039</v>
      </c>
      <c r="G132" s="108">
        <v>-45.997035921888497</v>
      </c>
      <c r="H132" s="108">
        <v>-3.0508098704304301</v>
      </c>
      <c r="I132" s="108">
        <v>-13.2272193810064</v>
      </c>
      <c r="J132" s="108"/>
      <c r="K132" s="108">
        <v>613</v>
      </c>
      <c r="L132" s="108">
        <v>298.71800219885398</v>
      </c>
      <c r="M132" s="108">
        <v>180.62240414988</v>
      </c>
      <c r="N132" s="190">
        <v>0.9375</v>
      </c>
      <c r="O132" s="163">
        <v>0.986819</v>
      </c>
      <c r="P132" s="163">
        <v>1</v>
      </c>
      <c r="Q132" s="126">
        <v>2.1666666666666701</v>
      </c>
    </row>
    <row r="133" spans="1:17" x14ac:dyDescent="0.25">
      <c r="A133" s="108" t="s">
        <v>427</v>
      </c>
      <c r="B133" s="108">
        <v>27152</v>
      </c>
      <c r="C133" s="108">
        <v>5237</v>
      </c>
      <c r="D133" s="108">
        <v>5531.7918581267204</v>
      </c>
      <c r="E133" s="108">
        <v>-247.608776733529</v>
      </c>
      <c r="F133" s="108">
        <v>-48.857621366489496</v>
      </c>
      <c r="G133" s="108">
        <v>-22.0659663018915</v>
      </c>
      <c r="H133" s="108">
        <v>-3.0508098704304301</v>
      </c>
      <c r="I133" s="108">
        <v>27.2276785291984</v>
      </c>
      <c r="J133" s="108"/>
      <c r="K133" s="108">
        <v>1131</v>
      </c>
      <c r="L133" s="108">
        <v>-279.22101785260497</v>
      </c>
      <c r="M133" s="108">
        <v>-217.27922888385001</v>
      </c>
      <c r="N133" s="190">
        <v>0.94718309859154903</v>
      </c>
      <c r="O133" s="163">
        <v>1.006742</v>
      </c>
      <c r="P133" s="163">
        <v>0.9899</v>
      </c>
      <c r="Q133" s="126">
        <v>18.429319371727701</v>
      </c>
    </row>
    <row r="134" spans="1:17" x14ac:dyDescent="0.25">
      <c r="A134" s="108" t="s">
        <v>428</v>
      </c>
      <c r="B134" s="108">
        <v>14544</v>
      </c>
      <c r="C134" s="108">
        <v>5042</v>
      </c>
      <c r="D134" s="108">
        <v>4702.4957745164902</v>
      </c>
      <c r="E134" s="108">
        <v>320.208757614913</v>
      </c>
      <c r="F134" s="108">
        <v>81.312909637951094</v>
      </c>
      <c r="G134" s="108">
        <v>-45.997035921888497</v>
      </c>
      <c r="H134" s="108">
        <v>-3.0508098704304301</v>
      </c>
      <c r="I134" s="108">
        <v>-13.2272193810064</v>
      </c>
      <c r="J134" s="108"/>
      <c r="K134" s="108">
        <v>515</v>
      </c>
      <c r="L134" s="108">
        <v>340.628618451085</v>
      </c>
      <c r="M134" s="108">
        <v>298.506203509344</v>
      </c>
      <c r="N134" s="190">
        <v>0.91650485436893203</v>
      </c>
      <c r="O134" s="163">
        <v>0.97900599999999993</v>
      </c>
      <c r="P134" s="163">
        <v>1.0158</v>
      </c>
      <c r="Q134" s="126">
        <v>0.78277886497064597</v>
      </c>
    </row>
    <row r="135" spans="1:17" x14ac:dyDescent="0.25">
      <c r="A135" s="108" t="s">
        <v>429</v>
      </c>
      <c r="B135" s="108">
        <v>23470</v>
      </c>
      <c r="C135" s="108">
        <v>5240</v>
      </c>
      <c r="D135" s="108">
        <v>5250.9748407890202</v>
      </c>
      <c r="E135" s="108">
        <v>14.77435045813</v>
      </c>
      <c r="F135" s="108">
        <v>16.990328598089601</v>
      </c>
      <c r="G135" s="108">
        <v>-45.997035921888497</v>
      </c>
      <c r="H135" s="108">
        <v>-3.0508098704304301</v>
      </c>
      <c r="I135" s="108">
        <v>6.1823785050767901</v>
      </c>
      <c r="J135" s="108"/>
      <c r="K135" s="108">
        <v>928</v>
      </c>
      <c r="L135" s="108">
        <v>45.102472793871101</v>
      </c>
      <c r="M135" s="108">
        <v>-16.836465147008301</v>
      </c>
      <c r="N135" s="190">
        <v>0.95828877005347601</v>
      </c>
      <c r="O135" s="163">
        <v>0.99936599999999998</v>
      </c>
      <c r="P135" s="163">
        <v>1.0019</v>
      </c>
      <c r="Q135" s="126">
        <v>15.4228855721393</v>
      </c>
    </row>
    <row r="136" spans="1:17" x14ac:dyDescent="0.25">
      <c r="A136" s="108" t="s">
        <v>430</v>
      </c>
      <c r="B136" s="108">
        <v>13660</v>
      </c>
      <c r="C136" s="108">
        <v>5334</v>
      </c>
      <c r="D136" s="108">
        <v>4685.9903479056802</v>
      </c>
      <c r="E136" s="108">
        <v>525.40368979178402</v>
      </c>
      <c r="F136" s="108">
        <v>185.08110962100699</v>
      </c>
      <c r="G136" s="108">
        <v>-45.997035921888497</v>
      </c>
      <c r="H136" s="108">
        <v>-3.0508098704304301</v>
      </c>
      <c r="I136" s="108">
        <v>-13.2272193810064</v>
      </c>
      <c r="J136" s="108"/>
      <c r="K136" s="108">
        <v>482</v>
      </c>
      <c r="L136" s="108">
        <v>503.92708721900999</v>
      </c>
      <c r="M136" s="108">
        <v>545.59759909516094</v>
      </c>
      <c r="N136" s="190">
        <v>0.91386554621848703</v>
      </c>
      <c r="O136" s="163">
        <v>0.99110399999999998</v>
      </c>
      <c r="P136" s="163">
        <v>1.038</v>
      </c>
      <c r="Q136" s="126">
        <v>1.0482180293501</v>
      </c>
    </row>
    <row r="137" spans="1:17" x14ac:dyDescent="0.25">
      <c r="A137" s="108" t="s">
        <v>431</v>
      </c>
      <c r="B137" s="108">
        <v>46936</v>
      </c>
      <c r="C137" s="108">
        <v>4796</v>
      </c>
      <c r="D137" s="108">
        <v>4812.8606697783798</v>
      </c>
      <c r="E137" s="108">
        <v>32.501975562820498</v>
      </c>
      <c r="F137" s="108">
        <v>-6.4625334747891996</v>
      </c>
      <c r="G137" s="108">
        <v>-45.997035921888497</v>
      </c>
      <c r="H137" s="108">
        <v>-3.0508098704304301</v>
      </c>
      <c r="I137" s="108">
        <v>5.8244316658513302</v>
      </c>
      <c r="J137" s="108"/>
      <c r="K137" s="108">
        <v>1701</v>
      </c>
      <c r="L137" s="108">
        <v>19.728253566885499</v>
      </c>
      <c r="M137" s="108">
        <v>43.993004289358403</v>
      </c>
      <c r="N137" s="190">
        <v>0.93639575971731404</v>
      </c>
      <c r="O137" s="163">
        <v>0.99341099999999993</v>
      </c>
      <c r="P137" s="163">
        <v>0.99719999999999998</v>
      </c>
      <c r="Q137" s="126">
        <v>15.6356220258328</v>
      </c>
    </row>
    <row r="138" spans="1:17" x14ac:dyDescent="0.25">
      <c r="A138" s="108" t="s">
        <v>432</v>
      </c>
      <c r="B138" s="108">
        <v>37738</v>
      </c>
      <c r="C138" s="108">
        <v>5025</v>
      </c>
      <c r="D138" s="108">
        <v>5521.3987712123999</v>
      </c>
      <c r="E138" s="108">
        <v>-599.95274465625596</v>
      </c>
      <c r="F138" s="108">
        <v>73.270261655139194</v>
      </c>
      <c r="G138" s="108">
        <v>46.7637125129609</v>
      </c>
      <c r="H138" s="108">
        <v>-3.0508098704304301</v>
      </c>
      <c r="I138" s="108">
        <v>-13.2272193810064</v>
      </c>
      <c r="J138" s="108"/>
      <c r="K138" s="108">
        <v>1569</v>
      </c>
      <c r="L138" s="108">
        <v>-608.347940178312</v>
      </c>
      <c r="M138" s="108">
        <v>-592.84024240359804</v>
      </c>
      <c r="N138" s="190">
        <v>0.95627376425855504</v>
      </c>
      <c r="O138" s="163">
        <v>1.0273919999999999</v>
      </c>
      <c r="P138" s="163">
        <v>1.012</v>
      </c>
      <c r="Q138" s="126">
        <v>9.7970608817354794</v>
      </c>
    </row>
    <row r="139" spans="1:17" x14ac:dyDescent="0.25">
      <c r="A139" s="108" t="s">
        <v>433</v>
      </c>
      <c r="B139" s="108">
        <v>31911</v>
      </c>
      <c r="C139" s="108">
        <v>4117</v>
      </c>
      <c r="D139" s="108">
        <v>4286.4904606291102</v>
      </c>
      <c r="E139" s="108">
        <v>-92.702651279813793</v>
      </c>
      <c r="F139" s="108">
        <v>-14.4189759025552</v>
      </c>
      <c r="G139" s="108">
        <v>-45.997035921888497</v>
      </c>
      <c r="H139" s="108">
        <v>-3.0508098704304301</v>
      </c>
      <c r="I139" s="108">
        <v>-13.2272193810064</v>
      </c>
      <c r="J139" s="108"/>
      <c r="K139" s="108">
        <v>1030</v>
      </c>
      <c r="L139" s="108">
        <v>-57.5300422365763</v>
      </c>
      <c r="M139" s="108">
        <v>-129.157953592448</v>
      </c>
      <c r="N139" s="190">
        <v>0.94946550048590905</v>
      </c>
      <c r="O139" s="163">
        <v>0.991309</v>
      </c>
      <c r="P139" s="163">
        <v>0.995</v>
      </c>
      <c r="Q139" s="126">
        <v>12.322791712104699</v>
      </c>
    </row>
    <row r="140" spans="1:17" x14ac:dyDescent="0.25">
      <c r="A140" s="108" t="s">
        <v>434</v>
      </c>
      <c r="B140" s="108">
        <v>16458</v>
      </c>
      <c r="C140" s="108">
        <v>5994</v>
      </c>
      <c r="D140" s="108">
        <v>5721.03003799003</v>
      </c>
      <c r="E140" s="108">
        <v>344.95896325368699</v>
      </c>
      <c r="F140" s="108">
        <v>-17.5869527627666</v>
      </c>
      <c r="G140" s="108">
        <v>-45.997035921888497</v>
      </c>
      <c r="H140" s="108">
        <v>-3.0508098704304301</v>
      </c>
      <c r="I140" s="108">
        <v>-5.0005876554513096</v>
      </c>
      <c r="J140" s="108"/>
      <c r="K140" s="108">
        <v>709</v>
      </c>
      <c r="L140" s="108">
        <v>242.839381934145</v>
      </c>
      <c r="M140" s="108">
        <v>445.795851303831</v>
      </c>
      <c r="N140" s="190">
        <v>0.91549295774647899</v>
      </c>
      <c r="O140" s="163">
        <v>0.98947299999999994</v>
      </c>
      <c r="P140" s="163">
        <v>0.99570000000000003</v>
      </c>
      <c r="Q140" s="126">
        <v>13.621794871794901</v>
      </c>
    </row>
    <row r="141" spans="1:17" x14ac:dyDescent="0.25">
      <c r="A141" s="108" t="s">
        <v>435</v>
      </c>
      <c r="B141" s="108">
        <v>44866</v>
      </c>
      <c r="C141" s="108">
        <v>4842</v>
      </c>
      <c r="D141" s="108">
        <v>4795.1556995480296</v>
      </c>
      <c r="E141" s="108">
        <v>46.162465471620202</v>
      </c>
      <c r="F141" s="108">
        <v>-2.0973194285509398</v>
      </c>
      <c r="G141" s="108">
        <v>-45.997035921888497</v>
      </c>
      <c r="H141" s="108">
        <v>-3.0508098704304301</v>
      </c>
      <c r="I141" s="108">
        <v>51.9728193511448</v>
      </c>
      <c r="J141" s="108"/>
      <c r="K141" s="108">
        <v>1620</v>
      </c>
      <c r="L141" s="108">
        <v>25.296120924570499</v>
      </c>
      <c r="M141" s="108">
        <v>65.7461167492729</v>
      </c>
      <c r="N141" s="190">
        <v>0.94860681114551104</v>
      </c>
      <c r="O141" s="163">
        <v>0.99945200000000001</v>
      </c>
      <c r="P141" s="163">
        <v>0.99809999999999999</v>
      </c>
      <c r="Q141" s="126">
        <v>24.042879019908099</v>
      </c>
    </row>
    <row r="142" spans="1:17" x14ac:dyDescent="0.25">
      <c r="A142" s="108" t="s">
        <v>436</v>
      </c>
      <c r="B142" s="108">
        <v>10433</v>
      </c>
      <c r="C142" s="108">
        <v>5344</v>
      </c>
      <c r="D142" s="108">
        <v>4697.0178388302102</v>
      </c>
      <c r="E142" s="108">
        <v>524.25005377789398</v>
      </c>
      <c r="F142" s="108">
        <v>185.03045249225599</v>
      </c>
      <c r="G142" s="108">
        <v>-45.997035921888497</v>
      </c>
      <c r="H142" s="108">
        <v>-3.0508098704304301</v>
      </c>
      <c r="I142" s="108">
        <v>-13.2272193810064</v>
      </c>
      <c r="J142" s="108"/>
      <c r="K142" s="108">
        <v>369</v>
      </c>
      <c r="L142" s="108">
        <v>545.81699977831204</v>
      </c>
      <c r="M142" s="108">
        <v>501.400414508079</v>
      </c>
      <c r="N142" s="190">
        <v>0.89218328840970396</v>
      </c>
      <c r="O142" s="163">
        <v>0.98037300000000005</v>
      </c>
      <c r="P142" s="163">
        <v>1.0379</v>
      </c>
      <c r="Q142" s="126">
        <v>8.2111436950146608</v>
      </c>
    </row>
    <row r="143" spans="1:17" x14ac:dyDescent="0.25">
      <c r="A143" s="108" t="s">
        <v>437</v>
      </c>
      <c r="B143" s="108">
        <v>14331</v>
      </c>
      <c r="C143" s="108">
        <v>5807</v>
      </c>
      <c r="D143" s="108">
        <v>5161.59291986674</v>
      </c>
      <c r="E143" s="108">
        <v>488.97207193460702</v>
      </c>
      <c r="F143" s="108">
        <v>213.47719319526001</v>
      </c>
      <c r="G143" s="108">
        <v>-45.997035921888497</v>
      </c>
      <c r="H143" s="108">
        <v>1.7712495092787199</v>
      </c>
      <c r="I143" s="108">
        <v>-13.2272193810064</v>
      </c>
      <c r="J143" s="108"/>
      <c r="K143" s="108">
        <v>557</v>
      </c>
      <c r="L143" s="108">
        <v>627.62479373472297</v>
      </c>
      <c r="M143" s="108">
        <v>349.03665686509498</v>
      </c>
      <c r="N143" s="190">
        <v>0.88413547237076695</v>
      </c>
      <c r="O143" s="163">
        <v>0.97261300000000006</v>
      </c>
      <c r="P143" s="163">
        <v>1.04</v>
      </c>
      <c r="Q143" s="126">
        <v>-2.6223776223776198</v>
      </c>
    </row>
    <row r="144" spans="1:17" ht="14.25" customHeight="1" x14ac:dyDescent="0.25">
      <c r="A144" s="18" t="s">
        <v>438</v>
      </c>
      <c r="B144" s="108"/>
      <c r="C144" s="108"/>
      <c r="D144" s="108"/>
      <c r="E144" s="108"/>
      <c r="F144" s="108"/>
      <c r="G144" s="108"/>
      <c r="H144" s="108"/>
      <c r="I144" s="108"/>
      <c r="J144" s="18"/>
      <c r="K144" s="108"/>
      <c r="L144" s="108"/>
      <c r="M144" s="108"/>
      <c r="N144" s="190"/>
      <c r="O144" s="163"/>
      <c r="P144" s="163"/>
      <c r="Q144" s="126"/>
    </row>
    <row r="145" spans="1:17" x14ac:dyDescent="0.25">
      <c r="A145" s="108" t="s">
        <v>439</v>
      </c>
      <c r="B145" s="108">
        <v>47108</v>
      </c>
      <c r="C145" s="108">
        <v>4456</v>
      </c>
      <c r="D145" s="108">
        <v>4304.7647371565599</v>
      </c>
      <c r="E145" s="108">
        <v>178.540194029162</v>
      </c>
      <c r="F145" s="108">
        <v>19.066817664628399</v>
      </c>
      <c r="G145" s="108">
        <v>-29.690004383898302</v>
      </c>
      <c r="H145" s="108">
        <v>-3.0508098704304301</v>
      </c>
      <c r="I145" s="108">
        <v>-13.2272193810064</v>
      </c>
      <c r="J145" s="108"/>
      <c r="K145" s="108">
        <v>1527</v>
      </c>
      <c r="L145" s="108">
        <v>136.939593173286</v>
      </c>
      <c r="M145" s="108">
        <v>218.858101615641</v>
      </c>
      <c r="N145" s="190">
        <v>0.93725490196078398</v>
      </c>
      <c r="O145" s="163">
        <v>1.005342</v>
      </c>
      <c r="P145" s="163">
        <v>1.0027999999999999</v>
      </c>
      <c r="Q145" s="126">
        <v>3.3852403520649998</v>
      </c>
    </row>
    <row r="146" spans="1:17" x14ac:dyDescent="0.25">
      <c r="A146" s="108" t="s">
        <v>440</v>
      </c>
      <c r="B146" s="108">
        <v>105796</v>
      </c>
      <c r="C146" s="108">
        <v>4606</v>
      </c>
      <c r="D146" s="108">
        <v>4648.2503956237197</v>
      </c>
      <c r="E146" s="108">
        <v>-3.5823544627959798</v>
      </c>
      <c r="F146" s="108">
        <v>-12.5091752610291</v>
      </c>
      <c r="G146" s="108">
        <v>-45.997035921888497</v>
      </c>
      <c r="H146" s="108">
        <v>-3.0508098704304301</v>
      </c>
      <c r="I146" s="108">
        <v>22.7807805233968</v>
      </c>
      <c r="J146" s="108"/>
      <c r="K146" s="108">
        <v>3703</v>
      </c>
      <c r="L146" s="108">
        <v>-17.029073844009901</v>
      </c>
      <c r="M146" s="108">
        <v>8.5816716490207892</v>
      </c>
      <c r="N146" s="190">
        <v>0.93186753528773103</v>
      </c>
      <c r="O146" s="163">
        <v>0.99576400000000009</v>
      </c>
      <c r="P146" s="163">
        <v>0.99580000000000002</v>
      </c>
      <c r="Q146" s="126">
        <v>18.800128328521001</v>
      </c>
    </row>
    <row r="147" spans="1:17" x14ac:dyDescent="0.25">
      <c r="A147" s="108" t="s">
        <v>441</v>
      </c>
      <c r="B147" s="108">
        <v>10299</v>
      </c>
      <c r="C147" s="108">
        <v>6595</v>
      </c>
      <c r="D147" s="108">
        <v>5712.3356599318304</v>
      </c>
      <c r="E147" s="108">
        <v>708.71508804182497</v>
      </c>
      <c r="F147" s="108">
        <v>236.64936992985</v>
      </c>
      <c r="G147" s="108">
        <v>-45.997035921888497</v>
      </c>
      <c r="H147" s="108">
        <v>-3.0508098704304301</v>
      </c>
      <c r="I147" s="108">
        <v>-13.2272193810064</v>
      </c>
      <c r="J147" s="108"/>
      <c r="K147" s="108">
        <v>443</v>
      </c>
      <c r="L147" s="108">
        <v>586.90175156652504</v>
      </c>
      <c r="M147" s="108">
        <v>829.24573124772598</v>
      </c>
      <c r="N147" s="190">
        <v>0.90090090090090102</v>
      </c>
      <c r="O147" s="163">
        <v>0.98155900000000007</v>
      </c>
      <c r="P147" s="163">
        <v>1.0402</v>
      </c>
      <c r="Q147" s="126">
        <v>2.0737327188940098</v>
      </c>
    </row>
    <row r="148" spans="1:17" x14ac:dyDescent="0.25">
      <c r="A148" s="108" t="s">
        <v>442</v>
      </c>
      <c r="B148" s="108">
        <v>85653</v>
      </c>
      <c r="C148" s="108">
        <v>5570</v>
      </c>
      <c r="D148" s="108">
        <v>5884.0215182219199</v>
      </c>
      <c r="E148" s="108">
        <v>-366.21881351309702</v>
      </c>
      <c r="F148" s="108">
        <v>34.079975384410801</v>
      </c>
      <c r="G148" s="108">
        <v>20.173419411420099</v>
      </c>
      <c r="H148" s="108">
        <v>-3.0508098704304301</v>
      </c>
      <c r="I148" s="108">
        <v>0.59529395610020996</v>
      </c>
      <c r="J148" s="108"/>
      <c r="K148" s="108">
        <v>3795</v>
      </c>
      <c r="L148" s="108">
        <v>-339.18531746689501</v>
      </c>
      <c r="M148" s="108">
        <v>-394.53500282869697</v>
      </c>
      <c r="N148" s="190">
        <v>0.95241850683491103</v>
      </c>
      <c r="O148" s="163">
        <v>1.017579</v>
      </c>
      <c r="P148" s="163">
        <v>1.0045999999999999</v>
      </c>
      <c r="Q148" s="126">
        <v>14.3416691774631</v>
      </c>
    </row>
    <row r="149" spans="1:17" x14ac:dyDescent="0.25">
      <c r="A149" s="108" t="s">
        <v>443</v>
      </c>
      <c r="B149" s="108">
        <v>26565</v>
      </c>
      <c r="C149" s="108">
        <v>4721</v>
      </c>
      <c r="D149" s="108">
        <v>4544.2175412945498</v>
      </c>
      <c r="E149" s="108">
        <v>174.44678038261699</v>
      </c>
      <c r="F149" s="108">
        <v>64.725039175030801</v>
      </c>
      <c r="G149" s="108">
        <v>-45.997035921888497</v>
      </c>
      <c r="H149" s="108">
        <v>-3.0508098704304301</v>
      </c>
      <c r="I149" s="108">
        <v>-13.2272193810064</v>
      </c>
      <c r="J149" s="108"/>
      <c r="K149" s="108">
        <v>909</v>
      </c>
      <c r="L149" s="108">
        <v>215.27597708644799</v>
      </c>
      <c r="M149" s="108">
        <v>132.33489040938801</v>
      </c>
      <c r="N149" s="190">
        <v>0.92584514721919298</v>
      </c>
      <c r="O149" s="163">
        <v>0.99055899999999997</v>
      </c>
      <c r="P149" s="163">
        <v>1.0126999999999999</v>
      </c>
      <c r="Q149" s="126">
        <v>-0.10989010989011</v>
      </c>
    </row>
    <row r="150" spans="1:17" x14ac:dyDescent="0.25">
      <c r="A150" s="108" t="s">
        <v>444</v>
      </c>
      <c r="B150" s="108">
        <v>68325</v>
      </c>
      <c r="C150" s="108">
        <v>4537</v>
      </c>
      <c r="D150" s="108">
        <v>4454.9211717029002</v>
      </c>
      <c r="E150" s="108">
        <v>90.836096318457805</v>
      </c>
      <c r="F150" s="108">
        <v>34.1884955479781</v>
      </c>
      <c r="G150" s="108">
        <v>-32.259617383588697</v>
      </c>
      <c r="H150" s="108">
        <v>-3.0508098704304301</v>
      </c>
      <c r="I150" s="108">
        <v>-7.39058892733782</v>
      </c>
      <c r="J150" s="108"/>
      <c r="K150" s="108">
        <v>2292</v>
      </c>
      <c r="L150" s="108">
        <v>113.96801209137</v>
      </c>
      <c r="M150" s="108">
        <v>66.421487276148596</v>
      </c>
      <c r="N150" s="190">
        <v>0.95506108202443296</v>
      </c>
      <c r="O150" s="163">
        <v>1.004424</v>
      </c>
      <c r="P150" s="163">
        <v>1.0061</v>
      </c>
      <c r="Q150" s="126">
        <v>13.521545319465099</v>
      </c>
    </row>
    <row r="151" spans="1:17" ht="14.25" customHeight="1" x14ac:dyDescent="0.25">
      <c r="A151" s="18" t="s">
        <v>445</v>
      </c>
      <c r="B151" s="108"/>
      <c r="C151" s="108"/>
      <c r="D151" s="108"/>
      <c r="E151" s="108"/>
      <c r="F151" s="108"/>
      <c r="G151" s="108"/>
      <c r="H151" s="108"/>
      <c r="I151" s="108"/>
      <c r="J151" s="18"/>
      <c r="K151" s="108"/>
      <c r="L151" s="108"/>
      <c r="M151" s="108"/>
      <c r="N151" s="190"/>
      <c r="O151" s="163"/>
      <c r="P151" s="163"/>
      <c r="Q151" s="126"/>
    </row>
    <row r="152" spans="1:17" x14ac:dyDescent="0.25">
      <c r="A152" s="108" t="s">
        <v>446</v>
      </c>
      <c r="B152" s="108">
        <v>32446</v>
      </c>
      <c r="C152" s="108">
        <v>5462</v>
      </c>
      <c r="D152" s="108">
        <v>5181.7635609890303</v>
      </c>
      <c r="E152" s="108">
        <v>135.50000255196801</v>
      </c>
      <c r="F152" s="108">
        <v>186.30249561081101</v>
      </c>
      <c r="G152" s="108">
        <v>-34.168441999462701</v>
      </c>
      <c r="H152" s="108">
        <v>-3.0508098704304301</v>
      </c>
      <c r="I152" s="108">
        <v>-4.2798804898938201</v>
      </c>
      <c r="J152" s="108"/>
      <c r="K152" s="108">
        <v>1266</v>
      </c>
      <c r="L152" s="108">
        <v>157.11209154782699</v>
      </c>
      <c r="M152" s="108">
        <v>112.605220286712</v>
      </c>
      <c r="N152" s="190">
        <v>0.93312352478363503</v>
      </c>
      <c r="O152" s="163">
        <v>1.0031699999999999</v>
      </c>
      <c r="P152" s="163">
        <v>1.0346</v>
      </c>
      <c r="Q152" s="126">
        <v>13.848920863309401</v>
      </c>
    </row>
    <row r="153" spans="1:17" x14ac:dyDescent="0.25">
      <c r="A153" s="108" t="s">
        <v>447</v>
      </c>
      <c r="B153" s="108">
        <v>42382</v>
      </c>
      <c r="C153" s="108">
        <v>4781</v>
      </c>
      <c r="D153" s="108">
        <v>4966.5277938170302</v>
      </c>
      <c r="E153" s="108">
        <v>-157.12733848688799</v>
      </c>
      <c r="F153" s="108">
        <v>-6.3961486427157697</v>
      </c>
      <c r="G153" s="108">
        <v>-45.997035921888497</v>
      </c>
      <c r="H153" s="108">
        <v>-3.0508098704304301</v>
      </c>
      <c r="I153" s="108">
        <v>27.396945252932198</v>
      </c>
      <c r="J153" s="108"/>
      <c r="K153" s="108">
        <v>1585</v>
      </c>
      <c r="L153" s="108">
        <v>-163.65773056143399</v>
      </c>
      <c r="M153" s="108">
        <v>-151.87963968173901</v>
      </c>
      <c r="N153" s="190">
        <v>0.93860759493670898</v>
      </c>
      <c r="O153" s="163">
        <v>0.99613299999999994</v>
      </c>
      <c r="P153" s="163">
        <v>0.99729999999999996</v>
      </c>
      <c r="Q153" s="126">
        <v>19.172932330827098</v>
      </c>
    </row>
    <row r="154" spans="1:17" x14ac:dyDescent="0.25">
      <c r="A154" s="108" t="s">
        <v>448</v>
      </c>
      <c r="B154" s="108">
        <v>9138</v>
      </c>
      <c r="C154" s="108">
        <v>4475</v>
      </c>
      <c r="D154" s="108">
        <v>3952.9634714576</v>
      </c>
      <c r="E154" s="108">
        <v>399.770681833776</v>
      </c>
      <c r="F154" s="108">
        <v>184.501536269036</v>
      </c>
      <c r="G154" s="108">
        <v>-45.997035921888497</v>
      </c>
      <c r="H154" s="108">
        <v>-3.0508098704304301</v>
      </c>
      <c r="I154" s="108">
        <v>-13.2272193810064</v>
      </c>
      <c r="J154" s="108"/>
      <c r="K154" s="108">
        <v>272</v>
      </c>
      <c r="L154" s="108">
        <v>386.02714853702997</v>
      </c>
      <c r="M154" s="108">
        <v>412.23152186112497</v>
      </c>
      <c r="N154" s="190">
        <v>0.89705882352941202</v>
      </c>
      <c r="O154" s="163">
        <v>0.97142099999999998</v>
      </c>
      <c r="P154" s="163">
        <v>1.0448999999999999</v>
      </c>
      <c r="Q154" s="126">
        <v>0.74074074074074103</v>
      </c>
    </row>
    <row r="155" spans="1:17" x14ac:dyDescent="0.25">
      <c r="A155" s="108" t="s">
        <v>449</v>
      </c>
      <c r="B155" s="108">
        <v>9733</v>
      </c>
      <c r="C155" s="108">
        <v>5450</v>
      </c>
      <c r="D155" s="108">
        <v>5021.1841137798601</v>
      </c>
      <c r="E155" s="108">
        <v>291.527982681254</v>
      </c>
      <c r="F155" s="108">
        <v>199.82694636973699</v>
      </c>
      <c r="G155" s="108">
        <v>-45.997035921888497</v>
      </c>
      <c r="H155" s="108">
        <v>-3.0508098704304301</v>
      </c>
      <c r="I155" s="108">
        <v>-13.2272193810064</v>
      </c>
      <c r="J155" s="108"/>
      <c r="K155" s="108">
        <v>368</v>
      </c>
      <c r="L155" s="108">
        <v>345.45319114846899</v>
      </c>
      <c r="M155" s="108">
        <v>236.320080944642</v>
      </c>
      <c r="N155" s="190">
        <v>0.94919786096256697</v>
      </c>
      <c r="O155" s="163">
        <v>0.99722200000000005</v>
      </c>
      <c r="P155" s="163">
        <v>1.0384</v>
      </c>
      <c r="Q155" s="126">
        <v>11.5151515151515</v>
      </c>
    </row>
    <row r="156" spans="1:17" x14ac:dyDescent="0.25">
      <c r="A156" s="108" t="s">
        <v>450</v>
      </c>
      <c r="B156" s="108">
        <v>114592</v>
      </c>
      <c r="C156" s="108">
        <v>4738</v>
      </c>
      <c r="D156" s="108">
        <v>4751.5423912194401</v>
      </c>
      <c r="E156" s="108">
        <v>40.269047092651</v>
      </c>
      <c r="F156" s="108">
        <v>8.4389391179560604</v>
      </c>
      <c r="G156" s="108">
        <v>-45.997035921888497</v>
      </c>
      <c r="H156" s="108">
        <v>-3.0508098704304301</v>
      </c>
      <c r="I156" s="108">
        <v>-13.2272193810064</v>
      </c>
      <c r="J156" s="108"/>
      <c r="K156" s="108">
        <v>4100</v>
      </c>
      <c r="L156" s="108">
        <v>39.6509745005851</v>
      </c>
      <c r="M156" s="108">
        <v>39.604426415319701</v>
      </c>
      <c r="N156" s="190">
        <v>0.925835569651134</v>
      </c>
      <c r="O156" s="163">
        <v>0.99177000000000004</v>
      </c>
      <c r="P156" s="163">
        <v>1.0003</v>
      </c>
      <c r="Q156" s="126">
        <v>8.1794195250659598</v>
      </c>
    </row>
    <row r="157" spans="1:17" x14ac:dyDescent="0.25">
      <c r="A157" s="108" t="s">
        <v>451</v>
      </c>
      <c r="B157" s="108">
        <v>4606</v>
      </c>
      <c r="C157" s="108">
        <v>5228</v>
      </c>
      <c r="D157" s="108">
        <v>4382.5280570190498</v>
      </c>
      <c r="E157" s="108">
        <v>492.23860885886103</v>
      </c>
      <c r="F157" s="108">
        <v>415.026838509063</v>
      </c>
      <c r="G157" s="108">
        <v>-45.997035921888497</v>
      </c>
      <c r="H157" s="108">
        <v>-3.0508098704304301</v>
      </c>
      <c r="I157" s="108">
        <v>-13.2272193810064</v>
      </c>
      <c r="J157" s="108"/>
      <c r="K157" s="108">
        <v>152</v>
      </c>
      <c r="L157" s="108">
        <v>560.53476196666895</v>
      </c>
      <c r="M157" s="108">
        <v>422.65976248165498</v>
      </c>
      <c r="N157" s="190">
        <v>0.95394736842105299</v>
      </c>
      <c r="O157" s="163">
        <v>0.97255499999999995</v>
      </c>
      <c r="P157" s="163">
        <v>1.0931</v>
      </c>
      <c r="Q157" s="126">
        <v>-1.2987012987013</v>
      </c>
    </row>
    <row r="158" spans="1:17" x14ac:dyDescent="0.25">
      <c r="A158" s="108" t="s">
        <v>452</v>
      </c>
      <c r="B158" s="108">
        <v>5656</v>
      </c>
      <c r="C158" s="108">
        <v>4493</v>
      </c>
      <c r="D158" s="108">
        <v>4015.05741857469</v>
      </c>
      <c r="E158" s="108">
        <v>370.690559957147</v>
      </c>
      <c r="F158" s="108">
        <v>170.024807594723</v>
      </c>
      <c r="G158" s="108">
        <v>-45.997035921888497</v>
      </c>
      <c r="H158" s="108">
        <v>-3.0508098704304301</v>
      </c>
      <c r="I158" s="108">
        <v>-13.2272193810064</v>
      </c>
      <c r="J158" s="108"/>
      <c r="K158" s="108">
        <v>171</v>
      </c>
      <c r="L158" s="108">
        <v>333.10479433643201</v>
      </c>
      <c r="M158" s="108">
        <v>406.99363230846399</v>
      </c>
      <c r="N158" s="190">
        <v>0.90116279069767402</v>
      </c>
      <c r="O158" s="163">
        <v>0.97565999999999997</v>
      </c>
      <c r="P158" s="163">
        <v>1.0406</v>
      </c>
      <c r="Q158" s="126">
        <v>0</v>
      </c>
    </row>
    <row r="159" spans="1:17" x14ac:dyDescent="0.25">
      <c r="A159" s="108" t="s">
        <v>453</v>
      </c>
      <c r="B159" s="108">
        <v>32991</v>
      </c>
      <c r="C159" s="108">
        <v>5397</v>
      </c>
      <c r="D159" s="108">
        <v>5104.2134147507704</v>
      </c>
      <c r="E159" s="108">
        <v>322.04544875661099</v>
      </c>
      <c r="F159" s="108">
        <v>33.044964815819903</v>
      </c>
      <c r="G159" s="108">
        <v>-45.997035921888497</v>
      </c>
      <c r="H159" s="108">
        <v>-3.0508098704304301</v>
      </c>
      <c r="I159" s="108">
        <v>-13.2272193810064</v>
      </c>
      <c r="J159" s="108"/>
      <c r="K159" s="108">
        <v>1268</v>
      </c>
      <c r="L159" s="108">
        <v>397.83268864979402</v>
      </c>
      <c r="M159" s="108">
        <v>244.97551559403001</v>
      </c>
      <c r="N159" s="190">
        <v>0.916992952231793</v>
      </c>
      <c r="O159" s="163">
        <v>0.97994000000000003</v>
      </c>
      <c r="P159" s="163">
        <v>1.0051000000000001</v>
      </c>
      <c r="Q159" s="126">
        <v>6.8239258635214801</v>
      </c>
    </row>
    <row r="160" spans="1:17" x14ac:dyDescent="0.25">
      <c r="A160" s="108" t="s">
        <v>454</v>
      </c>
      <c r="B160" s="108">
        <v>6434</v>
      </c>
      <c r="C160" s="108">
        <v>5642</v>
      </c>
      <c r="D160" s="108">
        <v>4664.7936089139102</v>
      </c>
      <c r="E160" s="108">
        <v>836.11010434796401</v>
      </c>
      <c r="F160" s="108">
        <v>203.40128733586599</v>
      </c>
      <c r="G160" s="108">
        <v>-45.997035921888497</v>
      </c>
      <c r="H160" s="108">
        <v>-3.0508098704304301</v>
      </c>
      <c r="I160" s="108">
        <v>-13.2272193810064</v>
      </c>
      <c r="J160" s="108"/>
      <c r="K160" s="108">
        <v>226</v>
      </c>
      <c r="L160" s="108">
        <v>960.14745395850298</v>
      </c>
      <c r="M160" s="108">
        <v>710.79006146802794</v>
      </c>
      <c r="N160" s="190">
        <v>0.889867841409692</v>
      </c>
      <c r="O160" s="163">
        <v>0.97345899999999996</v>
      </c>
      <c r="P160" s="163">
        <v>1.0421</v>
      </c>
      <c r="Q160" s="126">
        <v>-0.44052863436123402</v>
      </c>
    </row>
    <row r="161" spans="1:17" x14ac:dyDescent="0.25">
      <c r="A161" s="108" t="s">
        <v>455</v>
      </c>
      <c r="B161" s="108">
        <v>5563</v>
      </c>
      <c r="C161" s="108">
        <v>5013</v>
      </c>
      <c r="D161" s="108">
        <v>4607.3722249821903</v>
      </c>
      <c r="E161" s="108">
        <v>280.49055678594902</v>
      </c>
      <c r="F161" s="108">
        <v>187.62246761989201</v>
      </c>
      <c r="G161" s="108">
        <v>-45.997035921888497</v>
      </c>
      <c r="H161" s="108">
        <v>-3.0508098704304301</v>
      </c>
      <c r="I161" s="108">
        <v>-13.2272193810064</v>
      </c>
      <c r="J161" s="108"/>
      <c r="K161" s="108">
        <v>193</v>
      </c>
      <c r="L161" s="108">
        <v>186.24815567204101</v>
      </c>
      <c r="M161" s="108">
        <v>373.45026463046003</v>
      </c>
      <c r="N161" s="190">
        <v>0.94764397905759201</v>
      </c>
      <c r="O161" s="163">
        <v>0.975939</v>
      </c>
      <c r="P161" s="163">
        <v>1.0391999999999999</v>
      </c>
      <c r="Q161" s="126">
        <v>2.1164021164021198</v>
      </c>
    </row>
    <row r="162" spans="1:17" x14ac:dyDescent="0.25">
      <c r="A162" s="108" t="s">
        <v>456</v>
      </c>
      <c r="B162" s="108">
        <v>5119</v>
      </c>
      <c r="C162" s="108">
        <v>4727</v>
      </c>
      <c r="D162" s="108">
        <v>4021.1624594488098</v>
      </c>
      <c r="E162" s="108">
        <v>560.395992298235</v>
      </c>
      <c r="F162" s="108">
        <v>163.43669607314899</v>
      </c>
      <c r="G162" s="108">
        <v>-45.997035921888497</v>
      </c>
      <c r="H162" s="108">
        <v>40.936956704145103</v>
      </c>
      <c r="I162" s="108">
        <v>-13.2272193810064</v>
      </c>
      <c r="J162" s="108"/>
      <c r="K162" s="108">
        <v>155</v>
      </c>
      <c r="L162" s="108">
        <v>561.91712156681797</v>
      </c>
      <c r="M162" s="108">
        <v>557.59216976025402</v>
      </c>
      <c r="N162" s="190">
        <v>0.80769230769230804</v>
      </c>
      <c r="O162" s="163">
        <v>0.96878900000000001</v>
      </c>
      <c r="P162" s="163">
        <v>1.0388999999999999</v>
      </c>
      <c r="Q162" s="126">
        <v>-8.8235294117647101</v>
      </c>
    </row>
    <row r="163" spans="1:17" x14ac:dyDescent="0.25">
      <c r="A163" s="108" t="s">
        <v>457</v>
      </c>
      <c r="B163" s="108">
        <v>604616</v>
      </c>
      <c r="C163" s="108">
        <v>3865</v>
      </c>
      <c r="D163" s="108">
        <v>4073.3549199325198</v>
      </c>
      <c r="E163" s="108">
        <v>-111.87465944574301</v>
      </c>
      <c r="F163" s="108">
        <v>-92.376383645763099</v>
      </c>
      <c r="G163" s="108">
        <v>5.2429517458912596</v>
      </c>
      <c r="H163" s="108">
        <v>-3.0508098704304301</v>
      </c>
      <c r="I163" s="108">
        <v>-6.4057508121138298</v>
      </c>
      <c r="J163" s="108"/>
      <c r="K163" s="108">
        <v>18545</v>
      </c>
      <c r="L163" s="108">
        <v>-124.369346130587</v>
      </c>
      <c r="M163" s="108">
        <v>-100.66266603029599</v>
      </c>
      <c r="N163" s="190">
        <v>0.92825475778546696</v>
      </c>
      <c r="O163" s="163">
        <v>1.019533</v>
      </c>
      <c r="P163" s="163">
        <v>0.97560000000000002</v>
      </c>
      <c r="Q163" s="126">
        <v>13.807916538815601</v>
      </c>
    </row>
    <row r="164" spans="1:17" x14ac:dyDescent="0.25">
      <c r="A164" s="108" t="s">
        <v>458</v>
      </c>
      <c r="B164" s="108">
        <v>13218</v>
      </c>
      <c r="C164" s="108">
        <v>5041</v>
      </c>
      <c r="D164" s="108">
        <v>4712.0744758768697</v>
      </c>
      <c r="E164" s="108">
        <v>194.37123871381499</v>
      </c>
      <c r="F164" s="108">
        <v>196.43887033083999</v>
      </c>
      <c r="G164" s="108">
        <v>-45.997035921888497</v>
      </c>
      <c r="H164" s="108">
        <v>-3.0508098704304301</v>
      </c>
      <c r="I164" s="108">
        <v>-13.2272193810064</v>
      </c>
      <c r="J164" s="108"/>
      <c r="K164" s="108">
        <v>469</v>
      </c>
      <c r="L164" s="108">
        <v>200.302043981118</v>
      </c>
      <c r="M164" s="108">
        <v>187.15774017711601</v>
      </c>
      <c r="N164" s="190">
        <v>0.93147751605995699</v>
      </c>
      <c r="O164" s="163">
        <v>0.98274600000000012</v>
      </c>
      <c r="P164" s="163">
        <v>1.0402</v>
      </c>
      <c r="Q164" s="126">
        <v>1.9565217391304399</v>
      </c>
    </row>
    <row r="165" spans="1:17" x14ac:dyDescent="0.25">
      <c r="A165" s="108" t="s">
        <v>459</v>
      </c>
      <c r="B165" s="108">
        <v>9441</v>
      </c>
      <c r="C165" s="108">
        <v>5075</v>
      </c>
      <c r="D165" s="108">
        <v>4515.3569244672899</v>
      </c>
      <c r="E165" s="108">
        <v>438.658180464667</v>
      </c>
      <c r="F165" s="108">
        <v>183.11239645481399</v>
      </c>
      <c r="G165" s="108">
        <v>-45.997035921888497</v>
      </c>
      <c r="H165" s="108">
        <v>-3.0508098704304301</v>
      </c>
      <c r="I165" s="108">
        <v>-13.2272193810064</v>
      </c>
      <c r="J165" s="108"/>
      <c r="K165" s="108">
        <v>321</v>
      </c>
      <c r="L165" s="108">
        <v>541.31609642973694</v>
      </c>
      <c r="M165" s="108">
        <v>334.71757123020001</v>
      </c>
      <c r="N165" s="190">
        <v>0.93498452012383904</v>
      </c>
      <c r="O165" s="163">
        <v>0.98263199999999995</v>
      </c>
      <c r="P165" s="163">
        <v>1.0389999999999999</v>
      </c>
      <c r="Q165" s="126">
        <v>3.21543408360129</v>
      </c>
    </row>
    <row r="166" spans="1:17" x14ac:dyDescent="0.25">
      <c r="A166" s="108" t="s">
        <v>460</v>
      </c>
      <c r="B166" s="108">
        <v>9258</v>
      </c>
      <c r="C166" s="108">
        <v>4322</v>
      </c>
      <c r="D166" s="108">
        <v>3844.3477716347502</v>
      </c>
      <c r="E166" s="108">
        <v>336.65947472887302</v>
      </c>
      <c r="F166" s="108">
        <v>155.020865608528</v>
      </c>
      <c r="G166" s="108">
        <v>-45.997035921888497</v>
      </c>
      <c r="H166" s="108">
        <v>45.299713403164397</v>
      </c>
      <c r="I166" s="108">
        <v>-13.2272193810064</v>
      </c>
      <c r="J166" s="108"/>
      <c r="K166" s="108">
        <v>268</v>
      </c>
      <c r="L166" s="108">
        <v>309.63925196776898</v>
      </c>
      <c r="M166" s="108">
        <v>362.39700422057899</v>
      </c>
      <c r="N166" s="190">
        <v>0.94339622641509402</v>
      </c>
      <c r="O166" s="163">
        <v>0.97644699999999995</v>
      </c>
      <c r="P166" s="163">
        <v>1.0385</v>
      </c>
      <c r="Q166" s="126">
        <v>-9.7643097643097594</v>
      </c>
    </row>
    <row r="167" spans="1:17" x14ac:dyDescent="0.25">
      <c r="A167" s="108" t="s">
        <v>461</v>
      </c>
      <c r="B167" s="108">
        <v>39875</v>
      </c>
      <c r="C167" s="108">
        <v>5806</v>
      </c>
      <c r="D167" s="108">
        <v>5921.5596901599802</v>
      </c>
      <c r="E167" s="108">
        <v>-286.54444399728601</v>
      </c>
      <c r="F167" s="108">
        <v>54.385953921870303</v>
      </c>
      <c r="G167" s="108">
        <v>14.124616527096499</v>
      </c>
      <c r="H167" s="108">
        <v>-3.0508098704304301</v>
      </c>
      <c r="I167" s="108">
        <v>105.28403209272599</v>
      </c>
      <c r="J167" s="108"/>
      <c r="K167" s="108">
        <v>1778</v>
      </c>
      <c r="L167" s="108">
        <v>-301.36669660918801</v>
      </c>
      <c r="M167" s="108">
        <v>-273.00488465478099</v>
      </c>
      <c r="N167" s="190">
        <v>0.96156020350480498</v>
      </c>
      <c r="O167" s="163">
        <v>1.0155859999999999</v>
      </c>
      <c r="P167" s="163">
        <v>1.008</v>
      </c>
      <c r="Q167" s="126">
        <v>30.351906158357799</v>
      </c>
    </row>
    <row r="168" spans="1:17" x14ac:dyDescent="0.25">
      <c r="A168" s="108" t="s">
        <v>462</v>
      </c>
      <c r="B168" s="108">
        <v>7061</v>
      </c>
      <c r="C168" s="108">
        <v>4660</v>
      </c>
      <c r="D168" s="108">
        <v>4100.1083437164898</v>
      </c>
      <c r="E168" s="108">
        <v>473.34199022705798</v>
      </c>
      <c r="F168" s="108">
        <v>148.46721425880901</v>
      </c>
      <c r="G168" s="108">
        <v>-45.997035921888497</v>
      </c>
      <c r="H168" s="108">
        <v>-3.0508098704304301</v>
      </c>
      <c r="I168" s="108">
        <v>-13.2272193810064</v>
      </c>
      <c r="J168" s="108"/>
      <c r="K168" s="108">
        <v>218</v>
      </c>
      <c r="L168" s="108">
        <v>641.479118941617</v>
      </c>
      <c r="M168" s="108">
        <v>303.92216824310299</v>
      </c>
      <c r="N168" s="190">
        <v>0.92165898617511499</v>
      </c>
      <c r="O168" s="163">
        <v>0.97944199999999992</v>
      </c>
      <c r="P168" s="163">
        <v>1.0345</v>
      </c>
      <c r="Q168" s="126">
        <v>10.6598984771574</v>
      </c>
    </row>
    <row r="169" spans="1:17" x14ac:dyDescent="0.25">
      <c r="A169" s="108" t="s">
        <v>463</v>
      </c>
      <c r="B169" s="108">
        <v>49785</v>
      </c>
      <c r="C169" s="108">
        <v>4598</v>
      </c>
      <c r="D169" s="108">
        <v>4697.4903360950702</v>
      </c>
      <c r="E169" s="108">
        <v>-143.038402375928</v>
      </c>
      <c r="F169" s="108">
        <v>23.924441610532899</v>
      </c>
      <c r="G169" s="108">
        <v>-13.046599797678001</v>
      </c>
      <c r="H169" s="108">
        <v>-3.0508098704304301</v>
      </c>
      <c r="I169" s="108">
        <v>35.585803236627797</v>
      </c>
      <c r="J169" s="108"/>
      <c r="K169" s="108">
        <v>1761</v>
      </c>
      <c r="L169" s="108">
        <v>-126.34276056862799</v>
      </c>
      <c r="M169" s="108">
        <v>-161.01673745262499</v>
      </c>
      <c r="N169" s="190">
        <v>0.95162208309618701</v>
      </c>
      <c r="O169" s="163">
        <v>1.010615</v>
      </c>
      <c r="P169" s="163">
        <v>1.0036</v>
      </c>
      <c r="Q169" s="126">
        <v>21.1141678129298</v>
      </c>
    </row>
    <row r="170" spans="1:17" x14ac:dyDescent="0.25">
      <c r="A170" s="108" t="s">
        <v>464</v>
      </c>
      <c r="B170" s="108">
        <v>43706</v>
      </c>
      <c r="C170" s="108">
        <v>5776</v>
      </c>
      <c r="D170" s="108">
        <v>5876.5232555746097</v>
      </c>
      <c r="E170" s="108">
        <v>-192.242275245911</v>
      </c>
      <c r="F170" s="108">
        <v>70.479927560795701</v>
      </c>
      <c r="G170" s="108">
        <v>-9.73047656111018</v>
      </c>
      <c r="H170" s="108">
        <v>-3.0508098704304301</v>
      </c>
      <c r="I170" s="108">
        <v>33.766905334172897</v>
      </c>
      <c r="J170" s="108"/>
      <c r="K170" s="108">
        <v>1934</v>
      </c>
      <c r="L170" s="108">
        <v>-154.19118132531699</v>
      </c>
      <c r="M170" s="108">
        <v>-231.57606243590101</v>
      </c>
      <c r="N170" s="190">
        <v>0.96855670103092795</v>
      </c>
      <c r="O170" s="163">
        <v>1.0092950000000001</v>
      </c>
      <c r="P170" s="163">
        <v>1.0107999999999999</v>
      </c>
      <c r="Q170" s="126">
        <v>19.015384615384601</v>
      </c>
    </row>
    <row r="171" spans="1:17" x14ac:dyDescent="0.25">
      <c r="A171" s="108" t="s">
        <v>465</v>
      </c>
      <c r="B171" s="108">
        <v>40539</v>
      </c>
      <c r="C171" s="108">
        <v>4861</v>
      </c>
      <c r="D171" s="108">
        <v>4763.1737714779601</v>
      </c>
      <c r="E171" s="108">
        <v>162.058864922043</v>
      </c>
      <c r="F171" s="108">
        <v>-12.5155360624692</v>
      </c>
      <c r="G171" s="108">
        <v>-45.997035921888497</v>
      </c>
      <c r="H171" s="108">
        <v>-3.0508098704304301</v>
      </c>
      <c r="I171" s="108">
        <v>-2.7771870075352298</v>
      </c>
      <c r="J171" s="108"/>
      <c r="K171" s="108">
        <v>1454</v>
      </c>
      <c r="L171" s="108">
        <v>220.63674880336399</v>
      </c>
      <c r="M171" s="108">
        <v>102.198287771325</v>
      </c>
      <c r="N171" s="190">
        <v>0.92857142857142905</v>
      </c>
      <c r="O171" s="163">
        <v>0.98693299999999995</v>
      </c>
      <c r="P171" s="163">
        <v>0.99590000000000001</v>
      </c>
      <c r="Q171" s="126">
        <v>14.218381775333899</v>
      </c>
    </row>
    <row r="172" spans="1:17" x14ac:dyDescent="0.25">
      <c r="A172" s="108" t="s">
        <v>466</v>
      </c>
      <c r="B172" s="108">
        <v>14426</v>
      </c>
      <c r="C172" s="108">
        <v>4629</v>
      </c>
      <c r="D172" s="108">
        <v>4142.5869883066498</v>
      </c>
      <c r="E172" s="108">
        <v>384.60690378328002</v>
      </c>
      <c r="F172" s="108">
        <v>164.01752325741199</v>
      </c>
      <c r="G172" s="108">
        <v>-45.997035921888497</v>
      </c>
      <c r="H172" s="108">
        <v>-3.0508098704304301</v>
      </c>
      <c r="I172" s="108">
        <v>-13.2272193810064</v>
      </c>
      <c r="J172" s="108"/>
      <c r="K172" s="108">
        <v>450</v>
      </c>
      <c r="L172" s="108">
        <v>340.27553931693001</v>
      </c>
      <c r="M172" s="108">
        <v>427.65557498023202</v>
      </c>
      <c r="N172" s="190">
        <v>0.91235955056179796</v>
      </c>
      <c r="O172" s="163">
        <v>0.98885999999999996</v>
      </c>
      <c r="P172" s="163">
        <v>1.0379</v>
      </c>
      <c r="Q172" s="126">
        <v>4.4083526682134604</v>
      </c>
    </row>
    <row r="173" spans="1:17" x14ac:dyDescent="0.25">
      <c r="A173" s="108" t="s">
        <v>467</v>
      </c>
      <c r="B173" s="108">
        <v>13969</v>
      </c>
      <c r="C173" s="108">
        <v>4520</v>
      </c>
      <c r="D173" s="108">
        <v>4259.0991214202304</v>
      </c>
      <c r="E173" s="108">
        <v>194.70965194963699</v>
      </c>
      <c r="F173" s="108">
        <v>128.397801361067</v>
      </c>
      <c r="G173" s="108">
        <v>-45.997035921888497</v>
      </c>
      <c r="H173" s="108">
        <v>-3.0508098704304301</v>
      </c>
      <c r="I173" s="108">
        <v>-13.2272193810064</v>
      </c>
      <c r="J173" s="108"/>
      <c r="K173" s="108">
        <v>448</v>
      </c>
      <c r="L173" s="108">
        <v>275.87808153273602</v>
      </c>
      <c r="M173" s="108">
        <v>112.25852909714</v>
      </c>
      <c r="N173" s="190">
        <v>0.93555555555555603</v>
      </c>
      <c r="O173" s="163">
        <v>0.99053299999999989</v>
      </c>
      <c r="P173" s="163">
        <v>1.0285</v>
      </c>
      <c r="Q173" s="126">
        <v>-0.66518847006651904</v>
      </c>
    </row>
    <row r="174" spans="1:17" x14ac:dyDescent="0.25">
      <c r="A174" s="108" t="s">
        <v>468</v>
      </c>
      <c r="B174" s="108">
        <v>24647</v>
      </c>
      <c r="C174" s="108">
        <v>4390</v>
      </c>
      <c r="D174" s="108">
        <v>4245.8749900533003</v>
      </c>
      <c r="E174" s="108">
        <v>232.10879306819899</v>
      </c>
      <c r="F174" s="108">
        <v>-25.2551735238149</v>
      </c>
      <c r="G174" s="108">
        <v>-45.997035921888497</v>
      </c>
      <c r="H174" s="108">
        <v>-3.0508098704304301</v>
      </c>
      <c r="I174" s="108">
        <v>-13.2272193810064</v>
      </c>
      <c r="J174" s="108"/>
      <c r="K174" s="108">
        <v>788</v>
      </c>
      <c r="L174" s="108">
        <v>255.10299528042199</v>
      </c>
      <c r="M174" s="108">
        <v>207.831897586579</v>
      </c>
      <c r="N174" s="190">
        <v>0.92559899117276201</v>
      </c>
      <c r="O174" s="163">
        <v>0.97357399999999994</v>
      </c>
      <c r="P174" s="163">
        <v>0.99239999999999995</v>
      </c>
      <c r="Q174" s="126">
        <v>4.92676431424767</v>
      </c>
    </row>
    <row r="175" spans="1:17" x14ac:dyDescent="0.25">
      <c r="A175" s="108" t="s">
        <v>469</v>
      </c>
      <c r="B175" s="108">
        <v>35287</v>
      </c>
      <c r="C175" s="108">
        <v>5242</v>
      </c>
      <c r="D175" s="108">
        <v>5012.9634506816301</v>
      </c>
      <c r="E175" s="108">
        <v>233.33434356850699</v>
      </c>
      <c r="F175" s="108">
        <v>58.145703597542898</v>
      </c>
      <c r="G175" s="108">
        <v>-45.997035921888497</v>
      </c>
      <c r="H175" s="108">
        <v>-3.0508098704304301</v>
      </c>
      <c r="I175" s="108">
        <v>-13.2272193810064</v>
      </c>
      <c r="J175" s="108"/>
      <c r="K175" s="108">
        <v>1332</v>
      </c>
      <c r="L175" s="108">
        <v>254.74934705374699</v>
      </c>
      <c r="M175" s="108">
        <v>210.63664681386999</v>
      </c>
      <c r="N175" s="190">
        <v>0.94356659142212196</v>
      </c>
      <c r="O175" s="163">
        <v>0.98239199999999993</v>
      </c>
      <c r="P175" s="163">
        <v>1.0102</v>
      </c>
      <c r="Q175" s="126">
        <v>9.2698933552091898</v>
      </c>
    </row>
    <row r="176" spans="1:17" x14ac:dyDescent="0.25">
      <c r="A176" s="108" t="s">
        <v>470</v>
      </c>
      <c r="B176" s="108">
        <v>9165</v>
      </c>
      <c r="C176" s="108">
        <v>4532</v>
      </c>
      <c r="D176" s="108">
        <v>3810.9068198923401</v>
      </c>
      <c r="E176" s="108">
        <v>551.90124809159897</v>
      </c>
      <c r="F176" s="108">
        <v>151.44684487450999</v>
      </c>
      <c r="G176" s="108">
        <v>-45.997035921888497</v>
      </c>
      <c r="H176" s="108">
        <v>77.136785900834298</v>
      </c>
      <c r="I176" s="108">
        <v>-13.2272193810064</v>
      </c>
      <c r="J176" s="108"/>
      <c r="K176" s="108">
        <v>263</v>
      </c>
      <c r="L176" s="108">
        <v>517.31562697324796</v>
      </c>
      <c r="M176" s="108">
        <v>585.20417594055198</v>
      </c>
      <c r="N176" s="190">
        <v>0.89056603773584897</v>
      </c>
      <c r="O176" s="163">
        <v>0.96543800000000002</v>
      </c>
      <c r="P176" s="163">
        <v>1.0379</v>
      </c>
      <c r="Q176" s="126">
        <v>-14.332247557003299</v>
      </c>
    </row>
    <row r="177" spans="1:17" x14ac:dyDescent="0.25">
      <c r="A177" s="108" t="s">
        <v>471</v>
      </c>
      <c r="B177" s="108">
        <v>10502</v>
      </c>
      <c r="C177" s="108">
        <v>5372</v>
      </c>
      <c r="D177" s="108">
        <v>4742.0300810410499</v>
      </c>
      <c r="E177" s="108">
        <v>498.26217566429801</v>
      </c>
      <c r="F177" s="108">
        <v>193.849461593608</v>
      </c>
      <c r="G177" s="108">
        <v>-45.997035921888497</v>
      </c>
      <c r="H177" s="108">
        <v>-3.0508098704304301</v>
      </c>
      <c r="I177" s="108">
        <v>-13.2272193810064</v>
      </c>
      <c r="J177" s="108"/>
      <c r="K177" s="108">
        <v>375</v>
      </c>
      <c r="L177" s="108">
        <v>465.80179875097798</v>
      </c>
      <c r="M177" s="108">
        <v>529.43985930821998</v>
      </c>
      <c r="N177" s="190">
        <v>0.91200000000000003</v>
      </c>
      <c r="O177" s="163">
        <v>0.97577600000000009</v>
      </c>
      <c r="P177" s="163">
        <v>1.0394000000000001</v>
      </c>
      <c r="Q177" s="126">
        <v>9.0116279069767398</v>
      </c>
    </row>
    <row r="178" spans="1:17" x14ac:dyDescent="0.25">
      <c r="A178" s="108" t="s">
        <v>472</v>
      </c>
      <c r="B178" s="108">
        <v>70534</v>
      </c>
      <c r="C178" s="108">
        <v>4584</v>
      </c>
      <c r="D178" s="108">
        <v>4884.0096017759897</v>
      </c>
      <c r="E178" s="108">
        <v>-225.154695554461</v>
      </c>
      <c r="F178" s="108">
        <v>-72.107479148180602</v>
      </c>
      <c r="G178" s="108">
        <v>10.1942046831682</v>
      </c>
      <c r="H178" s="108">
        <v>-3.0508098704304301</v>
      </c>
      <c r="I178" s="108">
        <v>-9.6060786692661999</v>
      </c>
      <c r="J178" s="108"/>
      <c r="K178" s="108">
        <v>2594</v>
      </c>
      <c r="L178" s="108">
        <v>-244.53215985176499</v>
      </c>
      <c r="M178" s="108">
        <v>-207.059924526554</v>
      </c>
      <c r="N178" s="190">
        <v>0.94779270633397295</v>
      </c>
      <c r="O178" s="163">
        <v>1.0180689999999999</v>
      </c>
      <c r="P178" s="163">
        <v>0.98380000000000001</v>
      </c>
      <c r="Q178" s="126">
        <v>13.077593722754999</v>
      </c>
    </row>
    <row r="179" spans="1:17" x14ac:dyDescent="0.25">
      <c r="A179" s="108" t="s">
        <v>473</v>
      </c>
      <c r="B179" s="108">
        <v>15333</v>
      </c>
      <c r="C179" s="108">
        <v>4336</v>
      </c>
      <c r="D179" s="108">
        <v>4070.7625745279202</v>
      </c>
      <c r="E179" s="108">
        <v>156.798884360226</v>
      </c>
      <c r="F179" s="108">
        <v>164.95906429227401</v>
      </c>
      <c r="G179" s="108">
        <v>-45.997035921888497</v>
      </c>
      <c r="H179" s="108">
        <v>2.4182875971203401</v>
      </c>
      <c r="I179" s="108">
        <v>-13.2272193810064</v>
      </c>
      <c r="J179" s="108"/>
      <c r="K179" s="108">
        <v>470</v>
      </c>
      <c r="L179" s="108">
        <v>224.944421085838</v>
      </c>
      <c r="M179" s="108">
        <v>87.370654365216495</v>
      </c>
      <c r="N179" s="190">
        <v>0.94105263157894703</v>
      </c>
      <c r="O179" s="163">
        <v>0.99723299999999993</v>
      </c>
      <c r="P179" s="163">
        <v>1.0387999999999999</v>
      </c>
      <c r="Q179" s="126">
        <v>-2.8925619834710701</v>
      </c>
    </row>
    <row r="180" spans="1:17" x14ac:dyDescent="0.25">
      <c r="A180" s="108" t="s">
        <v>474</v>
      </c>
      <c r="B180" s="108">
        <v>40730</v>
      </c>
      <c r="C180" s="108">
        <v>4574</v>
      </c>
      <c r="D180" s="108">
        <v>4975.5967371685401</v>
      </c>
      <c r="E180" s="108">
        <v>-304.27362779773603</v>
      </c>
      <c r="F180" s="108">
        <v>-94.986256711364504</v>
      </c>
      <c r="G180" s="108">
        <v>14.323648604625101</v>
      </c>
      <c r="H180" s="108">
        <v>-3.0508098704304301</v>
      </c>
      <c r="I180" s="108">
        <v>-13.2272193810064</v>
      </c>
      <c r="J180" s="108"/>
      <c r="K180" s="108">
        <v>1526</v>
      </c>
      <c r="L180" s="108">
        <v>-324.81495470786598</v>
      </c>
      <c r="M180" s="108">
        <v>-285.01499415700403</v>
      </c>
      <c r="N180" s="190">
        <v>0.94324853228962802</v>
      </c>
      <c r="O180" s="163">
        <v>1.019441</v>
      </c>
      <c r="P180" s="163">
        <v>0.97950000000000004</v>
      </c>
      <c r="Q180" s="126">
        <v>8.6894586894586894</v>
      </c>
    </row>
    <row r="181" spans="1:17" x14ac:dyDescent="0.25">
      <c r="A181" s="108" t="s">
        <v>475</v>
      </c>
      <c r="B181" s="108">
        <v>18654</v>
      </c>
      <c r="C181" s="108">
        <v>5016</v>
      </c>
      <c r="D181" s="108">
        <v>4812.6000843285001</v>
      </c>
      <c r="E181" s="108">
        <v>270.82147930339403</v>
      </c>
      <c r="F181" s="108">
        <v>-5.4992838186639297</v>
      </c>
      <c r="G181" s="108">
        <v>-45.997035921888497</v>
      </c>
      <c r="H181" s="108">
        <v>-3.0508098704304301</v>
      </c>
      <c r="I181" s="108">
        <v>-13.2272193810064</v>
      </c>
      <c r="J181" s="108"/>
      <c r="K181" s="108">
        <v>676</v>
      </c>
      <c r="L181" s="108">
        <v>314.68689563466501</v>
      </c>
      <c r="M181" s="108">
        <v>225.67336970272601</v>
      </c>
      <c r="N181" s="190">
        <v>0.93078055964653905</v>
      </c>
      <c r="O181" s="163">
        <v>0.98284899999999997</v>
      </c>
      <c r="P181" s="163">
        <v>0.99739999999999995</v>
      </c>
      <c r="Q181" s="126">
        <v>3.6809815950920202</v>
      </c>
    </row>
    <row r="182" spans="1:17" x14ac:dyDescent="0.25">
      <c r="A182" s="108" t="s">
        <v>476</v>
      </c>
      <c r="B182" s="108">
        <v>57763</v>
      </c>
      <c r="C182" s="108">
        <v>4272</v>
      </c>
      <c r="D182" s="108">
        <v>4287.7963094801698</v>
      </c>
      <c r="E182" s="108">
        <v>42.626941890464899</v>
      </c>
      <c r="F182" s="108">
        <v>3.5832393530061601</v>
      </c>
      <c r="G182" s="108">
        <v>-45.997035921888497</v>
      </c>
      <c r="H182" s="108">
        <v>-3.0508098704304301</v>
      </c>
      <c r="I182" s="108">
        <v>-13.2272193810064</v>
      </c>
      <c r="J182" s="108"/>
      <c r="K182" s="108">
        <v>1865</v>
      </c>
      <c r="L182" s="108">
        <v>63.289258855374101</v>
      </c>
      <c r="M182" s="108">
        <v>20.681931656158699</v>
      </c>
      <c r="N182" s="190">
        <v>0.93326157158234702</v>
      </c>
      <c r="O182" s="163">
        <v>0.98686300000000005</v>
      </c>
      <c r="P182" s="163">
        <v>0.99919999999999998</v>
      </c>
      <c r="Q182" s="126">
        <v>8.9369158878504695</v>
      </c>
    </row>
    <row r="183" spans="1:17" x14ac:dyDescent="0.25">
      <c r="A183" s="108" t="s">
        <v>477</v>
      </c>
      <c r="B183" s="108">
        <v>9052</v>
      </c>
      <c r="C183" s="108">
        <v>3507</v>
      </c>
      <c r="D183" s="108">
        <v>3183.6127797045801</v>
      </c>
      <c r="E183" s="108">
        <v>187.28859162282899</v>
      </c>
      <c r="F183" s="108">
        <v>128.309123307335</v>
      </c>
      <c r="G183" s="108">
        <v>-29.278277731194599</v>
      </c>
      <c r="H183" s="108">
        <v>50.688931680370104</v>
      </c>
      <c r="I183" s="108">
        <v>-13.2272193810064</v>
      </c>
      <c r="J183" s="108"/>
      <c r="K183" s="108">
        <v>217</v>
      </c>
      <c r="L183" s="108">
        <v>223.339977454322</v>
      </c>
      <c r="M183" s="108">
        <v>149.95451252193899</v>
      </c>
      <c r="N183" s="190">
        <v>0.953917050691244</v>
      </c>
      <c r="O183" s="163">
        <v>1.007047</v>
      </c>
      <c r="P183" s="163">
        <v>1.0381</v>
      </c>
      <c r="Q183" s="126">
        <v>-12.145748987854301</v>
      </c>
    </row>
    <row r="184" spans="1:17" x14ac:dyDescent="0.25">
      <c r="A184" s="108" t="s">
        <v>478</v>
      </c>
      <c r="B184" s="108">
        <v>27862</v>
      </c>
      <c r="C184" s="108">
        <v>5606</v>
      </c>
      <c r="D184" s="108">
        <v>5571.9508143533903</v>
      </c>
      <c r="E184" s="108">
        <v>-57.720190956438699</v>
      </c>
      <c r="F184" s="108">
        <v>64.404569788430194</v>
      </c>
      <c r="G184" s="108">
        <v>-17.262792574117899</v>
      </c>
      <c r="H184" s="108">
        <v>-3.0508098704304301</v>
      </c>
      <c r="I184" s="108">
        <v>47.184714709556403</v>
      </c>
      <c r="J184" s="108"/>
      <c r="K184" s="108">
        <v>1169</v>
      </c>
      <c r="L184" s="108">
        <v>-52.787677335303698</v>
      </c>
      <c r="M184" s="108">
        <v>-63.935397846970801</v>
      </c>
      <c r="N184" s="190">
        <v>0.94891774891774905</v>
      </c>
      <c r="O184" s="163">
        <v>1.0075969999999999</v>
      </c>
      <c r="P184" s="163">
        <v>1.0103</v>
      </c>
      <c r="Q184" s="126">
        <v>21.517671517671499</v>
      </c>
    </row>
    <row r="185" spans="1:17" x14ac:dyDescent="0.25">
      <c r="A185" s="108" t="s">
        <v>479</v>
      </c>
      <c r="B185" s="108">
        <v>13476</v>
      </c>
      <c r="C185" s="108">
        <v>4325</v>
      </c>
      <c r="D185" s="108">
        <v>3932.0311001338</v>
      </c>
      <c r="E185" s="108">
        <v>49.741819967148203</v>
      </c>
      <c r="F185" s="108">
        <v>363.64869718272598</v>
      </c>
      <c r="G185" s="108">
        <v>-13.801008869889801</v>
      </c>
      <c r="H185" s="108">
        <v>6.6290110505433404</v>
      </c>
      <c r="I185" s="108">
        <v>-13.2272193810064</v>
      </c>
      <c r="J185" s="108"/>
      <c r="K185" s="108">
        <v>399</v>
      </c>
      <c r="L185" s="108">
        <v>-11.988088016802999</v>
      </c>
      <c r="M185" s="108">
        <v>110.189034681702</v>
      </c>
      <c r="N185" s="190">
        <v>0.89924433249370295</v>
      </c>
      <c r="O185" s="163">
        <v>1.010928</v>
      </c>
      <c r="P185" s="163">
        <v>1.0907</v>
      </c>
      <c r="Q185" s="126">
        <v>-3.6231884057971002</v>
      </c>
    </row>
    <row r="186" spans="1:17" x14ac:dyDescent="0.25">
      <c r="A186" s="108" t="s">
        <v>480</v>
      </c>
      <c r="B186" s="108">
        <v>10759</v>
      </c>
      <c r="C186" s="108">
        <v>4970</v>
      </c>
      <c r="D186" s="108">
        <v>4406.5769602528699</v>
      </c>
      <c r="E186" s="108">
        <v>393.286601576083</v>
      </c>
      <c r="F186" s="108">
        <v>183.27655481070499</v>
      </c>
      <c r="G186" s="108">
        <v>-45.997035921888497</v>
      </c>
      <c r="H186" s="108">
        <v>45.951540382501697</v>
      </c>
      <c r="I186" s="108">
        <v>-13.2272193810064</v>
      </c>
      <c r="J186" s="108"/>
      <c r="K186" s="108">
        <v>357</v>
      </c>
      <c r="L186" s="108">
        <v>430.73947925989398</v>
      </c>
      <c r="M186" s="108">
        <v>354.55103062287401</v>
      </c>
      <c r="N186" s="190">
        <v>0.89075630252100801</v>
      </c>
      <c r="O186" s="163">
        <v>0.97956500000000002</v>
      </c>
      <c r="P186" s="163">
        <v>1.04</v>
      </c>
      <c r="Q186" s="126">
        <v>-8.9285714285714306</v>
      </c>
    </row>
    <row r="187" spans="1:17" x14ac:dyDescent="0.25">
      <c r="A187" s="108" t="s">
        <v>481</v>
      </c>
      <c r="B187" s="108">
        <v>12865</v>
      </c>
      <c r="C187" s="108">
        <v>4481</v>
      </c>
      <c r="D187" s="108">
        <v>3840.0616798915098</v>
      </c>
      <c r="E187" s="108">
        <v>402.92882389319999</v>
      </c>
      <c r="F187" s="108">
        <v>296.93813323239903</v>
      </c>
      <c r="G187" s="108">
        <v>-45.997035921888497</v>
      </c>
      <c r="H187" s="108">
        <v>0.51010232079137696</v>
      </c>
      <c r="I187" s="108">
        <v>-13.2272193810064</v>
      </c>
      <c r="J187" s="108"/>
      <c r="K187" s="108">
        <v>372</v>
      </c>
      <c r="L187" s="108">
        <v>431.21765937507598</v>
      </c>
      <c r="M187" s="108">
        <v>373.35729514192599</v>
      </c>
      <c r="N187" s="190">
        <v>0.92819148936170204</v>
      </c>
      <c r="O187" s="163">
        <v>0.99429500000000004</v>
      </c>
      <c r="P187" s="163">
        <v>1.0754999999999999</v>
      </c>
      <c r="Q187" s="126">
        <v>-2.6178010471204201</v>
      </c>
    </row>
    <row r="188" spans="1:17" x14ac:dyDescent="0.25">
      <c r="A188" s="108" t="s">
        <v>482</v>
      </c>
      <c r="B188" s="108">
        <v>11332</v>
      </c>
      <c r="C188" s="108">
        <v>4833</v>
      </c>
      <c r="D188" s="108">
        <v>4523.6166056434704</v>
      </c>
      <c r="E188" s="108">
        <v>426.04698713148298</v>
      </c>
      <c r="F188" s="108">
        <v>-54.055347775596303</v>
      </c>
      <c r="G188" s="108">
        <v>-45.997035921888497</v>
      </c>
      <c r="H188" s="108">
        <v>-3.0508098704304301</v>
      </c>
      <c r="I188" s="108">
        <v>-13.2272193810064</v>
      </c>
      <c r="J188" s="108"/>
      <c r="K188" s="108">
        <v>386</v>
      </c>
      <c r="L188" s="108">
        <v>451.37331011209699</v>
      </c>
      <c r="M188" s="108">
        <v>399.43797088147102</v>
      </c>
      <c r="N188" s="190">
        <v>0.91752577319587603</v>
      </c>
      <c r="O188" s="163">
        <v>0.97715400000000008</v>
      </c>
      <c r="P188" s="163">
        <v>0.98650000000000004</v>
      </c>
      <c r="Q188" s="126">
        <v>9.3484419263456093</v>
      </c>
    </row>
    <row r="189" spans="1:17" x14ac:dyDescent="0.25">
      <c r="A189" s="108" t="s">
        <v>483</v>
      </c>
      <c r="B189" s="108">
        <v>12839</v>
      </c>
      <c r="C189" s="108">
        <v>4529</v>
      </c>
      <c r="D189" s="108">
        <v>4127.1166839631596</v>
      </c>
      <c r="E189" s="108">
        <v>344.66722789653898</v>
      </c>
      <c r="F189" s="108">
        <v>85.428693395890093</v>
      </c>
      <c r="G189" s="108">
        <v>-45.997035921888497</v>
      </c>
      <c r="H189" s="108">
        <v>30.816123361919601</v>
      </c>
      <c r="I189" s="108">
        <v>-13.2272193810064</v>
      </c>
      <c r="J189" s="108"/>
      <c r="K189" s="108">
        <v>399</v>
      </c>
      <c r="L189" s="108">
        <v>352.61841630588799</v>
      </c>
      <c r="M189" s="108">
        <v>335.433346217794</v>
      </c>
      <c r="N189" s="190">
        <v>0.92269326683291797</v>
      </c>
      <c r="O189" s="163">
        <v>0.9785680000000001</v>
      </c>
      <c r="P189" s="163">
        <v>1.0189999999999999</v>
      </c>
      <c r="Q189" s="126">
        <v>-7.2093023255814002</v>
      </c>
    </row>
    <row r="190" spans="1:17" x14ac:dyDescent="0.25">
      <c r="A190" s="108" t="s">
        <v>484</v>
      </c>
      <c r="B190" s="108">
        <v>16146</v>
      </c>
      <c r="C190" s="108">
        <v>4932</v>
      </c>
      <c r="D190" s="108">
        <v>4647.1698996271698</v>
      </c>
      <c r="E190" s="108">
        <v>131.139317164164</v>
      </c>
      <c r="F190" s="108">
        <v>177.099894726945</v>
      </c>
      <c r="G190" s="108">
        <v>-34.429357296369702</v>
      </c>
      <c r="H190" s="108">
        <v>-3.0508098704304301</v>
      </c>
      <c r="I190" s="108">
        <v>14.1006467940859</v>
      </c>
      <c r="J190" s="108"/>
      <c r="K190" s="108">
        <v>565</v>
      </c>
      <c r="L190" s="108">
        <v>168.795927222887</v>
      </c>
      <c r="M190" s="108">
        <v>92.200013836043595</v>
      </c>
      <c r="N190" s="190">
        <v>0.94035087719298205</v>
      </c>
      <c r="O190" s="163">
        <v>1.0034430000000001</v>
      </c>
      <c r="P190" s="163">
        <v>1.0366</v>
      </c>
      <c r="Q190" s="126">
        <v>17.2199170124481</v>
      </c>
    </row>
    <row r="191" spans="1:17" x14ac:dyDescent="0.25">
      <c r="A191" s="108" t="s">
        <v>485</v>
      </c>
      <c r="B191" s="108">
        <v>11883</v>
      </c>
      <c r="C191" s="108">
        <v>5129</v>
      </c>
      <c r="D191" s="108">
        <v>4693.8395944142303</v>
      </c>
      <c r="E191" s="108">
        <v>294.00628439157703</v>
      </c>
      <c r="F191" s="108">
        <v>203.21597144710501</v>
      </c>
      <c r="G191" s="108">
        <v>-45.997035921888497</v>
      </c>
      <c r="H191" s="108">
        <v>-2.36471804423417</v>
      </c>
      <c r="I191" s="108">
        <v>-13.2272193810064</v>
      </c>
      <c r="J191" s="108"/>
      <c r="K191" s="108">
        <v>420</v>
      </c>
      <c r="L191" s="108">
        <v>328.34659545387802</v>
      </c>
      <c r="M191" s="108">
        <v>258.38328005987802</v>
      </c>
      <c r="N191" s="190">
        <v>0.90736342042755302</v>
      </c>
      <c r="O191" s="163">
        <v>0.98001800000000006</v>
      </c>
      <c r="P191" s="163">
        <v>1.0418000000000001</v>
      </c>
      <c r="Q191" s="126">
        <v>-2.0979020979021001</v>
      </c>
    </row>
    <row r="192" spans="1:17" x14ac:dyDescent="0.25">
      <c r="A192" s="108" t="s">
        <v>486</v>
      </c>
      <c r="B192" s="108">
        <v>59073</v>
      </c>
      <c r="C192" s="108">
        <v>4905</v>
      </c>
      <c r="D192" s="108">
        <v>5002.0270874875496</v>
      </c>
      <c r="E192" s="108">
        <v>18.306783060792501</v>
      </c>
      <c r="F192" s="108">
        <v>-53.010848649260303</v>
      </c>
      <c r="G192" s="108">
        <v>-45.997035921888497</v>
      </c>
      <c r="H192" s="108">
        <v>-3.0508098704304301</v>
      </c>
      <c r="I192" s="108">
        <v>-13.2272193810064</v>
      </c>
      <c r="J192" s="108"/>
      <c r="K192" s="108">
        <v>2225</v>
      </c>
      <c r="L192" s="108">
        <v>-22.663295402817301</v>
      </c>
      <c r="M192" s="108">
        <v>57.994168255005199</v>
      </c>
      <c r="N192" s="190">
        <v>0.92504488330341095</v>
      </c>
      <c r="O192" s="163">
        <v>0.98679300000000003</v>
      </c>
      <c r="P192" s="163">
        <v>0.98799999999999999</v>
      </c>
      <c r="Q192" s="126">
        <v>8.9084679393049395</v>
      </c>
    </row>
    <row r="193" spans="1:17" x14ac:dyDescent="0.25">
      <c r="A193" s="108" t="s">
        <v>487</v>
      </c>
      <c r="B193" s="108">
        <v>9141</v>
      </c>
      <c r="C193" s="108">
        <v>5417</v>
      </c>
      <c r="D193" s="108">
        <v>4634.4908060062598</v>
      </c>
      <c r="E193" s="108">
        <v>649.62230527978704</v>
      </c>
      <c r="F193" s="108">
        <v>194.71035404384401</v>
      </c>
      <c r="G193" s="108">
        <v>-45.997035921888497</v>
      </c>
      <c r="H193" s="108">
        <v>-3.0508098704304301</v>
      </c>
      <c r="I193" s="108">
        <v>-13.2272193810064</v>
      </c>
      <c r="J193" s="108"/>
      <c r="K193" s="108">
        <v>319</v>
      </c>
      <c r="L193" s="108">
        <v>673.92938849223196</v>
      </c>
      <c r="M193" s="108">
        <v>624.03252879794604</v>
      </c>
      <c r="N193" s="190">
        <v>0.89408099688473497</v>
      </c>
      <c r="O193" s="163">
        <v>0.97033100000000005</v>
      </c>
      <c r="P193" s="163">
        <v>1.0405</v>
      </c>
      <c r="Q193" s="126">
        <v>1.5923566878980899</v>
      </c>
    </row>
    <row r="194" spans="1:17" x14ac:dyDescent="0.25">
      <c r="A194" s="108" t="s">
        <v>488</v>
      </c>
      <c r="B194" s="108">
        <v>57045</v>
      </c>
      <c r="C194" s="108">
        <v>4747</v>
      </c>
      <c r="D194" s="108">
        <v>4716.5767666403499</v>
      </c>
      <c r="E194" s="108">
        <v>79.915556613151296</v>
      </c>
      <c r="F194" s="108">
        <v>13.145026197223199</v>
      </c>
      <c r="G194" s="108">
        <v>-45.997035921888497</v>
      </c>
      <c r="H194" s="108">
        <v>-3.0508098704304301</v>
      </c>
      <c r="I194" s="108">
        <v>-13.2272193810064</v>
      </c>
      <c r="J194" s="108"/>
      <c r="K194" s="108">
        <v>2026</v>
      </c>
      <c r="L194" s="108">
        <v>64.257333198564993</v>
      </c>
      <c r="M194" s="108">
        <v>94.291086758340498</v>
      </c>
      <c r="N194" s="190">
        <v>0.94161306284017798</v>
      </c>
      <c r="O194" s="163">
        <v>0.98524100000000003</v>
      </c>
      <c r="P194" s="163">
        <v>1.0013000000000001</v>
      </c>
      <c r="Q194" s="126">
        <v>10.8315098468271</v>
      </c>
    </row>
    <row r="195" spans="1:17" x14ac:dyDescent="0.25">
      <c r="A195" s="108" t="s">
        <v>489</v>
      </c>
      <c r="B195" s="108">
        <v>25087</v>
      </c>
      <c r="C195" s="108">
        <v>4918</v>
      </c>
      <c r="D195" s="108">
        <v>4716.6540673957497</v>
      </c>
      <c r="E195" s="108">
        <v>216.68094907423301</v>
      </c>
      <c r="F195" s="108">
        <v>46.633370566714497</v>
      </c>
      <c r="G195" s="108">
        <v>-45.997035921888497</v>
      </c>
      <c r="H195" s="108">
        <v>-3.0508098704304301</v>
      </c>
      <c r="I195" s="108">
        <v>-13.2272193810064</v>
      </c>
      <c r="J195" s="108"/>
      <c r="K195" s="108">
        <v>891</v>
      </c>
      <c r="L195" s="108">
        <v>255.36529004513</v>
      </c>
      <c r="M195" s="108">
        <v>176.71391483393899</v>
      </c>
      <c r="N195" s="190">
        <v>0.91275167785234901</v>
      </c>
      <c r="O195" s="163">
        <v>0.98668499999999992</v>
      </c>
      <c r="P195" s="163">
        <v>1.0084</v>
      </c>
      <c r="Q195" s="126">
        <v>4.2105263157894699</v>
      </c>
    </row>
    <row r="196" spans="1:17" x14ac:dyDescent="0.25">
      <c r="A196" s="108" t="s">
        <v>490</v>
      </c>
      <c r="B196" s="108">
        <v>16066</v>
      </c>
      <c r="C196" s="108">
        <v>4989</v>
      </c>
      <c r="D196" s="108">
        <v>4447.1273251451203</v>
      </c>
      <c r="E196" s="108">
        <v>429.025226799775</v>
      </c>
      <c r="F196" s="108">
        <v>175.559602023591</v>
      </c>
      <c r="G196" s="108">
        <v>-45.997035921888497</v>
      </c>
      <c r="H196" s="108">
        <v>-3.0508098704304301</v>
      </c>
      <c r="I196" s="108">
        <v>-13.2272193810064</v>
      </c>
      <c r="J196" s="108"/>
      <c r="K196" s="108">
        <v>538</v>
      </c>
      <c r="L196" s="108">
        <v>407.001044235081</v>
      </c>
      <c r="M196" s="108">
        <v>449.76671609507201</v>
      </c>
      <c r="N196" s="190">
        <v>0.92007434944237898</v>
      </c>
      <c r="O196" s="163">
        <v>0.984545</v>
      </c>
      <c r="P196" s="163">
        <v>1.0379</v>
      </c>
      <c r="Q196" s="126">
        <v>2.8680688336520102</v>
      </c>
    </row>
    <row r="197" spans="1:17" x14ac:dyDescent="0.25">
      <c r="A197" s="108" t="s">
        <v>491</v>
      </c>
      <c r="B197" s="108">
        <v>12384</v>
      </c>
      <c r="C197" s="108">
        <v>5570</v>
      </c>
      <c r="D197" s="108">
        <v>5050.8563217323099</v>
      </c>
      <c r="E197" s="108">
        <v>349.38159468936698</v>
      </c>
      <c r="F197" s="108">
        <v>210.05790053422899</v>
      </c>
      <c r="G197" s="108">
        <v>-45.997035921888497</v>
      </c>
      <c r="H197" s="108">
        <v>-3.0508098704304301</v>
      </c>
      <c r="I197" s="108">
        <v>9.0836056469580608</v>
      </c>
      <c r="J197" s="108"/>
      <c r="K197" s="108">
        <v>471</v>
      </c>
      <c r="L197" s="108">
        <v>397.47386016130298</v>
      </c>
      <c r="M197" s="108">
        <v>300.00663594803501</v>
      </c>
      <c r="N197" s="190">
        <v>0.927659574468085</v>
      </c>
      <c r="O197" s="163">
        <v>0.98532799999999998</v>
      </c>
      <c r="P197" s="163">
        <v>1.0402</v>
      </c>
      <c r="Q197" s="126">
        <v>16.009852216748801</v>
      </c>
    </row>
    <row r="198" spans="1:17" x14ac:dyDescent="0.25">
      <c r="A198" s="108" t="s">
        <v>492</v>
      </c>
      <c r="B198" s="108">
        <v>40012</v>
      </c>
      <c r="C198" s="108">
        <v>4971</v>
      </c>
      <c r="D198" s="108">
        <v>4882.3337444911804</v>
      </c>
      <c r="E198" s="108">
        <v>175.83123669205199</v>
      </c>
      <c r="F198" s="108">
        <v>-25.2099263130516</v>
      </c>
      <c r="G198" s="108">
        <v>-45.997035921888497</v>
      </c>
      <c r="H198" s="108">
        <v>-3.0508098704304301</v>
      </c>
      <c r="I198" s="108">
        <v>-13.2272193810064</v>
      </c>
      <c r="J198" s="108"/>
      <c r="K198" s="108">
        <v>1471</v>
      </c>
      <c r="L198" s="108">
        <v>183.534716199553</v>
      </c>
      <c r="M198" s="108">
        <v>166.84506391515299</v>
      </c>
      <c r="N198" s="190">
        <v>0.93813732154996599</v>
      </c>
      <c r="O198" s="163">
        <v>0.97328800000000004</v>
      </c>
      <c r="P198" s="163">
        <v>0.99339999999999995</v>
      </c>
      <c r="Q198" s="126">
        <v>7.2157434402332399</v>
      </c>
    </row>
    <row r="199" spans="1:17" x14ac:dyDescent="0.25">
      <c r="A199" s="108" t="s">
        <v>493</v>
      </c>
      <c r="B199" s="108">
        <v>12006</v>
      </c>
      <c r="C199" s="108">
        <v>4998</v>
      </c>
      <c r="D199" s="108">
        <v>4734.2422926198797</v>
      </c>
      <c r="E199" s="108">
        <v>130.19118865192499</v>
      </c>
      <c r="F199" s="108">
        <v>115.901049130847</v>
      </c>
      <c r="G199" s="108">
        <v>-45.997035921888497</v>
      </c>
      <c r="H199" s="108">
        <v>76.593567335450203</v>
      </c>
      <c r="I199" s="108">
        <v>-13.2272193810064</v>
      </c>
      <c r="J199" s="108"/>
      <c r="K199" s="108">
        <v>428</v>
      </c>
      <c r="L199" s="108">
        <v>146.08320476330101</v>
      </c>
      <c r="M199" s="108">
        <v>113.01647927115199</v>
      </c>
      <c r="N199" s="190">
        <v>0.94847775175644</v>
      </c>
      <c r="O199" s="163">
        <v>0.968943</v>
      </c>
      <c r="P199" s="163">
        <v>1.0229999999999999</v>
      </c>
      <c r="Q199" s="126">
        <v>-12.114989733059501</v>
      </c>
    </row>
    <row r="200" spans="1:17" x14ac:dyDescent="0.25">
      <c r="A200" s="108" t="s">
        <v>494</v>
      </c>
      <c r="B200" s="108">
        <v>12819</v>
      </c>
      <c r="C200" s="108">
        <v>5426</v>
      </c>
      <c r="D200" s="108">
        <v>5366.3706173536602</v>
      </c>
      <c r="E200" s="108">
        <v>8.6575390994858701</v>
      </c>
      <c r="F200" s="108">
        <v>45.651344845537302</v>
      </c>
      <c r="G200" s="108">
        <v>21.3844577725832</v>
      </c>
      <c r="H200" s="108">
        <v>-3.0508098704304301</v>
      </c>
      <c r="I200" s="108">
        <v>-13.2272193810064</v>
      </c>
      <c r="J200" s="108"/>
      <c r="K200" s="108">
        <v>518</v>
      </c>
      <c r="L200" s="108">
        <v>64.173593449141705</v>
      </c>
      <c r="M200" s="108">
        <v>-48.141208519567002</v>
      </c>
      <c r="N200" s="190">
        <v>0.959537572254335</v>
      </c>
      <c r="O200" s="163">
        <v>1.0183340000000001</v>
      </c>
      <c r="P200" s="163">
        <v>1.0072000000000001</v>
      </c>
      <c r="Q200" s="126">
        <v>5.71428571428571</v>
      </c>
    </row>
    <row r="201" spans="1:17" ht="14.25" customHeight="1" x14ac:dyDescent="0.25">
      <c r="A201" s="18" t="s">
        <v>495</v>
      </c>
      <c r="B201" s="108"/>
      <c r="C201" s="108"/>
      <c r="D201" s="108"/>
      <c r="E201" s="108"/>
      <c r="F201" s="108"/>
      <c r="G201" s="108"/>
      <c r="H201" s="108"/>
      <c r="I201" s="108"/>
      <c r="J201" s="18"/>
      <c r="K201" s="108"/>
      <c r="L201" s="108"/>
      <c r="M201" s="108"/>
      <c r="N201" s="190"/>
      <c r="O201" s="163"/>
      <c r="P201" s="163"/>
      <c r="Q201" s="126"/>
    </row>
    <row r="202" spans="1:17" x14ac:dyDescent="0.25">
      <c r="A202" s="108" t="s">
        <v>496</v>
      </c>
      <c r="B202" s="108">
        <v>25682</v>
      </c>
      <c r="C202" s="108">
        <v>4581</v>
      </c>
      <c r="D202" s="108">
        <v>4271.2624381863197</v>
      </c>
      <c r="E202" s="108">
        <v>359.94524126545502</v>
      </c>
      <c r="F202" s="108">
        <v>11.7118650825958</v>
      </c>
      <c r="G202" s="108">
        <v>-45.997035921888497</v>
      </c>
      <c r="H202" s="108">
        <v>-3.0508098704304301</v>
      </c>
      <c r="I202" s="108">
        <v>-13.2272193810064</v>
      </c>
      <c r="J202" s="108"/>
      <c r="K202" s="108">
        <v>826</v>
      </c>
      <c r="L202" s="108">
        <v>337.51168807369601</v>
      </c>
      <c r="M202" s="108">
        <v>381.096101187817</v>
      </c>
      <c r="N202" s="190">
        <v>0.92753623188405798</v>
      </c>
      <c r="O202" s="163">
        <v>0.96387400000000001</v>
      </c>
      <c r="P202" s="163">
        <v>1.0011000000000001</v>
      </c>
      <c r="Q202" s="126">
        <v>0.48661800486618001</v>
      </c>
    </row>
    <row r="203" spans="1:17" x14ac:dyDescent="0.25">
      <c r="A203" s="108" t="s">
        <v>497</v>
      </c>
      <c r="B203" s="108">
        <v>8499</v>
      </c>
      <c r="C203" s="108">
        <v>4297</v>
      </c>
      <c r="D203" s="108">
        <v>3703.27162534543</v>
      </c>
      <c r="E203" s="108">
        <v>499.98849947186102</v>
      </c>
      <c r="F203" s="108">
        <v>133.29503882487001</v>
      </c>
      <c r="G203" s="108">
        <v>-45.997035921888497</v>
      </c>
      <c r="H203" s="108">
        <v>19.697574684635999</v>
      </c>
      <c r="I203" s="108">
        <v>-13.2272193810064</v>
      </c>
      <c r="J203" s="108"/>
      <c r="K203" s="108">
        <v>237</v>
      </c>
      <c r="L203" s="108">
        <v>678.80716791798704</v>
      </c>
      <c r="M203" s="108">
        <v>319.88713775633801</v>
      </c>
      <c r="N203" s="190">
        <v>0.84322033898305104</v>
      </c>
      <c r="O203" s="163">
        <v>0.97082499999999994</v>
      </c>
      <c r="P203" s="163">
        <v>1.0341</v>
      </c>
      <c r="Q203" s="126">
        <v>-5.9523809523809499</v>
      </c>
    </row>
    <row r="204" spans="1:17" x14ac:dyDescent="0.25">
      <c r="A204" s="108" t="s">
        <v>498</v>
      </c>
      <c r="B204" s="108">
        <v>10034</v>
      </c>
      <c r="C204" s="108">
        <v>5161</v>
      </c>
      <c r="D204" s="108">
        <v>4023.5049293661</v>
      </c>
      <c r="E204" s="108">
        <v>691.43907502286095</v>
      </c>
      <c r="F204" s="108">
        <v>374.35947645171501</v>
      </c>
      <c r="G204" s="108">
        <v>-45.997035921888497</v>
      </c>
      <c r="H204" s="108">
        <v>131.16981331134301</v>
      </c>
      <c r="I204" s="108">
        <v>-13.2272193810064</v>
      </c>
      <c r="J204" s="108"/>
      <c r="K204" s="108">
        <v>304</v>
      </c>
      <c r="L204" s="108">
        <v>693.19498656572898</v>
      </c>
      <c r="M204" s="108">
        <v>688.40047021059604</v>
      </c>
      <c r="N204" s="190">
        <v>0.92810457516339895</v>
      </c>
      <c r="O204" s="163">
        <v>0.95238900000000004</v>
      </c>
      <c r="P204" s="163">
        <v>1.0912999999999999</v>
      </c>
      <c r="Q204" s="126">
        <v>-20.209973753280799</v>
      </c>
    </row>
    <row r="205" spans="1:17" x14ac:dyDescent="0.25">
      <c r="A205" s="108" t="s">
        <v>499</v>
      </c>
      <c r="B205" s="108">
        <v>11538</v>
      </c>
      <c r="C205" s="108">
        <v>5288</v>
      </c>
      <c r="D205" s="108">
        <v>4673.0513119324596</v>
      </c>
      <c r="E205" s="108">
        <v>475.78630150738002</v>
      </c>
      <c r="F205" s="108">
        <v>201.41241097698099</v>
      </c>
      <c r="G205" s="108">
        <v>-45.997035921888497</v>
      </c>
      <c r="H205" s="108">
        <v>-3.0508098704304301</v>
      </c>
      <c r="I205" s="108">
        <v>-13.2272193810064</v>
      </c>
      <c r="J205" s="108"/>
      <c r="K205" s="108">
        <v>406</v>
      </c>
      <c r="L205" s="108">
        <v>368.61971800389398</v>
      </c>
      <c r="M205" s="108">
        <v>581.67019174146799</v>
      </c>
      <c r="N205" s="190">
        <v>0.94103194103194099</v>
      </c>
      <c r="O205" s="163">
        <v>0.95718900000000007</v>
      </c>
      <c r="P205" s="163">
        <v>1.0416000000000001</v>
      </c>
      <c r="Q205" s="126">
        <v>2.0100502512562799</v>
      </c>
    </row>
    <row r="206" spans="1:17" x14ac:dyDescent="0.25">
      <c r="A206" s="108" t="s">
        <v>500</v>
      </c>
      <c r="B206" s="108">
        <v>9057</v>
      </c>
      <c r="C206" s="108">
        <v>4804</v>
      </c>
      <c r="D206" s="108">
        <v>4266.9118616548803</v>
      </c>
      <c r="E206" s="108">
        <v>432.14006123786697</v>
      </c>
      <c r="F206" s="108">
        <v>161.048994606332</v>
      </c>
      <c r="G206" s="108">
        <v>-45.997035921888497</v>
      </c>
      <c r="H206" s="108">
        <v>-3.0508098704304301</v>
      </c>
      <c r="I206" s="108">
        <v>-6.8194827127989601</v>
      </c>
      <c r="J206" s="108"/>
      <c r="K206" s="108">
        <v>291</v>
      </c>
      <c r="L206" s="108">
        <v>563.50049652041298</v>
      </c>
      <c r="M206" s="108">
        <v>299.49693268592301</v>
      </c>
      <c r="N206" s="190">
        <v>0.9</v>
      </c>
      <c r="O206" s="163">
        <v>0.96862099999999995</v>
      </c>
      <c r="P206" s="163">
        <v>1.0361</v>
      </c>
      <c r="Q206" s="126">
        <v>13.671875</v>
      </c>
    </row>
    <row r="207" spans="1:17" x14ac:dyDescent="0.25">
      <c r="A207" s="108" t="s">
        <v>501</v>
      </c>
      <c r="B207" s="108">
        <v>11536</v>
      </c>
      <c r="C207" s="108">
        <v>4522</v>
      </c>
      <c r="D207" s="108">
        <v>3971.63106087081</v>
      </c>
      <c r="E207" s="108">
        <v>228.42571402990899</v>
      </c>
      <c r="F207" s="108">
        <v>379.55246991027298</v>
      </c>
      <c r="G207" s="108">
        <v>-45.997035921888497</v>
      </c>
      <c r="H207" s="108">
        <v>1.8289876567725001</v>
      </c>
      <c r="I207" s="108">
        <v>-13.2272193810064</v>
      </c>
      <c r="J207" s="108"/>
      <c r="K207" s="108">
        <v>345</v>
      </c>
      <c r="L207" s="108">
        <v>300.41936314254701</v>
      </c>
      <c r="M207" s="108">
        <v>155.14937164787401</v>
      </c>
      <c r="N207" s="190">
        <v>0.90173410404624299</v>
      </c>
      <c r="O207" s="163">
        <v>0.95625899999999997</v>
      </c>
      <c r="P207" s="163">
        <v>1.0938000000000001</v>
      </c>
      <c r="Q207" s="126">
        <v>-2.8169014084507</v>
      </c>
    </row>
    <row r="208" spans="1:17" x14ac:dyDescent="0.25">
      <c r="A208" s="108" t="s">
        <v>502</v>
      </c>
      <c r="B208" s="108">
        <v>16940</v>
      </c>
      <c r="C208" s="108">
        <v>4887</v>
      </c>
      <c r="D208" s="108">
        <v>5370.0980620383698</v>
      </c>
      <c r="E208" s="108">
        <v>-364.71814990506903</v>
      </c>
      <c r="F208" s="108">
        <v>-61.186768987297199</v>
      </c>
      <c r="G208" s="108">
        <v>-45.997035921888497</v>
      </c>
      <c r="H208" s="108">
        <v>-3.0508098704304301</v>
      </c>
      <c r="I208" s="108">
        <v>-8.2417684720762203</v>
      </c>
      <c r="J208" s="108"/>
      <c r="K208" s="108">
        <v>685</v>
      </c>
      <c r="L208" s="108">
        <v>-397.76793154728301</v>
      </c>
      <c r="M208" s="108">
        <v>-332.95106153225203</v>
      </c>
      <c r="N208" s="190">
        <v>0.95741556534508099</v>
      </c>
      <c r="O208" s="163">
        <v>0.97760199999999997</v>
      </c>
      <c r="P208" s="163">
        <v>0.98729999999999996</v>
      </c>
      <c r="Q208" s="126">
        <v>13.223140495867799</v>
      </c>
    </row>
    <row r="209" spans="1:17" x14ac:dyDescent="0.25">
      <c r="A209" s="108" t="s">
        <v>503</v>
      </c>
      <c r="B209" s="108">
        <v>97233</v>
      </c>
      <c r="C209" s="108">
        <v>4200</v>
      </c>
      <c r="D209" s="108">
        <v>4261.3377686618196</v>
      </c>
      <c r="E209" s="108">
        <v>-21.301655808645801</v>
      </c>
      <c r="F209" s="108">
        <v>3.1782724087947001</v>
      </c>
      <c r="G209" s="108">
        <v>-45.997035921888497</v>
      </c>
      <c r="H209" s="108">
        <v>-3.0508098704304301</v>
      </c>
      <c r="I209" s="108">
        <v>5.46736309686331</v>
      </c>
      <c r="J209" s="108"/>
      <c r="K209" s="108">
        <v>3120</v>
      </c>
      <c r="L209" s="108">
        <v>-5.3423697229236504</v>
      </c>
      <c r="M209" s="108">
        <v>-38.543635163765003</v>
      </c>
      <c r="N209" s="190">
        <v>0.93972427059955099</v>
      </c>
      <c r="O209" s="163">
        <v>0.98159200000000002</v>
      </c>
      <c r="P209" s="163">
        <v>0.99909999999999999</v>
      </c>
      <c r="Q209" s="126">
        <v>15.985130111524199</v>
      </c>
    </row>
    <row r="210" spans="1:17" x14ac:dyDescent="0.25">
      <c r="A210" s="108" t="s">
        <v>504</v>
      </c>
      <c r="B210" s="108">
        <v>12085</v>
      </c>
      <c r="C210" s="108">
        <v>5722</v>
      </c>
      <c r="D210" s="108">
        <v>4934.0635300136901</v>
      </c>
      <c r="E210" s="108">
        <v>624.25357004645196</v>
      </c>
      <c r="F210" s="108">
        <v>198.45514136512099</v>
      </c>
      <c r="G210" s="108">
        <v>-45.997035921888497</v>
      </c>
      <c r="H210" s="108">
        <v>-3.0508098704304301</v>
      </c>
      <c r="I210" s="108">
        <v>14.0542065043136</v>
      </c>
      <c r="J210" s="108"/>
      <c r="K210" s="108">
        <v>449</v>
      </c>
      <c r="L210" s="108">
        <v>733.10128741231097</v>
      </c>
      <c r="M210" s="108">
        <v>514.12315941119596</v>
      </c>
      <c r="N210" s="190">
        <v>0.91759465478841895</v>
      </c>
      <c r="O210" s="163">
        <v>0.965889</v>
      </c>
      <c r="P210" s="163">
        <v>1.0387999999999999</v>
      </c>
      <c r="Q210" s="126">
        <v>16.9270833333333</v>
      </c>
    </row>
    <row r="211" spans="1:17" x14ac:dyDescent="0.25">
      <c r="A211" s="108" t="s">
        <v>505</v>
      </c>
      <c r="B211" s="108">
        <v>23817</v>
      </c>
      <c r="C211" s="108">
        <v>4569</v>
      </c>
      <c r="D211" s="108">
        <v>4371.5359762967</v>
      </c>
      <c r="E211" s="108">
        <v>299.88448615593597</v>
      </c>
      <c r="F211" s="108">
        <v>-40.6362657410438</v>
      </c>
      <c r="G211" s="108">
        <v>-45.997035921888497</v>
      </c>
      <c r="H211" s="108">
        <v>-3.0508098704304301</v>
      </c>
      <c r="I211" s="108">
        <v>-13.2272193810064</v>
      </c>
      <c r="J211" s="108"/>
      <c r="K211" s="108">
        <v>784</v>
      </c>
      <c r="L211" s="108">
        <v>294.94105106227897</v>
      </c>
      <c r="M211" s="108">
        <v>303.54522798019502</v>
      </c>
      <c r="N211" s="190">
        <v>0.92149292149292195</v>
      </c>
      <c r="O211" s="163">
        <v>0.96021800000000002</v>
      </c>
      <c r="P211" s="163">
        <v>0.98909999999999998</v>
      </c>
      <c r="Q211" s="126">
        <v>4.1168658698539202</v>
      </c>
    </row>
    <row r="212" spans="1:17" x14ac:dyDescent="0.25">
      <c r="A212" s="108" t="s">
        <v>506</v>
      </c>
      <c r="B212" s="108">
        <v>3669</v>
      </c>
      <c r="C212" s="108">
        <v>4793</v>
      </c>
      <c r="D212" s="108">
        <v>4090.11748156883</v>
      </c>
      <c r="E212" s="108">
        <v>388.62091689096098</v>
      </c>
      <c r="F212" s="108">
        <v>376.76009673441303</v>
      </c>
      <c r="G212" s="108">
        <v>-45.997035921888497</v>
      </c>
      <c r="H212" s="108">
        <v>-3.0508098704304301</v>
      </c>
      <c r="I212" s="108">
        <v>-13.2272193810064</v>
      </c>
      <c r="J212" s="108"/>
      <c r="K212" s="108">
        <v>113</v>
      </c>
      <c r="L212" s="108">
        <v>502.83376493559302</v>
      </c>
      <c r="M212" s="108">
        <v>273.12537557693298</v>
      </c>
      <c r="N212" s="190">
        <v>0.84482758620689702</v>
      </c>
      <c r="O212" s="163">
        <v>0.95930099999999996</v>
      </c>
      <c r="P212" s="163">
        <v>1.0904</v>
      </c>
      <c r="Q212" s="126">
        <v>7.6190476190476204</v>
      </c>
    </row>
    <row r="213" spans="1:17" x14ac:dyDescent="0.25">
      <c r="A213" s="108" t="s">
        <v>507</v>
      </c>
      <c r="B213" s="108">
        <v>3801</v>
      </c>
      <c r="C213" s="108">
        <v>5150</v>
      </c>
      <c r="D213" s="108">
        <v>4297.4644490498604</v>
      </c>
      <c r="E213" s="108">
        <v>637.50835054142397</v>
      </c>
      <c r="F213" s="108">
        <v>174.61458991353501</v>
      </c>
      <c r="G213" s="108">
        <v>-45.997035921888497</v>
      </c>
      <c r="H213" s="108">
        <v>99.496646154586998</v>
      </c>
      <c r="I213" s="108">
        <v>-13.2272193810064</v>
      </c>
      <c r="J213" s="108"/>
      <c r="K213" s="108">
        <v>123</v>
      </c>
      <c r="L213" s="108">
        <v>645.50334480985498</v>
      </c>
      <c r="M213" s="108">
        <v>628.23066300359596</v>
      </c>
      <c r="N213" s="190">
        <v>0.94354838709677402</v>
      </c>
      <c r="O213" s="163">
        <v>0.95975399999999988</v>
      </c>
      <c r="P213" s="163">
        <v>1.0389999999999999</v>
      </c>
      <c r="Q213" s="126">
        <v>-15.7534246575342</v>
      </c>
    </row>
    <row r="214" spans="1:17" x14ac:dyDescent="0.25">
      <c r="A214" s="108" t="s">
        <v>508</v>
      </c>
      <c r="B214" s="108">
        <v>13366</v>
      </c>
      <c r="C214" s="108">
        <v>5069</v>
      </c>
      <c r="D214" s="108">
        <v>4113.4283332221103</v>
      </c>
      <c r="E214" s="108">
        <v>661.67112802741303</v>
      </c>
      <c r="F214" s="108">
        <v>352.95279922457001</v>
      </c>
      <c r="G214" s="108">
        <v>-45.997035921888497</v>
      </c>
      <c r="H214" s="108">
        <v>0.57995064607652402</v>
      </c>
      <c r="I214" s="108">
        <v>-13.2272193810064</v>
      </c>
      <c r="J214" s="108"/>
      <c r="K214" s="108">
        <v>414</v>
      </c>
      <c r="L214" s="108">
        <v>716.38818703139304</v>
      </c>
      <c r="M214" s="108">
        <v>605.67137575403603</v>
      </c>
      <c r="N214" s="190">
        <v>0.91304347826086996</v>
      </c>
      <c r="O214" s="163">
        <v>0.96366799999999997</v>
      </c>
      <c r="P214" s="163">
        <v>1.0841000000000001</v>
      </c>
      <c r="Q214" s="126">
        <v>-2.5882352941176499</v>
      </c>
    </row>
    <row r="215" spans="1:17" x14ac:dyDescent="0.25">
      <c r="A215" s="108" t="s">
        <v>509</v>
      </c>
      <c r="B215" s="108">
        <v>15011</v>
      </c>
      <c r="C215" s="108">
        <v>5237</v>
      </c>
      <c r="D215" s="108">
        <v>4777.37338431644</v>
      </c>
      <c r="E215" s="108">
        <v>430.87837728016802</v>
      </c>
      <c r="F215" s="108">
        <v>91.095247964560002</v>
      </c>
      <c r="G215" s="108">
        <v>-45.997035921888497</v>
      </c>
      <c r="H215" s="108">
        <v>-3.0508098704304301</v>
      </c>
      <c r="I215" s="108">
        <v>-13.2272193810064</v>
      </c>
      <c r="J215" s="108"/>
      <c r="K215" s="108">
        <v>540</v>
      </c>
      <c r="L215" s="108">
        <v>495.60495985366703</v>
      </c>
      <c r="M215" s="108">
        <v>364.869101437273</v>
      </c>
      <c r="N215" s="190">
        <v>0.89279112754158996</v>
      </c>
      <c r="O215" s="163">
        <v>0.96362499999999995</v>
      </c>
      <c r="P215" s="163">
        <v>1.0176000000000001</v>
      </c>
      <c r="Q215" s="126">
        <v>1.3133208255159501</v>
      </c>
    </row>
    <row r="216" spans="1:17" x14ac:dyDescent="0.25">
      <c r="A216" s="108" t="s">
        <v>510</v>
      </c>
      <c r="B216" s="108">
        <v>11387</v>
      </c>
      <c r="C216" s="108">
        <v>4420</v>
      </c>
      <c r="D216" s="108">
        <v>3755.3602227972201</v>
      </c>
      <c r="E216" s="108">
        <v>313.57051277468003</v>
      </c>
      <c r="F216" s="108">
        <v>362.646089499487</v>
      </c>
      <c r="G216" s="108">
        <v>-45.997035921888497</v>
      </c>
      <c r="H216" s="108">
        <v>47.783551341390201</v>
      </c>
      <c r="I216" s="108">
        <v>-13.2272193810064</v>
      </c>
      <c r="J216" s="108"/>
      <c r="K216" s="108">
        <v>322</v>
      </c>
      <c r="L216" s="108">
        <v>343.82019447058002</v>
      </c>
      <c r="M216" s="108">
        <v>282.03813780938202</v>
      </c>
      <c r="N216" s="190">
        <v>0.91950464396284803</v>
      </c>
      <c r="O216" s="163">
        <v>0.95404300000000009</v>
      </c>
      <c r="P216" s="163">
        <v>1.0947</v>
      </c>
      <c r="Q216" s="126">
        <v>-10.3064066852368</v>
      </c>
    </row>
    <row r="217" spans="1:17" x14ac:dyDescent="0.25">
      <c r="A217" s="108" t="s">
        <v>511</v>
      </c>
      <c r="B217" s="108">
        <v>9893</v>
      </c>
      <c r="C217" s="108">
        <v>5099</v>
      </c>
      <c r="D217" s="108">
        <v>4161.3930314198897</v>
      </c>
      <c r="E217" s="108">
        <v>555.24202091404698</v>
      </c>
      <c r="F217" s="108">
        <v>368.63853083097803</v>
      </c>
      <c r="G217" s="108">
        <v>-45.997035921888497</v>
      </c>
      <c r="H217" s="108">
        <v>73.237378063422099</v>
      </c>
      <c r="I217" s="108">
        <v>-13.2272193810064</v>
      </c>
      <c r="J217" s="108"/>
      <c r="K217" s="108">
        <v>310</v>
      </c>
      <c r="L217" s="108">
        <v>621.70220701829101</v>
      </c>
      <c r="M217" s="108">
        <v>487.49914154040698</v>
      </c>
      <c r="N217" s="190">
        <v>0.94480519480519498</v>
      </c>
      <c r="O217" s="163">
        <v>0.98039900000000002</v>
      </c>
      <c r="P217" s="163">
        <v>1.0869</v>
      </c>
      <c r="Q217" s="126">
        <v>-12.9213483146067</v>
      </c>
    </row>
    <row r="218" spans="1:17" ht="14.25" customHeight="1" x14ac:dyDescent="0.25">
      <c r="A218" s="18" t="s">
        <v>512</v>
      </c>
      <c r="B218" s="108"/>
      <c r="C218" s="108"/>
      <c r="D218" s="108"/>
      <c r="E218" s="108"/>
      <c r="F218" s="108"/>
      <c r="G218" s="108"/>
      <c r="H218" s="108"/>
      <c r="I218" s="108"/>
      <c r="J218" s="18"/>
      <c r="K218" s="108"/>
      <c r="L218" s="108"/>
      <c r="M218" s="108"/>
      <c r="N218" s="190"/>
      <c r="O218" s="163"/>
      <c r="P218" s="163"/>
      <c r="Q218" s="126"/>
    </row>
    <row r="219" spans="1:17" x14ac:dyDescent="0.25">
      <c r="A219" s="108" t="s">
        <v>513</v>
      </c>
      <c r="B219" s="108">
        <v>11478</v>
      </c>
      <c r="C219" s="108">
        <v>5047</v>
      </c>
      <c r="D219" s="108">
        <v>4385.0852451191904</v>
      </c>
      <c r="E219" s="108">
        <v>541.35895579946305</v>
      </c>
      <c r="F219" s="108">
        <v>182.85539472987</v>
      </c>
      <c r="G219" s="108">
        <v>-45.997035921888497</v>
      </c>
      <c r="H219" s="108">
        <v>-3.0508098704304301</v>
      </c>
      <c r="I219" s="108">
        <v>-13.2272193810064</v>
      </c>
      <c r="J219" s="108"/>
      <c r="K219" s="108">
        <v>379</v>
      </c>
      <c r="L219" s="108">
        <v>616.496293457962</v>
      </c>
      <c r="M219" s="108">
        <v>464.93892487156802</v>
      </c>
      <c r="N219" s="190">
        <v>0.90649350649350602</v>
      </c>
      <c r="O219" s="163">
        <v>0.97345100000000007</v>
      </c>
      <c r="P219" s="163">
        <v>1.0401</v>
      </c>
      <c r="Q219" s="126">
        <v>9.22190201729107</v>
      </c>
    </row>
    <row r="220" spans="1:17" x14ac:dyDescent="0.25">
      <c r="A220" s="108" t="s">
        <v>514</v>
      </c>
      <c r="B220" s="108">
        <v>9357</v>
      </c>
      <c r="C220" s="108">
        <v>4824</v>
      </c>
      <c r="D220" s="108">
        <v>4186.8792629467998</v>
      </c>
      <c r="E220" s="108">
        <v>449.50637325269702</v>
      </c>
      <c r="F220" s="108">
        <v>213.00793613757301</v>
      </c>
      <c r="G220" s="108">
        <v>-45.997035921888497</v>
      </c>
      <c r="H220" s="108">
        <v>33.502636234996302</v>
      </c>
      <c r="I220" s="108">
        <v>-13.2272193810064</v>
      </c>
      <c r="J220" s="108"/>
      <c r="K220" s="108">
        <v>295</v>
      </c>
      <c r="L220" s="108">
        <v>551.94233041834502</v>
      </c>
      <c r="M220" s="108">
        <v>345.78772281765299</v>
      </c>
      <c r="N220" s="190">
        <v>0.93023255813953498</v>
      </c>
      <c r="O220" s="163">
        <v>0.962032</v>
      </c>
      <c r="P220" s="163">
        <v>1.0491999999999999</v>
      </c>
      <c r="Q220" s="126">
        <v>-7.5235109717868296</v>
      </c>
    </row>
    <row r="221" spans="1:17" x14ac:dyDescent="0.25">
      <c r="A221" s="108" t="s">
        <v>515</v>
      </c>
      <c r="B221" s="108">
        <v>16232</v>
      </c>
      <c r="C221" s="108">
        <v>5481</v>
      </c>
      <c r="D221" s="108">
        <v>4745.2708967363196</v>
      </c>
      <c r="E221" s="108">
        <v>605.60218251894696</v>
      </c>
      <c r="F221" s="108">
        <v>192.07904137330701</v>
      </c>
      <c r="G221" s="108">
        <v>-45.997035921888497</v>
      </c>
      <c r="H221" s="108">
        <v>-3.0508098704304301</v>
      </c>
      <c r="I221" s="108">
        <v>-13.2272193810064</v>
      </c>
      <c r="J221" s="108"/>
      <c r="K221" s="108">
        <v>580</v>
      </c>
      <c r="L221" s="108">
        <v>652.66479920641098</v>
      </c>
      <c r="M221" s="108">
        <v>557.25687256208505</v>
      </c>
      <c r="N221" s="190">
        <v>0.92573402417962003</v>
      </c>
      <c r="O221" s="163">
        <v>0.976468</v>
      </c>
      <c r="P221" s="163">
        <v>1.0389999999999999</v>
      </c>
      <c r="Q221" s="126">
        <v>10.476190476190499</v>
      </c>
    </row>
    <row r="222" spans="1:17" x14ac:dyDescent="0.25">
      <c r="A222" s="108" t="s">
        <v>516</v>
      </c>
      <c r="B222" s="108">
        <v>6495</v>
      </c>
      <c r="C222" s="108">
        <v>4977</v>
      </c>
      <c r="D222" s="108">
        <v>4273.3865769231497</v>
      </c>
      <c r="E222" s="108">
        <v>476.52298167752599</v>
      </c>
      <c r="F222" s="108">
        <v>278.80086269290302</v>
      </c>
      <c r="G222" s="108">
        <v>-45.997035921888497</v>
      </c>
      <c r="H222" s="108">
        <v>7.88777100303487</v>
      </c>
      <c r="I222" s="108">
        <v>-13.2272193810064</v>
      </c>
      <c r="J222" s="108"/>
      <c r="K222" s="108">
        <v>209</v>
      </c>
      <c r="L222" s="108">
        <v>558.02776385191805</v>
      </c>
      <c r="M222" s="108">
        <v>393.73550623373598</v>
      </c>
      <c r="N222" s="190">
        <v>0.90521327014218</v>
      </c>
      <c r="O222" s="163">
        <v>0.96369699999999991</v>
      </c>
      <c r="P222" s="163">
        <v>1.0636000000000001</v>
      </c>
      <c r="Q222" s="126">
        <v>-3.68663594470046</v>
      </c>
    </row>
    <row r="223" spans="1:17" x14ac:dyDescent="0.25">
      <c r="A223" s="108" t="s">
        <v>517</v>
      </c>
      <c r="B223" s="108">
        <v>30261</v>
      </c>
      <c r="C223" s="108">
        <v>4886</v>
      </c>
      <c r="D223" s="108">
        <v>4629.9279738456098</v>
      </c>
      <c r="E223" s="108">
        <v>377.50612777562998</v>
      </c>
      <c r="F223" s="108">
        <v>-58.731500828017197</v>
      </c>
      <c r="G223" s="108">
        <v>-45.997035921888497</v>
      </c>
      <c r="H223" s="108">
        <v>-3.0508098704304301</v>
      </c>
      <c r="I223" s="108">
        <v>-13.2272193810064</v>
      </c>
      <c r="J223" s="108"/>
      <c r="K223" s="108">
        <v>1055</v>
      </c>
      <c r="L223" s="108">
        <v>356.17124132853002</v>
      </c>
      <c r="M223" s="108">
        <v>397.55832095333199</v>
      </c>
      <c r="N223" s="190">
        <v>0.93194706994328902</v>
      </c>
      <c r="O223" s="163">
        <v>0.96862399999999993</v>
      </c>
      <c r="P223" s="163">
        <v>0.98580000000000001</v>
      </c>
      <c r="Q223" s="126">
        <v>-0.47169811320754701</v>
      </c>
    </row>
    <row r="224" spans="1:17" x14ac:dyDescent="0.25">
      <c r="A224" s="108" t="s">
        <v>518</v>
      </c>
      <c r="B224" s="108">
        <v>22516</v>
      </c>
      <c r="C224" s="108">
        <v>4962</v>
      </c>
      <c r="D224" s="108">
        <v>4883.6456832338599</v>
      </c>
      <c r="E224" s="108">
        <v>198.245208995816</v>
      </c>
      <c r="F224" s="108">
        <v>-57.450646618096499</v>
      </c>
      <c r="G224" s="108">
        <v>-45.997035921888497</v>
      </c>
      <c r="H224" s="108">
        <v>-3.0508098704304301</v>
      </c>
      <c r="I224" s="108">
        <v>-13.2272193810064</v>
      </c>
      <c r="J224" s="108"/>
      <c r="K224" s="108">
        <v>828</v>
      </c>
      <c r="L224" s="108">
        <v>192.08009322811901</v>
      </c>
      <c r="M224" s="108">
        <v>203.12763149411501</v>
      </c>
      <c r="N224" s="190">
        <v>0.94316807738815001</v>
      </c>
      <c r="O224" s="163">
        <v>0.97774100000000008</v>
      </c>
      <c r="P224" s="163">
        <v>0.98680000000000001</v>
      </c>
      <c r="Q224" s="126">
        <v>0.36363636363636398</v>
      </c>
    </row>
    <row r="225" spans="1:17" x14ac:dyDescent="0.25">
      <c r="A225" s="108" t="s">
        <v>519</v>
      </c>
      <c r="B225" s="108">
        <v>5497</v>
      </c>
      <c r="C225" s="108">
        <v>4685</v>
      </c>
      <c r="D225" s="108">
        <v>4034.5563447468498</v>
      </c>
      <c r="E225" s="108">
        <v>471.15031093125799</v>
      </c>
      <c r="F225" s="108">
        <v>177.675209783382</v>
      </c>
      <c r="G225" s="108">
        <v>-45.997035921888497</v>
      </c>
      <c r="H225" s="108">
        <v>61.289283639438501</v>
      </c>
      <c r="I225" s="108">
        <v>-13.2272193810064</v>
      </c>
      <c r="J225" s="108"/>
      <c r="K225" s="108">
        <v>167</v>
      </c>
      <c r="L225" s="108">
        <v>430.409158834018</v>
      </c>
      <c r="M225" s="108">
        <v>510.60876975910003</v>
      </c>
      <c r="N225" s="190">
        <v>0.907407407407407</v>
      </c>
      <c r="O225" s="163">
        <v>0.96890600000000004</v>
      </c>
      <c r="P225" s="163">
        <v>1.0423</v>
      </c>
      <c r="Q225" s="126">
        <v>-11.6402116402116</v>
      </c>
    </row>
    <row r="226" spans="1:17" x14ac:dyDescent="0.25">
      <c r="A226" s="108" t="s">
        <v>520</v>
      </c>
      <c r="B226" s="108">
        <v>8606</v>
      </c>
      <c r="C226" s="108">
        <v>4930</v>
      </c>
      <c r="D226" s="108">
        <v>4444.2266246478603</v>
      </c>
      <c r="E226" s="108">
        <v>336.21659118920502</v>
      </c>
      <c r="F226" s="108">
        <v>163.89467625066001</v>
      </c>
      <c r="G226" s="108">
        <v>-45.997035921888497</v>
      </c>
      <c r="H226" s="108">
        <v>-3.0508098704304301</v>
      </c>
      <c r="I226" s="108">
        <v>34.964270625565099</v>
      </c>
      <c r="J226" s="108"/>
      <c r="K226" s="108">
        <v>288</v>
      </c>
      <c r="L226" s="108">
        <v>279.37660535486498</v>
      </c>
      <c r="M226" s="108">
        <v>391.77388375414699</v>
      </c>
      <c r="N226" s="190">
        <v>0.93470790378006896</v>
      </c>
      <c r="O226" s="163">
        <v>0.97503399999999996</v>
      </c>
      <c r="P226" s="163">
        <v>1.0353000000000001</v>
      </c>
      <c r="Q226" s="126">
        <v>21.518987341772199</v>
      </c>
    </row>
    <row r="227" spans="1:17" x14ac:dyDescent="0.25">
      <c r="A227" s="108" t="s">
        <v>521</v>
      </c>
      <c r="B227" s="108">
        <v>23292</v>
      </c>
      <c r="C227" s="108">
        <v>4887</v>
      </c>
      <c r="D227" s="108">
        <v>4572.6992419367598</v>
      </c>
      <c r="E227" s="108">
        <v>314.827420899576</v>
      </c>
      <c r="F227" s="108">
        <v>61.885867303831603</v>
      </c>
      <c r="G227" s="108">
        <v>-45.997035921888497</v>
      </c>
      <c r="H227" s="108">
        <v>-3.0508098704304301</v>
      </c>
      <c r="I227" s="108">
        <v>-13.2272193810064</v>
      </c>
      <c r="J227" s="108"/>
      <c r="K227" s="108">
        <v>802</v>
      </c>
      <c r="L227" s="108">
        <v>409.28197137145401</v>
      </c>
      <c r="M227" s="108">
        <v>219.090177158301</v>
      </c>
      <c r="N227" s="190">
        <v>0.91625615763546797</v>
      </c>
      <c r="O227" s="163">
        <v>0.96690299999999996</v>
      </c>
      <c r="P227" s="163">
        <v>1.012</v>
      </c>
      <c r="Q227" s="126">
        <v>0.37546933667083898</v>
      </c>
    </row>
    <row r="228" spans="1:17" x14ac:dyDescent="0.25">
      <c r="A228" s="108" t="s">
        <v>522</v>
      </c>
      <c r="B228" s="108">
        <v>4407</v>
      </c>
      <c r="C228" s="108">
        <v>4580</v>
      </c>
      <c r="D228" s="108">
        <v>3917.4670529866698</v>
      </c>
      <c r="E228" s="108">
        <v>452.56766227731498</v>
      </c>
      <c r="F228" s="108">
        <v>162.53691840416201</v>
      </c>
      <c r="G228" s="108">
        <v>-45.997035921888497</v>
      </c>
      <c r="H228" s="108">
        <v>106.361854289371</v>
      </c>
      <c r="I228" s="108">
        <v>-13.2272193810064</v>
      </c>
      <c r="J228" s="108"/>
      <c r="K228" s="108">
        <v>130</v>
      </c>
      <c r="L228" s="108">
        <v>490.89064053817202</v>
      </c>
      <c r="M228" s="108">
        <v>412.96199074705999</v>
      </c>
      <c r="N228" s="190">
        <v>0.83206106870229002</v>
      </c>
      <c r="O228" s="163">
        <v>0.96878699999999995</v>
      </c>
      <c r="P228" s="163">
        <v>1.0397000000000001</v>
      </c>
      <c r="Q228" s="126">
        <v>-17.721518987341799</v>
      </c>
    </row>
    <row r="229" spans="1:17" x14ac:dyDescent="0.25">
      <c r="A229" s="108" t="s">
        <v>523</v>
      </c>
      <c r="B229" s="108">
        <v>10627</v>
      </c>
      <c r="C229" s="108">
        <v>5133</v>
      </c>
      <c r="D229" s="108">
        <v>4811.2187110243303</v>
      </c>
      <c r="E229" s="108">
        <v>197.23026286641101</v>
      </c>
      <c r="F229" s="108">
        <v>186.47193432179799</v>
      </c>
      <c r="G229" s="108">
        <v>-45.997035921888497</v>
      </c>
      <c r="H229" s="108">
        <v>-3.0508098704304301</v>
      </c>
      <c r="I229" s="108">
        <v>-13.2272193810064</v>
      </c>
      <c r="J229" s="108"/>
      <c r="K229" s="108">
        <v>385</v>
      </c>
      <c r="L229" s="108">
        <v>179.22486543395499</v>
      </c>
      <c r="M229" s="108">
        <v>213.95296702946999</v>
      </c>
      <c r="N229" s="190">
        <v>0.9375</v>
      </c>
      <c r="O229" s="163">
        <v>0.9685720000000001</v>
      </c>
      <c r="P229" s="163">
        <v>1.0373000000000001</v>
      </c>
      <c r="Q229" s="126">
        <v>2.9411764705882399</v>
      </c>
    </row>
    <row r="230" spans="1:17" x14ac:dyDescent="0.25">
      <c r="A230" s="108" t="s">
        <v>512</v>
      </c>
      <c r="B230" s="108">
        <v>159348</v>
      </c>
      <c r="C230" s="108">
        <v>4435</v>
      </c>
      <c r="D230" s="108">
        <v>4601.2537140371196</v>
      </c>
      <c r="E230" s="108">
        <v>-46.327300640930297</v>
      </c>
      <c r="F230" s="108">
        <v>-57.864200967332899</v>
      </c>
      <c r="G230" s="108">
        <v>-45.997035921888497</v>
      </c>
      <c r="H230" s="108">
        <v>-3.0508098704304301</v>
      </c>
      <c r="I230" s="108">
        <v>-13.2272193810064</v>
      </c>
      <c r="J230" s="108"/>
      <c r="K230" s="108">
        <v>5521</v>
      </c>
      <c r="L230" s="108">
        <v>-37.498761404644902</v>
      </c>
      <c r="M230" s="108">
        <v>-56.438533146612798</v>
      </c>
      <c r="N230" s="190">
        <v>0.917482771128038</v>
      </c>
      <c r="O230" s="163">
        <v>0.98588200000000004</v>
      </c>
      <c r="P230" s="163">
        <v>0.9859</v>
      </c>
      <c r="Q230" s="126">
        <v>9.9581756622186806</v>
      </c>
    </row>
    <row r="231" spans="1:17" ht="14.25" customHeight="1" x14ac:dyDescent="0.25">
      <c r="A231" s="18" t="s">
        <v>524</v>
      </c>
      <c r="B231" s="108"/>
      <c r="C231" s="108"/>
      <c r="D231" s="108"/>
      <c r="E231" s="108"/>
      <c r="F231" s="108"/>
      <c r="G231" s="108"/>
      <c r="H231" s="108"/>
      <c r="I231" s="108"/>
      <c r="J231" s="18"/>
      <c r="K231" s="108"/>
      <c r="L231" s="108"/>
      <c r="M231" s="108"/>
      <c r="N231" s="190"/>
      <c r="O231" s="163"/>
      <c r="P231" s="163"/>
      <c r="Q231" s="126"/>
    </row>
    <row r="232" spans="1:17" x14ac:dyDescent="0.25">
      <c r="A232" s="108" t="s">
        <v>525</v>
      </c>
      <c r="B232" s="108">
        <v>14002</v>
      </c>
      <c r="C232" s="108">
        <v>4539</v>
      </c>
      <c r="D232" s="108">
        <v>4135.2471096960599</v>
      </c>
      <c r="E232" s="108">
        <v>377.16610585094497</v>
      </c>
      <c r="F232" s="108">
        <v>-12.0086603040117</v>
      </c>
      <c r="G232" s="108">
        <v>-45.997035921888497</v>
      </c>
      <c r="H232" s="108">
        <v>97.625021197158503</v>
      </c>
      <c r="I232" s="108">
        <v>-13.2272193810064</v>
      </c>
      <c r="J232" s="108"/>
      <c r="K232" s="108">
        <v>436</v>
      </c>
      <c r="L232" s="108">
        <v>440.76486578500999</v>
      </c>
      <c r="M232" s="108">
        <v>312.28465264748201</v>
      </c>
      <c r="N232" s="190">
        <v>0.93533487297921503</v>
      </c>
      <c r="O232" s="163">
        <v>0.97095699999999996</v>
      </c>
      <c r="P232" s="163">
        <v>0.99539999999999995</v>
      </c>
      <c r="Q232" s="126">
        <v>-15.992292870905599</v>
      </c>
    </row>
    <row r="233" spans="1:17" x14ac:dyDescent="0.25">
      <c r="A233" s="108" t="s">
        <v>526</v>
      </c>
      <c r="B233" s="108">
        <v>13222</v>
      </c>
      <c r="C233" s="108">
        <v>5170</v>
      </c>
      <c r="D233" s="108">
        <v>4961.7496407159697</v>
      </c>
      <c r="E233" s="108">
        <v>352.04725721923302</v>
      </c>
      <c r="F233" s="108">
        <v>-86.763591808941698</v>
      </c>
      <c r="G233" s="108">
        <v>-45.997035921888497</v>
      </c>
      <c r="H233" s="108">
        <v>-3.0508098704304301</v>
      </c>
      <c r="I233" s="108">
        <v>-8.1145087438942003</v>
      </c>
      <c r="J233" s="108"/>
      <c r="K233" s="108">
        <v>494</v>
      </c>
      <c r="L233" s="108">
        <v>455.51877992749098</v>
      </c>
      <c r="M233" s="108">
        <v>247.29304124157801</v>
      </c>
      <c r="N233" s="190">
        <v>0.89860834990059602</v>
      </c>
      <c r="O233" s="163">
        <v>0.97200500000000001</v>
      </c>
      <c r="P233" s="163">
        <v>0.98109999999999997</v>
      </c>
      <c r="Q233" s="126">
        <v>13.302752293577999</v>
      </c>
    </row>
    <row r="234" spans="1:17" x14ac:dyDescent="0.25">
      <c r="A234" s="108" t="s">
        <v>527</v>
      </c>
      <c r="B234" s="108">
        <v>16654</v>
      </c>
      <c r="C234" s="108">
        <v>4599</v>
      </c>
      <c r="D234" s="108">
        <v>4409.7261680212096</v>
      </c>
      <c r="E234" s="108">
        <v>293.63196989879498</v>
      </c>
      <c r="F234" s="108">
        <v>-41.934484064445101</v>
      </c>
      <c r="G234" s="108">
        <v>-45.997035921888497</v>
      </c>
      <c r="H234" s="108">
        <v>-3.0508098704304301</v>
      </c>
      <c r="I234" s="108">
        <v>-13.2272193810064</v>
      </c>
      <c r="J234" s="108"/>
      <c r="K234" s="108">
        <v>553</v>
      </c>
      <c r="L234" s="108">
        <v>320.14133475689999</v>
      </c>
      <c r="M234" s="108">
        <v>265.839911771294</v>
      </c>
      <c r="N234" s="190">
        <v>0.891891891891892</v>
      </c>
      <c r="O234" s="163">
        <v>0.97496399999999994</v>
      </c>
      <c r="P234" s="163">
        <v>0.9889</v>
      </c>
      <c r="Q234" s="126">
        <v>4.9335863377609099</v>
      </c>
    </row>
    <row r="235" spans="1:17" x14ac:dyDescent="0.25">
      <c r="A235" s="108" t="s">
        <v>528</v>
      </c>
      <c r="B235" s="108">
        <v>8643</v>
      </c>
      <c r="C235" s="108">
        <v>5521</v>
      </c>
      <c r="D235" s="108">
        <v>4655.6804730027998</v>
      </c>
      <c r="E235" s="108">
        <v>697.31755482807796</v>
      </c>
      <c r="F235" s="108">
        <v>195.568535557204</v>
      </c>
      <c r="G235" s="108">
        <v>-45.997035921888497</v>
      </c>
      <c r="H235" s="108">
        <v>31.760970691240001</v>
      </c>
      <c r="I235" s="108">
        <v>-13.2272193810064</v>
      </c>
      <c r="J235" s="108"/>
      <c r="K235" s="108">
        <v>303</v>
      </c>
      <c r="L235" s="108">
        <v>804.82310872008497</v>
      </c>
      <c r="M235" s="108">
        <v>588.52930766667396</v>
      </c>
      <c r="N235" s="190">
        <v>0.88815789473684204</v>
      </c>
      <c r="O235" s="163">
        <v>0.97017300000000006</v>
      </c>
      <c r="P235" s="163">
        <v>1.0405</v>
      </c>
      <c r="Q235" s="126">
        <v>-6.7692307692307701</v>
      </c>
    </row>
    <row r="236" spans="1:17" x14ac:dyDescent="0.25">
      <c r="A236" s="108" t="s">
        <v>529</v>
      </c>
      <c r="B236" s="108">
        <v>25978</v>
      </c>
      <c r="C236" s="108">
        <v>4878</v>
      </c>
      <c r="D236" s="108">
        <v>4646.89887537492</v>
      </c>
      <c r="E236" s="108">
        <v>320.47610329314898</v>
      </c>
      <c r="F236" s="108">
        <v>-26.9088853896464</v>
      </c>
      <c r="G236" s="108">
        <v>-45.997035921888497</v>
      </c>
      <c r="H236" s="108">
        <v>-3.0508098704304301</v>
      </c>
      <c r="I236" s="108">
        <v>-13.2272193810064</v>
      </c>
      <c r="J236" s="108"/>
      <c r="K236" s="108">
        <v>909</v>
      </c>
      <c r="L236" s="108">
        <v>343.80790297067</v>
      </c>
      <c r="M236" s="108">
        <v>295.86161034623098</v>
      </c>
      <c r="N236" s="190">
        <v>0.90859030837004395</v>
      </c>
      <c r="O236" s="163">
        <v>0.97373799999999999</v>
      </c>
      <c r="P236" s="163">
        <v>0.99270000000000003</v>
      </c>
      <c r="Q236" s="126">
        <v>1.90582959641256</v>
      </c>
    </row>
    <row r="237" spans="1:17" x14ac:dyDescent="0.25">
      <c r="A237" s="108" t="s">
        <v>530</v>
      </c>
      <c r="B237" s="108">
        <v>5517</v>
      </c>
      <c r="C237" s="108">
        <v>5092</v>
      </c>
      <c r="D237" s="108">
        <v>4381.0020343514898</v>
      </c>
      <c r="E237" s="108">
        <v>553.86208857674706</v>
      </c>
      <c r="F237" s="108">
        <v>187.51076021587099</v>
      </c>
      <c r="G237" s="108">
        <v>-45.997035921888497</v>
      </c>
      <c r="H237" s="108">
        <v>28.9674304833162</v>
      </c>
      <c r="I237" s="108">
        <v>-13.2272193810064</v>
      </c>
      <c r="J237" s="108"/>
      <c r="K237" s="108">
        <v>182</v>
      </c>
      <c r="L237" s="108">
        <v>589.80977096460595</v>
      </c>
      <c r="M237" s="108">
        <v>516.63171291949095</v>
      </c>
      <c r="N237" s="190">
        <v>0.90163934426229497</v>
      </c>
      <c r="O237" s="163">
        <v>0.96422399999999997</v>
      </c>
      <c r="P237" s="163">
        <v>1.0411999999999999</v>
      </c>
      <c r="Q237" s="126">
        <v>-6.6666666666666696</v>
      </c>
    </row>
    <row r="238" spans="1:17" x14ac:dyDescent="0.25">
      <c r="A238" s="108" t="s">
        <v>531</v>
      </c>
      <c r="B238" s="108">
        <v>22853</v>
      </c>
      <c r="C238" s="108">
        <v>4807</v>
      </c>
      <c r="D238" s="108">
        <v>4445.5271438598802</v>
      </c>
      <c r="E238" s="108">
        <v>417.85286656094502</v>
      </c>
      <c r="F238" s="108">
        <v>5.6798182574325704</v>
      </c>
      <c r="G238" s="108">
        <v>-45.997035921888497</v>
      </c>
      <c r="H238" s="108">
        <v>-3.0508098704304301</v>
      </c>
      <c r="I238" s="108">
        <v>-13.2272193810064</v>
      </c>
      <c r="J238" s="108"/>
      <c r="K238" s="108">
        <v>765</v>
      </c>
      <c r="L238" s="108">
        <v>462.12807607210198</v>
      </c>
      <c r="M238" s="108">
        <v>372.29496378039198</v>
      </c>
      <c r="N238" s="190">
        <v>0.92036553524804199</v>
      </c>
      <c r="O238" s="163">
        <v>0.97604500000000005</v>
      </c>
      <c r="P238" s="163">
        <v>0.99970000000000003</v>
      </c>
      <c r="Q238" s="126">
        <v>4.7945205479452104</v>
      </c>
    </row>
    <row r="239" spans="1:17" x14ac:dyDescent="0.25">
      <c r="A239" s="108" t="s">
        <v>532</v>
      </c>
      <c r="B239" s="108">
        <v>4348</v>
      </c>
      <c r="C239" s="108">
        <v>4778</v>
      </c>
      <c r="D239" s="108">
        <v>4245.5143745120704</v>
      </c>
      <c r="E239" s="108">
        <v>437.90935941719698</v>
      </c>
      <c r="F239" s="108">
        <v>156.45558238341499</v>
      </c>
      <c r="G239" s="108">
        <v>-45.997035921888497</v>
      </c>
      <c r="H239" s="108">
        <v>-3.0508098704304301</v>
      </c>
      <c r="I239" s="108">
        <v>-13.2272193810064</v>
      </c>
      <c r="J239" s="108"/>
      <c r="K239" s="108">
        <v>139</v>
      </c>
      <c r="L239" s="108">
        <v>515.157657871472</v>
      </c>
      <c r="M239" s="108">
        <v>359.37836769352498</v>
      </c>
      <c r="N239" s="190">
        <v>0.89855072463768104</v>
      </c>
      <c r="O239" s="163">
        <v>0.967615</v>
      </c>
      <c r="P239" s="163">
        <v>1.0351999999999999</v>
      </c>
      <c r="Q239" s="126">
        <v>11.2</v>
      </c>
    </row>
    <row r="240" spans="1:17" x14ac:dyDescent="0.25">
      <c r="A240" s="108" t="s">
        <v>533</v>
      </c>
      <c r="B240" s="108">
        <v>9934</v>
      </c>
      <c r="C240" s="108">
        <v>5301</v>
      </c>
      <c r="D240" s="108">
        <v>4839.3771069903196</v>
      </c>
      <c r="E240" s="108">
        <v>326.94508114263198</v>
      </c>
      <c r="F240" s="108">
        <v>197.200996705309</v>
      </c>
      <c r="G240" s="108">
        <v>-45.997035921888497</v>
      </c>
      <c r="H240" s="108">
        <v>-3.0508098704304301</v>
      </c>
      <c r="I240" s="108">
        <v>-13.2272193810064</v>
      </c>
      <c r="J240" s="108"/>
      <c r="K240" s="108">
        <v>362</v>
      </c>
      <c r="L240" s="108">
        <v>289.16829692058201</v>
      </c>
      <c r="M240" s="108">
        <v>363.43917209528399</v>
      </c>
      <c r="N240" s="190">
        <v>0.91483516483516503</v>
      </c>
      <c r="O240" s="163">
        <v>0.97377199999999997</v>
      </c>
      <c r="P240" s="163">
        <v>1.0392999999999999</v>
      </c>
      <c r="Q240" s="126">
        <v>0</v>
      </c>
    </row>
    <row r="241" spans="1:17" x14ac:dyDescent="0.25">
      <c r="A241" s="108" t="s">
        <v>534</v>
      </c>
      <c r="B241" s="108">
        <v>159662</v>
      </c>
      <c r="C241" s="108">
        <v>4594</v>
      </c>
      <c r="D241" s="108">
        <v>4803.4743309668802</v>
      </c>
      <c r="E241" s="108">
        <v>-101.710861680031</v>
      </c>
      <c r="F241" s="108">
        <v>-56.392384768172299</v>
      </c>
      <c r="G241" s="108">
        <v>-44.066354740006702</v>
      </c>
      <c r="H241" s="108">
        <v>-3.0508098704304301</v>
      </c>
      <c r="I241" s="108">
        <v>-4.4527177663264599</v>
      </c>
      <c r="J241" s="108"/>
      <c r="K241" s="108">
        <v>5775</v>
      </c>
      <c r="L241" s="108">
        <v>-122.035958558058</v>
      </c>
      <c r="M241" s="108">
        <v>-82.668458071400906</v>
      </c>
      <c r="N241" s="190">
        <v>0.922569444444444</v>
      </c>
      <c r="O241" s="163">
        <v>1.000613</v>
      </c>
      <c r="P241" s="163">
        <v>0.98680000000000001</v>
      </c>
      <c r="Q241" s="126">
        <v>13.927796409548201</v>
      </c>
    </row>
    <row r="242" spans="1:17" ht="14.25" customHeight="1" x14ac:dyDescent="0.25">
      <c r="A242" s="18" t="s">
        <v>535</v>
      </c>
      <c r="B242" s="108"/>
      <c r="C242" s="108"/>
      <c r="D242" s="108"/>
      <c r="E242" s="108"/>
      <c r="F242" s="108"/>
      <c r="G242" s="108"/>
      <c r="H242" s="108"/>
      <c r="I242" s="108"/>
      <c r="J242" s="18"/>
      <c r="K242" s="108"/>
      <c r="L242" s="108"/>
      <c r="M242" s="108"/>
      <c r="N242" s="190"/>
      <c r="O242" s="163"/>
      <c r="P242" s="163"/>
      <c r="Q242" s="126"/>
    </row>
    <row r="243" spans="1:17" x14ac:dyDescent="0.25">
      <c r="A243" s="108" t="s">
        <v>536</v>
      </c>
      <c r="B243" s="108">
        <v>22753</v>
      </c>
      <c r="C243" s="108">
        <v>4769</v>
      </c>
      <c r="D243" s="108">
        <v>4377.51504514509</v>
      </c>
      <c r="E243" s="108">
        <v>444.94898761073199</v>
      </c>
      <c r="F243" s="108">
        <v>9.2022339231626908</v>
      </c>
      <c r="G243" s="108">
        <v>-45.997035921888497</v>
      </c>
      <c r="H243" s="108">
        <v>-3.0508098704304301</v>
      </c>
      <c r="I243" s="108">
        <v>-13.2272193810064</v>
      </c>
      <c r="J243" s="108"/>
      <c r="K243" s="108">
        <v>750</v>
      </c>
      <c r="L243" s="108">
        <v>382.407311338569</v>
      </c>
      <c r="M243" s="108">
        <v>506.20797061349799</v>
      </c>
      <c r="N243" s="190">
        <v>0.931635388739946</v>
      </c>
      <c r="O243" s="163">
        <v>0.96598099999999998</v>
      </c>
      <c r="P243" s="163">
        <v>1.0004999999999999</v>
      </c>
      <c r="Q243" s="126">
        <v>6.5340909090909101</v>
      </c>
    </row>
    <row r="244" spans="1:17" x14ac:dyDescent="0.25">
      <c r="A244" s="108" t="s">
        <v>537</v>
      </c>
      <c r="B244" s="108">
        <v>51735</v>
      </c>
      <c r="C244" s="108">
        <v>5200</v>
      </c>
      <c r="D244" s="108">
        <v>5064.6295273779397</v>
      </c>
      <c r="E244" s="108">
        <v>238.09965942319201</v>
      </c>
      <c r="F244" s="108">
        <v>-40.594041156762103</v>
      </c>
      <c r="G244" s="108">
        <v>-45.997035921888497</v>
      </c>
      <c r="H244" s="108">
        <v>-3.0508098704304301</v>
      </c>
      <c r="I244" s="108">
        <v>-13.2272193810064</v>
      </c>
      <c r="J244" s="108"/>
      <c r="K244" s="108">
        <v>1973</v>
      </c>
      <c r="L244" s="108">
        <v>306.81073748247201</v>
      </c>
      <c r="M244" s="108">
        <v>168.105888094514</v>
      </c>
      <c r="N244" s="190">
        <v>0.89186457806973196</v>
      </c>
      <c r="O244" s="163">
        <v>0.97910399999999997</v>
      </c>
      <c r="P244" s="163">
        <v>0.99060000000000004</v>
      </c>
      <c r="Q244" s="126">
        <v>5.1145444858817299</v>
      </c>
    </row>
    <row r="245" spans="1:17" x14ac:dyDescent="0.25">
      <c r="A245" s="108" t="s">
        <v>538</v>
      </c>
      <c r="B245" s="108">
        <v>59986</v>
      </c>
      <c r="C245" s="108">
        <v>4825</v>
      </c>
      <c r="D245" s="108">
        <v>4801.91755885977</v>
      </c>
      <c r="E245" s="108">
        <v>77.909936390362006</v>
      </c>
      <c r="F245" s="108">
        <v>5.5729011329326203</v>
      </c>
      <c r="G245" s="108">
        <v>-45.997035921888497</v>
      </c>
      <c r="H245" s="108">
        <v>-3.0508098704304301</v>
      </c>
      <c r="I245" s="108">
        <v>-11.0679008887994</v>
      </c>
      <c r="J245" s="108"/>
      <c r="K245" s="108">
        <v>2169</v>
      </c>
      <c r="L245" s="108">
        <v>45.095710533876598</v>
      </c>
      <c r="M245" s="108">
        <v>109.44146897745</v>
      </c>
      <c r="N245" s="190">
        <v>0.93552875695732796</v>
      </c>
      <c r="O245" s="163">
        <v>0.97348100000000004</v>
      </c>
      <c r="P245" s="163">
        <v>0.99970000000000003</v>
      </c>
      <c r="Q245" s="126">
        <v>12.8511966701353</v>
      </c>
    </row>
    <row r="246" spans="1:17" x14ac:dyDescent="0.25">
      <c r="A246" s="108" t="s">
        <v>539</v>
      </c>
      <c r="B246" s="108">
        <v>10430</v>
      </c>
      <c r="C246" s="108">
        <v>5263</v>
      </c>
      <c r="D246" s="108">
        <v>4647.4380230230699</v>
      </c>
      <c r="E246" s="108">
        <v>476.10093212739298</v>
      </c>
      <c r="F246" s="108">
        <v>201.27638576295499</v>
      </c>
      <c r="G246" s="108">
        <v>-45.997035921888497</v>
      </c>
      <c r="H246" s="108">
        <v>-3.0508098704304301</v>
      </c>
      <c r="I246" s="108">
        <v>-13.2272193810064</v>
      </c>
      <c r="J246" s="108"/>
      <c r="K246" s="108">
        <v>365</v>
      </c>
      <c r="L246" s="108">
        <v>575.48003517788197</v>
      </c>
      <c r="M246" s="108">
        <v>375.43913580750598</v>
      </c>
      <c r="N246" s="190">
        <v>0.92098092643051799</v>
      </c>
      <c r="O246" s="163">
        <v>0.96693399999999996</v>
      </c>
      <c r="P246" s="163">
        <v>1.0418000000000001</v>
      </c>
      <c r="Q246" s="126">
        <v>7.9881656804733696</v>
      </c>
    </row>
    <row r="247" spans="1:17" x14ac:dyDescent="0.25">
      <c r="A247" s="108" t="s">
        <v>540</v>
      </c>
      <c r="B247" s="108">
        <v>15345</v>
      </c>
      <c r="C247" s="108">
        <v>4976</v>
      </c>
      <c r="D247" s="108">
        <v>4526.26364348894</v>
      </c>
      <c r="E247" s="108">
        <v>332.15077652113598</v>
      </c>
      <c r="F247" s="108">
        <v>179.91674758186801</v>
      </c>
      <c r="G247" s="108">
        <v>-45.997035921888497</v>
      </c>
      <c r="H247" s="108">
        <v>-2.6460083475796701</v>
      </c>
      <c r="I247" s="108">
        <v>-13.2272193810064</v>
      </c>
      <c r="J247" s="108"/>
      <c r="K247" s="108">
        <v>523</v>
      </c>
      <c r="L247" s="108">
        <v>256.62298571471302</v>
      </c>
      <c r="M247" s="108">
        <v>406.39587405816201</v>
      </c>
      <c r="N247" s="190">
        <v>0.89827255278310902</v>
      </c>
      <c r="O247" s="163">
        <v>0.96694199999999997</v>
      </c>
      <c r="P247" s="163">
        <v>1.0382</v>
      </c>
      <c r="Q247" s="126">
        <v>-2.0599250936329598</v>
      </c>
    </row>
    <row r="248" spans="1:17" x14ac:dyDescent="0.25">
      <c r="A248" s="108" t="s">
        <v>541</v>
      </c>
      <c r="B248" s="108">
        <v>16043</v>
      </c>
      <c r="C248" s="108">
        <v>4157</v>
      </c>
      <c r="D248" s="108">
        <v>4039.6086112927201</v>
      </c>
      <c r="E248" s="108">
        <v>132.58647843327199</v>
      </c>
      <c r="F248" s="108">
        <v>47.409562513517599</v>
      </c>
      <c r="G248" s="108">
        <v>-45.997035921888497</v>
      </c>
      <c r="H248" s="108">
        <v>-3.0508098704304301</v>
      </c>
      <c r="I248" s="108">
        <v>-13.2272193810064</v>
      </c>
      <c r="J248" s="108"/>
      <c r="K248" s="108">
        <v>488</v>
      </c>
      <c r="L248" s="108">
        <v>107.557601093789</v>
      </c>
      <c r="M248" s="108">
        <v>156.332662503357</v>
      </c>
      <c r="N248" s="190">
        <v>0.90946502057613199</v>
      </c>
      <c r="O248" s="163">
        <v>0.97670199999999996</v>
      </c>
      <c r="P248" s="163">
        <v>1.01</v>
      </c>
      <c r="Q248" s="126">
        <v>-0.81300813008130102</v>
      </c>
    </row>
    <row r="249" spans="1:17" x14ac:dyDescent="0.25">
      <c r="A249" s="108" t="s">
        <v>542</v>
      </c>
      <c r="B249" s="108">
        <v>26402</v>
      </c>
      <c r="C249" s="108">
        <v>4726</v>
      </c>
      <c r="D249" s="108">
        <v>4426.4024363570297</v>
      </c>
      <c r="E249" s="108">
        <v>351.50995863406899</v>
      </c>
      <c r="F249" s="108">
        <v>10.554598349675601</v>
      </c>
      <c r="G249" s="108">
        <v>-45.997035921888497</v>
      </c>
      <c r="H249" s="108">
        <v>-3.0508098704304301</v>
      </c>
      <c r="I249" s="108">
        <v>-13.2272193810064</v>
      </c>
      <c r="J249" s="108"/>
      <c r="K249" s="108">
        <v>880</v>
      </c>
      <c r="L249" s="108">
        <v>355.51230060734099</v>
      </c>
      <c r="M249" s="108">
        <v>346.22492339140001</v>
      </c>
      <c r="N249" s="190">
        <v>0.92930444697833503</v>
      </c>
      <c r="O249" s="163">
        <v>0.97249700000000006</v>
      </c>
      <c r="P249" s="163">
        <v>1.0007999999999999</v>
      </c>
      <c r="Q249" s="126">
        <v>2.32558139534884</v>
      </c>
    </row>
    <row r="250" spans="1:17" x14ac:dyDescent="0.25">
      <c r="A250" s="108" t="s">
        <v>543</v>
      </c>
      <c r="B250" s="108">
        <v>10260</v>
      </c>
      <c r="C250" s="108">
        <v>4603</v>
      </c>
      <c r="D250" s="108">
        <v>4116.0895053223103</v>
      </c>
      <c r="E250" s="108">
        <v>159.507079465022</v>
      </c>
      <c r="F250" s="108">
        <v>389.39819144503298</v>
      </c>
      <c r="G250" s="108">
        <v>-45.997035921888497</v>
      </c>
      <c r="H250" s="108">
        <v>-3.0508098704304301</v>
      </c>
      <c r="I250" s="108">
        <v>-13.2272193810064</v>
      </c>
      <c r="J250" s="108"/>
      <c r="K250" s="108">
        <v>318</v>
      </c>
      <c r="L250" s="108">
        <v>84.115908067488803</v>
      </c>
      <c r="M250" s="108">
        <v>233.615557593158</v>
      </c>
      <c r="N250" s="190">
        <v>0.914556962025316</v>
      </c>
      <c r="O250" s="163">
        <v>0.96394499999999994</v>
      </c>
      <c r="P250" s="163">
        <v>1.0929</v>
      </c>
      <c r="Q250" s="126">
        <v>4.2622950819672099</v>
      </c>
    </row>
    <row r="251" spans="1:17" x14ac:dyDescent="0.25">
      <c r="A251" s="108" t="s">
        <v>544</v>
      </c>
      <c r="B251" s="108">
        <v>20536</v>
      </c>
      <c r="C251" s="108">
        <v>5028</v>
      </c>
      <c r="D251" s="108">
        <v>4740.1618406481302</v>
      </c>
      <c r="E251" s="108">
        <v>336.35316991183299</v>
      </c>
      <c r="F251" s="108">
        <v>-20.953478459233601</v>
      </c>
      <c r="G251" s="108">
        <v>-45.997035921888497</v>
      </c>
      <c r="H251" s="108">
        <v>-3.0508098704304301</v>
      </c>
      <c r="I251" s="108">
        <v>21.368779490797099</v>
      </c>
      <c r="J251" s="108"/>
      <c r="K251" s="108">
        <v>733</v>
      </c>
      <c r="L251" s="108">
        <v>292.19238415953703</v>
      </c>
      <c r="M251" s="108">
        <v>379.231262394731</v>
      </c>
      <c r="N251" s="190">
        <v>0.91564625850340098</v>
      </c>
      <c r="O251" s="163">
        <v>0.96672799999999992</v>
      </c>
      <c r="P251" s="163">
        <v>0.99409999999999998</v>
      </c>
      <c r="Q251" s="126">
        <v>18.416801292407101</v>
      </c>
    </row>
    <row r="252" spans="1:17" x14ac:dyDescent="0.25">
      <c r="A252" s="108" t="s">
        <v>545</v>
      </c>
      <c r="B252" s="108">
        <v>6908</v>
      </c>
      <c r="C252" s="108">
        <v>5070</v>
      </c>
      <c r="D252" s="108">
        <v>4190.9185024583203</v>
      </c>
      <c r="E252" s="108">
        <v>714.01561702097001</v>
      </c>
      <c r="F252" s="108">
        <v>167.94474689499</v>
      </c>
      <c r="G252" s="108">
        <v>-45.997035921888497</v>
      </c>
      <c r="H252" s="108">
        <v>56.296445239233996</v>
      </c>
      <c r="I252" s="108">
        <v>-13.2272193810064</v>
      </c>
      <c r="J252" s="108"/>
      <c r="K252" s="108">
        <v>218</v>
      </c>
      <c r="L252" s="108">
        <v>750.41446860101405</v>
      </c>
      <c r="M252" s="108">
        <v>676.33407217152899</v>
      </c>
      <c r="N252" s="190">
        <v>0.89908256880733906</v>
      </c>
      <c r="O252" s="163">
        <v>0.96405399999999997</v>
      </c>
      <c r="P252" s="163">
        <v>1.0384</v>
      </c>
      <c r="Q252" s="126">
        <v>-10.655737704918</v>
      </c>
    </row>
    <row r="253" spans="1:17" x14ac:dyDescent="0.25">
      <c r="A253" s="108" t="s">
        <v>546</v>
      </c>
      <c r="B253" s="108">
        <v>11042</v>
      </c>
      <c r="C253" s="108">
        <v>4597</v>
      </c>
      <c r="D253" s="108">
        <v>4017.01797266318</v>
      </c>
      <c r="E253" s="108">
        <v>475.58688261869401</v>
      </c>
      <c r="F253" s="108">
        <v>166.489089915319</v>
      </c>
      <c r="G253" s="108">
        <v>-45.997035921888497</v>
      </c>
      <c r="H253" s="108">
        <v>-3.0508098704304301</v>
      </c>
      <c r="I253" s="108">
        <v>-13.2272193810064</v>
      </c>
      <c r="J253" s="108"/>
      <c r="K253" s="108">
        <v>334</v>
      </c>
      <c r="L253" s="108">
        <v>515.00302232251602</v>
      </c>
      <c r="M253" s="108">
        <v>434.88804964547501</v>
      </c>
      <c r="N253" s="190">
        <v>0.898507462686567</v>
      </c>
      <c r="O253" s="163">
        <v>0.967754</v>
      </c>
      <c r="P253" s="163">
        <v>1.0397000000000001</v>
      </c>
      <c r="Q253" s="126">
        <v>1.2121212121212099</v>
      </c>
    </row>
    <row r="254" spans="1:17" x14ac:dyDescent="0.25">
      <c r="A254" s="108" t="s">
        <v>547</v>
      </c>
      <c r="B254" s="108">
        <v>10913</v>
      </c>
      <c r="C254" s="108">
        <v>4582</v>
      </c>
      <c r="D254" s="108">
        <v>4174.0247092470599</v>
      </c>
      <c r="E254" s="108">
        <v>301.82121586796899</v>
      </c>
      <c r="F254" s="108">
        <v>140.16486462557199</v>
      </c>
      <c r="G254" s="108">
        <v>-45.997035921888497</v>
      </c>
      <c r="H254" s="108">
        <v>-3.0508098704304301</v>
      </c>
      <c r="I254" s="108">
        <v>14.544955214280501</v>
      </c>
      <c r="J254" s="108"/>
      <c r="K254" s="108">
        <v>343</v>
      </c>
      <c r="L254" s="108">
        <v>328.42575798465998</v>
      </c>
      <c r="M254" s="108">
        <v>273.93398048188197</v>
      </c>
      <c r="N254" s="190">
        <v>0.91176470588235303</v>
      </c>
      <c r="O254" s="163">
        <v>0.96629299999999996</v>
      </c>
      <c r="P254" s="163">
        <v>1.0319</v>
      </c>
      <c r="Q254" s="126">
        <v>17.869415807560099</v>
      </c>
    </row>
    <row r="255" spans="1:17" x14ac:dyDescent="0.25">
      <c r="A255" s="108" t="s">
        <v>548</v>
      </c>
      <c r="B255" s="108">
        <v>11243</v>
      </c>
      <c r="C255" s="108">
        <v>4656</v>
      </c>
      <c r="D255" s="108">
        <v>4157.81827358173</v>
      </c>
      <c r="E255" s="108">
        <v>532.76315420933201</v>
      </c>
      <c r="F255" s="108">
        <v>27.386785941140499</v>
      </c>
      <c r="G255" s="108">
        <v>-45.997035921888497</v>
      </c>
      <c r="H255" s="108">
        <v>-3.0508098704304301</v>
      </c>
      <c r="I255" s="108">
        <v>-13.2272193810064</v>
      </c>
      <c r="J255" s="108"/>
      <c r="K255" s="108">
        <v>352</v>
      </c>
      <c r="L255" s="108">
        <v>616.550278405624</v>
      </c>
      <c r="M255" s="108">
        <v>447.69333674364299</v>
      </c>
      <c r="N255" s="190">
        <v>0.90730337078651702</v>
      </c>
      <c r="O255" s="163">
        <v>0.96164000000000005</v>
      </c>
      <c r="P255" s="163">
        <v>1.0048999999999999</v>
      </c>
      <c r="Q255" s="126">
        <v>6.0240963855421699</v>
      </c>
    </row>
    <row r="256" spans="1:17" x14ac:dyDescent="0.25">
      <c r="A256" s="108" t="s">
        <v>549</v>
      </c>
      <c r="B256" s="108">
        <v>6728</v>
      </c>
      <c r="C256" s="108">
        <v>5593</v>
      </c>
      <c r="D256" s="108">
        <v>4678.0775184023196</v>
      </c>
      <c r="E256" s="108">
        <v>548.569515741126</v>
      </c>
      <c r="F256" s="108">
        <v>428.50826080863999</v>
      </c>
      <c r="G256" s="108">
        <v>-45.997035921888497</v>
      </c>
      <c r="H256" s="108">
        <v>-3.0508098704304301</v>
      </c>
      <c r="I256" s="108">
        <v>-13.2272193810064</v>
      </c>
      <c r="J256" s="108"/>
      <c r="K256" s="108">
        <v>237</v>
      </c>
      <c r="L256" s="108">
        <v>525.82729544902304</v>
      </c>
      <c r="M256" s="108">
        <v>570.02904276383197</v>
      </c>
      <c r="N256" s="190">
        <v>0.89873417721519</v>
      </c>
      <c r="O256" s="163">
        <v>0.96166600000000002</v>
      </c>
      <c r="P256" s="163">
        <v>1.0901000000000001</v>
      </c>
      <c r="Q256" s="126">
        <v>2.5974025974026</v>
      </c>
    </row>
    <row r="257" spans="1:17" x14ac:dyDescent="0.25">
      <c r="A257" s="108" t="s">
        <v>550</v>
      </c>
      <c r="B257" s="108">
        <v>6929</v>
      </c>
      <c r="C257" s="108">
        <v>5790</v>
      </c>
      <c r="D257" s="108">
        <v>4676.53636534631</v>
      </c>
      <c r="E257" s="108">
        <v>907.47510693563402</v>
      </c>
      <c r="F257" s="108">
        <v>268.43185922344901</v>
      </c>
      <c r="G257" s="108">
        <v>-45.997035921888497</v>
      </c>
      <c r="H257" s="108">
        <v>-3.0508098704304301</v>
      </c>
      <c r="I257" s="108">
        <v>-13.2272193810064</v>
      </c>
      <c r="J257" s="108"/>
      <c r="K257" s="108">
        <v>244</v>
      </c>
      <c r="L257" s="108">
        <v>996.87191441030996</v>
      </c>
      <c r="M257" s="108">
        <v>816.79560619155995</v>
      </c>
      <c r="N257" s="190">
        <v>0.85714285714285698</v>
      </c>
      <c r="O257" s="163">
        <v>0.96904499999999993</v>
      </c>
      <c r="P257" s="163">
        <v>1.0559000000000001</v>
      </c>
      <c r="Q257" s="126">
        <v>5.6277056277056303</v>
      </c>
    </row>
    <row r="258" spans="1:17" ht="14.25" customHeight="1" x14ac:dyDescent="0.25">
      <c r="A258" s="18" t="s">
        <v>551</v>
      </c>
      <c r="B258" s="108"/>
      <c r="C258" s="108"/>
      <c r="D258" s="108"/>
      <c r="E258" s="108"/>
      <c r="F258" s="108"/>
      <c r="G258" s="108"/>
      <c r="H258" s="108"/>
      <c r="I258" s="108"/>
      <c r="J258" s="18"/>
      <c r="K258" s="108"/>
      <c r="L258" s="108"/>
      <c r="M258" s="108"/>
      <c r="N258" s="190"/>
      <c r="O258" s="163"/>
      <c r="P258" s="163"/>
      <c r="Q258" s="126"/>
    </row>
    <row r="259" spans="1:17" x14ac:dyDescent="0.25">
      <c r="A259" s="108" t="s">
        <v>552</v>
      </c>
      <c r="B259" s="108">
        <v>26414</v>
      </c>
      <c r="C259" s="108">
        <v>4876</v>
      </c>
      <c r="D259" s="108">
        <v>4499.8072658871097</v>
      </c>
      <c r="E259" s="108">
        <v>409.412890922776</v>
      </c>
      <c r="F259" s="108">
        <v>29.0625320034368</v>
      </c>
      <c r="G259" s="108">
        <v>-45.997035921888497</v>
      </c>
      <c r="H259" s="108">
        <v>-3.0508098704304301</v>
      </c>
      <c r="I259" s="108">
        <v>-13.2272193810064</v>
      </c>
      <c r="J259" s="108"/>
      <c r="K259" s="108">
        <v>895</v>
      </c>
      <c r="L259" s="108">
        <v>417.48781068451399</v>
      </c>
      <c r="M259" s="108">
        <v>400.05527789164103</v>
      </c>
      <c r="N259" s="190">
        <v>0.89086859688195996</v>
      </c>
      <c r="O259" s="163">
        <v>0.97155600000000009</v>
      </c>
      <c r="P259" s="163">
        <v>1.0048999999999999</v>
      </c>
      <c r="Q259" s="126">
        <v>4.1909196740395798</v>
      </c>
    </row>
    <row r="260" spans="1:17" x14ac:dyDescent="0.25">
      <c r="A260" s="108" t="s">
        <v>553</v>
      </c>
      <c r="B260" s="108">
        <v>103532</v>
      </c>
      <c r="C260" s="108">
        <v>4562</v>
      </c>
      <c r="D260" s="108">
        <v>4563.9028470081803</v>
      </c>
      <c r="E260" s="108">
        <v>68.095304301709007</v>
      </c>
      <c r="F260" s="108">
        <v>-7.5910127098356996</v>
      </c>
      <c r="G260" s="108">
        <v>-45.997035921888497</v>
      </c>
      <c r="H260" s="108">
        <v>-3.0508098704304301</v>
      </c>
      <c r="I260" s="108">
        <v>-13.2272193810064</v>
      </c>
      <c r="J260" s="108"/>
      <c r="K260" s="108">
        <v>3558</v>
      </c>
      <c r="L260" s="108">
        <v>53.8967580646204</v>
      </c>
      <c r="M260" s="108">
        <v>81.0111572694004</v>
      </c>
      <c r="N260" s="190">
        <v>0.92968088110703195</v>
      </c>
      <c r="O260" s="163">
        <v>0.98585099999999992</v>
      </c>
      <c r="P260" s="163">
        <v>0.99680000000000002</v>
      </c>
      <c r="Q260" s="126">
        <v>4.9557522123893802</v>
      </c>
    </row>
    <row r="261" spans="1:17" x14ac:dyDescent="0.25">
      <c r="A261" s="108" t="s">
        <v>554</v>
      </c>
      <c r="B261" s="108">
        <v>9374</v>
      </c>
      <c r="C261" s="108">
        <v>5089</v>
      </c>
      <c r="D261" s="108">
        <v>4292.62282143836</v>
      </c>
      <c r="E261" s="108">
        <v>638.149928807435</v>
      </c>
      <c r="F261" s="108">
        <v>220.356830626077</v>
      </c>
      <c r="G261" s="108">
        <v>-45.997035921888497</v>
      </c>
      <c r="H261" s="108">
        <v>-3.0508098704304301</v>
      </c>
      <c r="I261" s="108">
        <v>-13.2272193810064</v>
      </c>
      <c r="J261" s="108"/>
      <c r="K261" s="108">
        <v>303</v>
      </c>
      <c r="L261" s="108">
        <v>596.19889294514803</v>
      </c>
      <c r="M261" s="108">
        <v>678.81827140032397</v>
      </c>
      <c r="N261" s="190">
        <v>0.91089108910891103</v>
      </c>
      <c r="O261" s="163">
        <v>0.96242000000000005</v>
      </c>
      <c r="P261" s="163">
        <v>1.0497000000000001</v>
      </c>
      <c r="Q261" s="126">
        <v>0.33112582781457001</v>
      </c>
    </row>
    <row r="262" spans="1:17" x14ac:dyDescent="0.25">
      <c r="A262" s="108" t="s">
        <v>555</v>
      </c>
      <c r="B262" s="108">
        <v>37645</v>
      </c>
      <c r="C262" s="108">
        <v>5140</v>
      </c>
      <c r="D262" s="108">
        <v>4801.2671840614603</v>
      </c>
      <c r="E262" s="108">
        <v>347.61022454769801</v>
      </c>
      <c r="F262" s="108">
        <v>53.105641367580702</v>
      </c>
      <c r="G262" s="108">
        <v>-45.997035921888497</v>
      </c>
      <c r="H262" s="108">
        <v>-3.0508098704304301</v>
      </c>
      <c r="I262" s="108">
        <v>-13.2272193810064</v>
      </c>
      <c r="J262" s="108"/>
      <c r="K262" s="108">
        <v>1361</v>
      </c>
      <c r="L262" s="108">
        <v>415.861359097307</v>
      </c>
      <c r="M262" s="108">
        <v>278.07639672869101</v>
      </c>
      <c r="N262" s="190">
        <v>0.91935483870967705</v>
      </c>
      <c r="O262" s="163">
        <v>0.96235699999999991</v>
      </c>
      <c r="P262" s="163">
        <v>1.0096000000000001</v>
      </c>
      <c r="Q262" s="126">
        <v>8.1875993640699498</v>
      </c>
    </row>
    <row r="263" spans="1:17" x14ac:dyDescent="0.25">
      <c r="A263" s="108" t="s">
        <v>556</v>
      </c>
      <c r="B263" s="108">
        <v>18538</v>
      </c>
      <c r="C263" s="108">
        <v>5503</v>
      </c>
      <c r="D263" s="108">
        <v>4864.2058675343897</v>
      </c>
      <c r="E263" s="108">
        <v>585.581208681833</v>
      </c>
      <c r="F263" s="108">
        <v>115.48526724660699</v>
      </c>
      <c r="G263" s="108">
        <v>-45.997035921888497</v>
      </c>
      <c r="H263" s="108">
        <v>-3.0508098704304301</v>
      </c>
      <c r="I263" s="108">
        <v>-13.2272193810064</v>
      </c>
      <c r="J263" s="108"/>
      <c r="K263" s="108">
        <v>679</v>
      </c>
      <c r="L263" s="108">
        <v>661.13421827591299</v>
      </c>
      <c r="M263" s="108">
        <v>508.74550581835598</v>
      </c>
      <c r="N263" s="190">
        <v>0.93538913362701903</v>
      </c>
      <c r="O263" s="163">
        <v>0.96814400000000012</v>
      </c>
      <c r="P263" s="163">
        <v>1.0223</v>
      </c>
      <c r="Q263" s="126">
        <v>4.9459041731066504</v>
      </c>
    </row>
    <row r="264" spans="1:17" x14ac:dyDescent="0.25">
      <c r="A264" s="108" t="s">
        <v>557</v>
      </c>
      <c r="B264" s="108">
        <v>9370</v>
      </c>
      <c r="C264" s="108">
        <v>5132</v>
      </c>
      <c r="D264" s="108">
        <v>4492.8789958922798</v>
      </c>
      <c r="E264" s="108">
        <v>514.88163555548101</v>
      </c>
      <c r="F264" s="108">
        <v>186.279348336693</v>
      </c>
      <c r="G264" s="108">
        <v>-45.997035921888497</v>
      </c>
      <c r="H264" s="108">
        <v>-3.0508098704304301</v>
      </c>
      <c r="I264" s="108">
        <v>-13.2272193810064</v>
      </c>
      <c r="J264" s="108"/>
      <c r="K264" s="108">
        <v>317</v>
      </c>
      <c r="L264" s="108">
        <v>499.65283027969599</v>
      </c>
      <c r="M264" s="108">
        <v>528.82774756186905</v>
      </c>
      <c r="N264" s="190">
        <v>0.90654205607476601</v>
      </c>
      <c r="O264" s="163">
        <v>0.96451400000000009</v>
      </c>
      <c r="P264" s="163">
        <v>1.0399</v>
      </c>
      <c r="Q264" s="126">
        <v>7.8231292517006796</v>
      </c>
    </row>
    <row r="265" spans="1:17" x14ac:dyDescent="0.25">
      <c r="A265" s="108" t="s">
        <v>558</v>
      </c>
      <c r="B265" s="108">
        <v>5758</v>
      </c>
      <c r="C265" s="108">
        <v>4702</v>
      </c>
      <c r="D265" s="108">
        <v>4013.12454997346</v>
      </c>
      <c r="E265" s="108">
        <v>594.10716481885197</v>
      </c>
      <c r="F265" s="108">
        <v>157.104334569598</v>
      </c>
      <c r="G265" s="108">
        <v>-45.997035921888497</v>
      </c>
      <c r="H265" s="108">
        <v>-3.0508098704304301</v>
      </c>
      <c r="I265" s="108">
        <v>-13.2272193810064</v>
      </c>
      <c r="J265" s="108"/>
      <c r="K265" s="108">
        <v>174</v>
      </c>
      <c r="L265" s="108">
        <v>524.61491542323199</v>
      </c>
      <c r="M265" s="108">
        <v>662.31672094507496</v>
      </c>
      <c r="N265" s="190">
        <v>0.88636363636363602</v>
      </c>
      <c r="O265" s="163">
        <v>0.96944799999999998</v>
      </c>
      <c r="P265" s="163">
        <v>1.0374000000000001</v>
      </c>
      <c r="Q265" s="126">
        <v>11.538461538461499</v>
      </c>
    </row>
    <row r="266" spans="1:17" x14ac:dyDescent="0.25">
      <c r="A266" s="108" t="s">
        <v>559</v>
      </c>
      <c r="B266" s="108">
        <v>11525</v>
      </c>
      <c r="C266" s="108">
        <v>4886</v>
      </c>
      <c r="D266" s="108">
        <v>4551.5698544917996</v>
      </c>
      <c r="E266" s="108">
        <v>203.56012290670199</v>
      </c>
      <c r="F266" s="108">
        <v>193.62784043475401</v>
      </c>
      <c r="G266" s="108">
        <v>-45.997035921888497</v>
      </c>
      <c r="H266" s="108">
        <v>-3.0508098704304301</v>
      </c>
      <c r="I266" s="108">
        <v>-13.2272193810064</v>
      </c>
      <c r="J266" s="108"/>
      <c r="K266" s="108">
        <v>395</v>
      </c>
      <c r="L266" s="108">
        <v>240.81406072509901</v>
      </c>
      <c r="M266" s="108">
        <v>165.02349181890801</v>
      </c>
      <c r="N266" s="190">
        <v>0.93181818181818199</v>
      </c>
      <c r="O266" s="163">
        <v>0.96906400000000004</v>
      </c>
      <c r="P266" s="163">
        <v>1.0409999999999999</v>
      </c>
      <c r="Q266" s="126">
        <v>2.8645833333333299</v>
      </c>
    </row>
    <row r="267" spans="1:17" x14ac:dyDescent="0.25">
      <c r="A267" s="108" t="s">
        <v>560</v>
      </c>
      <c r="B267" s="108">
        <v>38628</v>
      </c>
      <c r="C267" s="108">
        <v>5296</v>
      </c>
      <c r="D267" s="108">
        <v>4785.6624539188497</v>
      </c>
      <c r="E267" s="108">
        <v>580.66547584568195</v>
      </c>
      <c r="F267" s="108">
        <v>-8.3006434519498509</v>
      </c>
      <c r="G267" s="108">
        <v>-45.997035921888497</v>
      </c>
      <c r="H267" s="108">
        <v>-3.0508098704304301</v>
      </c>
      <c r="I267" s="108">
        <v>-13.2272193810064</v>
      </c>
      <c r="J267" s="108"/>
      <c r="K267" s="108">
        <v>1392</v>
      </c>
      <c r="L267" s="108">
        <v>618.953727939023</v>
      </c>
      <c r="M267" s="108">
        <v>541.09453048294301</v>
      </c>
      <c r="N267" s="190">
        <v>0.90156918687589205</v>
      </c>
      <c r="O267" s="163">
        <v>0.9732599999999999</v>
      </c>
      <c r="P267" s="163">
        <v>0.99680000000000002</v>
      </c>
      <c r="Q267" s="126">
        <v>2.65486725663717</v>
      </c>
    </row>
    <row r="268" spans="1:17" x14ac:dyDescent="0.25">
      <c r="A268" s="108" t="s">
        <v>561</v>
      </c>
      <c r="B268" s="108">
        <v>24858</v>
      </c>
      <c r="C268" s="108">
        <v>4560</v>
      </c>
      <c r="D268" s="108">
        <v>4268.6018321627798</v>
      </c>
      <c r="E268" s="108">
        <v>334.61223797631197</v>
      </c>
      <c r="F268" s="108">
        <v>18.9655615306458</v>
      </c>
      <c r="G268" s="108">
        <v>-45.997035921888497</v>
      </c>
      <c r="H268" s="108">
        <v>-3.0508098704304301</v>
      </c>
      <c r="I268" s="108">
        <v>-13.2272193810064</v>
      </c>
      <c r="J268" s="108"/>
      <c r="K268" s="108">
        <v>799</v>
      </c>
      <c r="L268" s="108">
        <v>319.65580099468701</v>
      </c>
      <c r="M268" s="108">
        <v>348.28598168854103</v>
      </c>
      <c r="N268" s="190">
        <v>0.86516853932584303</v>
      </c>
      <c r="O268" s="163">
        <v>0.96474100000000007</v>
      </c>
      <c r="P268" s="163">
        <v>1.0027999999999999</v>
      </c>
      <c r="Q268" s="126">
        <v>-1.6009852216748801</v>
      </c>
    </row>
    <row r="269" spans="1:17" ht="14.25" customHeight="1" x14ac:dyDescent="0.25">
      <c r="A269" s="18" t="s">
        <v>562</v>
      </c>
      <c r="B269" s="108"/>
      <c r="C269" s="108"/>
      <c r="D269" s="108"/>
      <c r="E269" s="108"/>
      <c r="F269" s="108"/>
      <c r="G269" s="108"/>
      <c r="H269" s="108"/>
      <c r="I269" s="108"/>
      <c r="J269" s="18"/>
      <c r="K269" s="108"/>
      <c r="L269" s="108"/>
      <c r="M269" s="108"/>
      <c r="N269" s="190"/>
      <c r="O269" s="163"/>
      <c r="P269" s="163"/>
      <c r="Q269" s="126"/>
    </row>
    <row r="270" spans="1:17" x14ac:dyDescent="0.25">
      <c r="A270" s="108" t="s">
        <v>563</v>
      </c>
      <c r="B270" s="108">
        <v>24654</v>
      </c>
      <c r="C270" s="108">
        <v>4799</v>
      </c>
      <c r="D270" s="108">
        <v>4697.1469157105703</v>
      </c>
      <c r="E270" s="108">
        <v>197.994639521756</v>
      </c>
      <c r="F270" s="108">
        <v>-33.381987074520801</v>
      </c>
      <c r="G270" s="108">
        <v>-45.997035921888497</v>
      </c>
      <c r="H270" s="108">
        <v>-3.0508098704304301</v>
      </c>
      <c r="I270" s="108">
        <v>-13.2272193810064</v>
      </c>
      <c r="J270" s="108"/>
      <c r="K270" s="108">
        <v>872</v>
      </c>
      <c r="L270" s="108">
        <v>178.71622099418599</v>
      </c>
      <c r="M270" s="108">
        <v>215.990364779928</v>
      </c>
      <c r="N270" s="190">
        <v>0.93440736478711195</v>
      </c>
      <c r="O270" s="163">
        <v>0.96532499999999999</v>
      </c>
      <c r="P270" s="163">
        <v>0.99139999999999995</v>
      </c>
      <c r="Q270" s="126">
        <v>3.9332538736591198</v>
      </c>
    </row>
    <row r="271" spans="1:17" x14ac:dyDescent="0.25">
      <c r="A271" s="108" t="s">
        <v>564</v>
      </c>
      <c r="B271" s="108">
        <v>17631</v>
      </c>
      <c r="C271" s="108">
        <v>4974</v>
      </c>
      <c r="D271" s="108">
        <v>4180.4312783403002</v>
      </c>
      <c r="E271" s="108">
        <v>684.64174918317599</v>
      </c>
      <c r="F271" s="108">
        <v>124.901638449787</v>
      </c>
      <c r="G271" s="108">
        <v>-45.997035921888497</v>
      </c>
      <c r="H271" s="108">
        <v>42.992457523616103</v>
      </c>
      <c r="I271" s="108">
        <v>-13.2272193810064</v>
      </c>
      <c r="J271" s="108"/>
      <c r="K271" s="108">
        <v>555</v>
      </c>
      <c r="L271" s="108">
        <v>710.46249512312102</v>
      </c>
      <c r="M271" s="108">
        <v>657.538309973835</v>
      </c>
      <c r="N271" s="190">
        <v>0.87387387387387405</v>
      </c>
      <c r="O271" s="163">
        <v>0.95897599999999994</v>
      </c>
      <c r="P271" s="163">
        <v>1.0282</v>
      </c>
      <c r="Q271" s="126">
        <v>-8.8669950738916299</v>
      </c>
    </row>
    <row r="272" spans="1:17" x14ac:dyDescent="0.25">
      <c r="A272" s="108" t="s">
        <v>565</v>
      </c>
      <c r="B272" s="108">
        <v>18523</v>
      </c>
      <c r="C272" s="108">
        <v>4821</v>
      </c>
      <c r="D272" s="108">
        <v>4179.8652267512098</v>
      </c>
      <c r="E272" s="108">
        <v>520.62085200368097</v>
      </c>
      <c r="F272" s="108">
        <v>134.49936581650201</v>
      </c>
      <c r="G272" s="108">
        <v>-45.997035921888497</v>
      </c>
      <c r="H272" s="108">
        <v>45.323360018621003</v>
      </c>
      <c r="I272" s="108">
        <v>-13.2272193810064</v>
      </c>
      <c r="J272" s="108"/>
      <c r="K272" s="108">
        <v>583</v>
      </c>
      <c r="L272" s="108">
        <v>522.18175558418397</v>
      </c>
      <c r="M272" s="108">
        <v>517.77725515377995</v>
      </c>
      <c r="N272" s="190">
        <v>0.88869863013698602</v>
      </c>
      <c r="O272" s="163">
        <v>0.94676500000000008</v>
      </c>
      <c r="P272" s="163">
        <v>1.0305</v>
      </c>
      <c r="Q272" s="126">
        <v>-9.1900311526479808</v>
      </c>
    </row>
    <row r="273" spans="1:17" x14ac:dyDescent="0.25">
      <c r="A273" s="108" t="s">
        <v>566</v>
      </c>
      <c r="B273" s="108">
        <v>99213</v>
      </c>
      <c r="C273" s="108">
        <v>4782</v>
      </c>
      <c r="D273" s="108">
        <v>4836.2019783369597</v>
      </c>
      <c r="E273" s="108">
        <v>-40.543622437378403</v>
      </c>
      <c r="F273" s="108">
        <v>49.088433612121598</v>
      </c>
      <c r="G273" s="108">
        <v>-45.997035921888497</v>
      </c>
      <c r="H273" s="108">
        <v>-3.0508098704304301</v>
      </c>
      <c r="I273" s="108">
        <v>-13.2272193810064</v>
      </c>
      <c r="J273" s="108"/>
      <c r="K273" s="108">
        <v>3613</v>
      </c>
      <c r="L273" s="108">
        <v>-24.1757437329534</v>
      </c>
      <c r="M273" s="108">
        <v>-58.194194411200399</v>
      </c>
      <c r="N273" s="190">
        <v>0.94124168514412399</v>
      </c>
      <c r="O273" s="163">
        <v>0.97856100000000001</v>
      </c>
      <c r="P273" s="163">
        <v>1.0086999999999999</v>
      </c>
      <c r="Q273" s="126">
        <v>10.828220858895699</v>
      </c>
    </row>
    <row r="274" spans="1:17" x14ac:dyDescent="0.25">
      <c r="A274" s="108" t="s">
        <v>567</v>
      </c>
      <c r="B274" s="108">
        <v>17540</v>
      </c>
      <c r="C274" s="108">
        <v>5063</v>
      </c>
      <c r="D274" s="108">
        <v>4732.1170573064501</v>
      </c>
      <c r="E274" s="108">
        <v>339.99864234371501</v>
      </c>
      <c r="F274" s="108">
        <v>-1.5043343025613301</v>
      </c>
      <c r="G274" s="108">
        <v>-45.997035921888497</v>
      </c>
      <c r="H274" s="108">
        <v>51.443042055070897</v>
      </c>
      <c r="I274" s="108">
        <v>-13.2272193810064</v>
      </c>
      <c r="J274" s="108"/>
      <c r="K274" s="108">
        <v>625</v>
      </c>
      <c r="L274" s="108">
        <v>372.784720172986</v>
      </c>
      <c r="M274" s="108">
        <v>305.92987124504702</v>
      </c>
      <c r="N274" s="190">
        <v>0.93152866242038201</v>
      </c>
      <c r="O274" s="163">
        <v>0.97125899999999998</v>
      </c>
      <c r="P274" s="163">
        <v>0.99819999999999998</v>
      </c>
      <c r="Q274" s="126">
        <v>-9.1569767441860499</v>
      </c>
    </row>
    <row r="275" spans="1:17" x14ac:dyDescent="0.25">
      <c r="A275" s="108" t="s">
        <v>568</v>
      </c>
      <c r="B275" s="108">
        <v>9109</v>
      </c>
      <c r="C275" s="108">
        <v>5725</v>
      </c>
      <c r="D275" s="108">
        <v>4607.0341484701303</v>
      </c>
      <c r="E275" s="108">
        <v>743.926003595937</v>
      </c>
      <c r="F275" s="108">
        <v>435.92835562315997</v>
      </c>
      <c r="G275" s="108">
        <v>-45.997035921888497</v>
      </c>
      <c r="H275" s="108">
        <v>-3.0508098704304301</v>
      </c>
      <c r="I275" s="108">
        <v>-13.2272193810064</v>
      </c>
      <c r="J275" s="108"/>
      <c r="K275" s="108">
        <v>316</v>
      </c>
      <c r="L275" s="108">
        <v>767.99163749549405</v>
      </c>
      <c r="M275" s="108">
        <v>718.577676426984</v>
      </c>
      <c r="N275" s="190">
        <v>0.91536050156739801</v>
      </c>
      <c r="O275" s="163">
        <v>0.96319500000000002</v>
      </c>
      <c r="P275" s="163">
        <v>1.0931</v>
      </c>
      <c r="Q275" s="126">
        <v>9.3425605536332199</v>
      </c>
    </row>
    <row r="276" spans="1:17" x14ac:dyDescent="0.25">
      <c r="A276" s="108" t="s">
        <v>569</v>
      </c>
      <c r="B276" s="108">
        <v>55478</v>
      </c>
      <c r="C276" s="108">
        <v>4915</v>
      </c>
      <c r="D276" s="108">
        <v>4631.9645182097502</v>
      </c>
      <c r="E276" s="108">
        <v>272.01388885152102</v>
      </c>
      <c r="F276" s="108">
        <v>73.713765462810599</v>
      </c>
      <c r="G276" s="108">
        <v>-45.997035921888497</v>
      </c>
      <c r="H276" s="108">
        <v>-3.0508098704304301</v>
      </c>
      <c r="I276" s="108">
        <v>-13.2272193810064</v>
      </c>
      <c r="J276" s="108"/>
      <c r="K276" s="108">
        <v>1935</v>
      </c>
      <c r="L276" s="108">
        <v>271.25274615562699</v>
      </c>
      <c r="M276" s="108">
        <v>271.49233827801697</v>
      </c>
      <c r="N276" s="190">
        <v>0.95346432264736303</v>
      </c>
      <c r="O276" s="163">
        <v>0.96527299999999994</v>
      </c>
      <c r="P276" s="163">
        <v>1.0144</v>
      </c>
      <c r="Q276" s="126">
        <v>7.3806881243063298</v>
      </c>
    </row>
    <row r="277" spans="1:17" ht="14.25" customHeight="1" x14ac:dyDescent="0.25">
      <c r="A277" s="18" t="s">
        <v>570</v>
      </c>
      <c r="B277" s="108"/>
      <c r="C277" s="108"/>
      <c r="D277" s="108"/>
      <c r="E277" s="108"/>
      <c r="F277" s="108"/>
      <c r="G277" s="108"/>
      <c r="H277" s="108"/>
      <c r="I277" s="108"/>
      <c r="J277" s="18"/>
      <c r="K277" s="108"/>
      <c r="L277" s="108"/>
      <c r="M277" s="108"/>
      <c r="N277" s="190"/>
      <c r="O277" s="163"/>
      <c r="P277" s="163"/>
      <c r="Q277" s="126"/>
    </row>
    <row r="278" spans="1:17" x14ac:dyDescent="0.25">
      <c r="A278" s="108" t="s">
        <v>571</v>
      </c>
      <c r="B278" s="108">
        <v>7140</v>
      </c>
      <c r="C278" s="108">
        <v>5734</v>
      </c>
      <c r="D278" s="108">
        <v>4594.1354166349201</v>
      </c>
      <c r="E278" s="108">
        <v>842.02581019800198</v>
      </c>
      <c r="F278" s="108">
        <v>360.30248993981502</v>
      </c>
      <c r="G278" s="108">
        <v>-45.997035921888497</v>
      </c>
      <c r="H278" s="108">
        <v>-3.0508098704304301</v>
      </c>
      <c r="I278" s="108">
        <v>-13.2272193810064</v>
      </c>
      <c r="J278" s="108"/>
      <c r="K278" s="108">
        <v>247</v>
      </c>
      <c r="L278" s="108">
        <v>864.58068902708305</v>
      </c>
      <c r="M278" s="108">
        <v>818.18823809952301</v>
      </c>
      <c r="N278" s="190">
        <v>0.88617886178861804</v>
      </c>
      <c r="O278" s="163">
        <v>0.96416499999999994</v>
      </c>
      <c r="P278" s="163">
        <v>1.0769</v>
      </c>
      <c r="Q278" s="126">
        <v>8.8105726872246706</v>
      </c>
    </row>
    <row r="279" spans="1:17" x14ac:dyDescent="0.25">
      <c r="A279" s="108" t="s">
        <v>572</v>
      </c>
      <c r="B279" s="108">
        <v>6099</v>
      </c>
      <c r="C279" s="108">
        <v>5135</v>
      </c>
      <c r="D279" s="108">
        <v>4202.4613358871802</v>
      </c>
      <c r="E279" s="108">
        <v>611.55916209515499</v>
      </c>
      <c r="F279" s="108">
        <v>330.18275313031398</v>
      </c>
      <c r="G279" s="108">
        <v>-45.997035921888497</v>
      </c>
      <c r="H279" s="108">
        <v>50.1645118192843</v>
      </c>
      <c r="I279" s="108">
        <v>-13.2272193810064</v>
      </c>
      <c r="J279" s="108"/>
      <c r="K279" s="108">
        <v>193</v>
      </c>
      <c r="L279" s="108">
        <v>601.58649047740505</v>
      </c>
      <c r="M279" s="108">
        <v>620.24914044350703</v>
      </c>
      <c r="N279" s="190">
        <v>0.90355329949238605</v>
      </c>
      <c r="O279" s="163">
        <v>0.95267599999999997</v>
      </c>
      <c r="P279" s="163">
        <v>1.0769</v>
      </c>
      <c r="Q279" s="126">
        <v>-9.8130841121495305</v>
      </c>
    </row>
    <row r="280" spans="1:17" x14ac:dyDescent="0.25">
      <c r="A280" s="108" t="s">
        <v>573</v>
      </c>
      <c r="B280" s="108">
        <v>10145</v>
      </c>
      <c r="C280" s="108">
        <v>4466</v>
      </c>
      <c r="D280" s="108">
        <v>3612.95108275648</v>
      </c>
      <c r="E280" s="108">
        <v>554.14424748050806</v>
      </c>
      <c r="F280" s="108">
        <v>337.59850047280798</v>
      </c>
      <c r="G280" s="108">
        <v>-45.997035921888497</v>
      </c>
      <c r="H280" s="108">
        <v>20.1396638672223</v>
      </c>
      <c r="I280" s="108">
        <v>-13.2272193810064</v>
      </c>
      <c r="J280" s="108"/>
      <c r="K280" s="108">
        <v>276</v>
      </c>
      <c r="L280" s="108">
        <v>556.92920863744098</v>
      </c>
      <c r="M280" s="108">
        <v>550.07659305417701</v>
      </c>
      <c r="N280" s="190">
        <v>0.94525547445255498</v>
      </c>
      <c r="O280" s="163">
        <v>0.96367400000000003</v>
      </c>
      <c r="P280" s="163">
        <v>1.0914999999999999</v>
      </c>
      <c r="Q280" s="126">
        <v>-6.12244897959184</v>
      </c>
    </row>
    <row r="281" spans="1:17" x14ac:dyDescent="0.25">
      <c r="A281" s="108" t="s">
        <v>574</v>
      </c>
      <c r="B281" s="108">
        <v>15595</v>
      </c>
      <c r="C281" s="108">
        <v>6550</v>
      </c>
      <c r="D281" s="108">
        <v>5696.9943598198197</v>
      </c>
      <c r="E281" s="108">
        <v>543.08004750303098</v>
      </c>
      <c r="F281" s="108">
        <v>275.91161018408502</v>
      </c>
      <c r="G281" s="108">
        <v>-45.997035921888497</v>
      </c>
      <c r="H281" s="108">
        <v>-3.0508098704304301</v>
      </c>
      <c r="I281" s="108">
        <v>82.901543647826301</v>
      </c>
      <c r="J281" s="108"/>
      <c r="K281" s="108">
        <v>669</v>
      </c>
      <c r="L281" s="108">
        <v>601.87871794031605</v>
      </c>
      <c r="M281" s="108">
        <v>482.99868379634802</v>
      </c>
      <c r="N281" s="190">
        <v>0.92136498516320497</v>
      </c>
      <c r="O281" s="163">
        <v>0.97132000000000007</v>
      </c>
      <c r="P281" s="163">
        <v>1.0471999999999999</v>
      </c>
      <c r="Q281" s="126">
        <v>27.186311787072199</v>
      </c>
    </row>
    <row r="282" spans="1:17" x14ac:dyDescent="0.25">
      <c r="A282" s="108" t="s">
        <v>575</v>
      </c>
      <c r="B282" s="108">
        <v>5135</v>
      </c>
      <c r="C282" s="108">
        <v>5196</v>
      </c>
      <c r="D282" s="108">
        <v>4034.4951826708302</v>
      </c>
      <c r="E282" s="108">
        <v>846.43434290435698</v>
      </c>
      <c r="F282" s="108">
        <v>333.40413667866102</v>
      </c>
      <c r="G282" s="108">
        <v>-45.997035921888497</v>
      </c>
      <c r="H282" s="108">
        <v>40.724291811116402</v>
      </c>
      <c r="I282" s="108">
        <v>-13.2272193810064</v>
      </c>
      <c r="J282" s="108"/>
      <c r="K282" s="108">
        <v>156</v>
      </c>
      <c r="L282" s="108">
        <v>794.49766055054397</v>
      </c>
      <c r="M282" s="108">
        <v>897.08833198877403</v>
      </c>
      <c r="N282" s="190">
        <v>0.89808917197452198</v>
      </c>
      <c r="O282" s="163">
        <v>0.96032399999999996</v>
      </c>
      <c r="P282" s="163">
        <v>1.0809</v>
      </c>
      <c r="Q282" s="126">
        <v>-8.7719298245614006</v>
      </c>
    </row>
    <row r="283" spans="1:17" x14ac:dyDescent="0.25">
      <c r="A283" s="108" t="s">
        <v>576</v>
      </c>
      <c r="B283" s="108">
        <v>11113</v>
      </c>
      <c r="C283" s="108">
        <v>4503</v>
      </c>
      <c r="D283" s="108">
        <v>3561.1478145129099</v>
      </c>
      <c r="E283" s="108">
        <v>608.24720962603897</v>
      </c>
      <c r="F283" s="108">
        <v>333.92684577287599</v>
      </c>
      <c r="G283" s="108">
        <v>-45.997035921888497</v>
      </c>
      <c r="H283" s="108">
        <v>58.4343633947488</v>
      </c>
      <c r="I283" s="108">
        <v>-13.2272193810064</v>
      </c>
      <c r="J283" s="108"/>
      <c r="K283" s="108">
        <v>298</v>
      </c>
      <c r="L283" s="108">
        <v>664.41421027227102</v>
      </c>
      <c r="M283" s="108">
        <v>550.79751571041004</v>
      </c>
      <c r="N283" s="190">
        <v>0.89562289562289599</v>
      </c>
      <c r="O283" s="163">
        <v>0.95585300000000006</v>
      </c>
      <c r="P283" s="163">
        <v>1.0918000000000001</v>
      </c>
      <c r="Q283" s="126">
        <v>-12.352941176470599</v>
      </c>
    </row>
    <row r="284" spans="1:17" x14ac:dyDescent="0.25">
      <c r="A284" s="108" t="s">
        <v>577</v>
      </c>
      <c r="B284" s="108">
        <v>12464</v>
      </c>
      <c r="C284" s="108">
        <v>4960</v>
      </c>
      <c r="D284" s="108">
        <v>4272.5975105580501</v>
      </c>
      <c r="E284" s="108">
        <v>372.339368046169</v>
      </c>
      <c r="F284" s="108">
        <v>377.020420814918</v>
      </c>
      <c r="G284" s="108">
        <v>-45.997035921888497</v>
      </c>
      <c r="H284" s="108">
        <v>-3.0508098704304301</v>
      </c>
      <c r="I284" s="108">
        <v>-13.2272193810064</v>
      </c>
      <c r="J284" s="108"/>
      <c r="K284" s="108">
        <v>401</v>
      </c>
      <c r="L284" s="108">
        <v>327.47975139699099</v>
      </c>
      <c r="M284" s="108">
        <v>415.91629142595002</v>
      </c>
      <c r="N284" s="190">
        <v>0.92</v>
      </c>
      <c r="O284" s="163">
        <v>0.98085599999999995</v>
      </c>
      <c r="P284" s="163">
        <v>1.0866</v>
      </c>
      <c r="Q284" s="126">
        <v>6.3660477453580899</v>
      </c>
    </row>
    <row r="285" spans="1:17" x14ac:dyDescent="0.25">
      <c r="A285" s="108" t="s">
        <v>578</v>
      </c>
      <c r="B285" s="108">
        <v>64881</v>
      </c>
      <c r="C285" s="108">
        <v>4642</v>
      </c>
      <c r="D285" s="108">
        <v>4625.8969620924599</v>
      </c>
      <c r="E285" s="108">
        <v>66.583575155336405</v>
      </c>
      <c r="F285" s="108">
        <v>-32.306647777195302</v>
      </c>
      <c r="G285" s="108">
        <v>-45.997035921888497</v>
      </c>
      <c r="H285" s="108">
        <v>-3.0508098704304301</v>
      </c>
      <c r="I285" s="108">
        <v>31.141970010671699</v>
      </c>
      <c r="J285" s="108"/>
      <c r="K285" s="108">
        <v>2260</v>
      </c>
      <c r="L285" s="108">
        <v>88.455065995380195</v>
      </c>
      <c r="M285" s="108">
        <v>43.4293910458955</v>
      </c>
      <c r="N285" s="190">
        <v>0.93481152993348104</v>
      </c>
      <c r="O285" s="163">
        <v>0.97857699999999992</v>
      </c>
      <c r="P285" s="163">
        <v>0.99150000000000005</v>
      </c>
      <c r="Q285" s="126">
        <v>20.4049014384656</v>
      </c>
    </row>
    <row r="286" spans="1:17" ht="14.25" customHeight="1" x14ac:dyDescent="0.25">
      <c r="A286" s="18" t="s">
        <v>579</v>
      </c>
      <c r="B286" s="108"/>
      <c r="C286" s="108"/>
      <c r="D286" s="108"/>
      <c r="E286" s="108"/>
      <c r="F286" s="108"/>
      <c r="G286" s="108"/>
      <c r="H286" s="108"/>
      <c r="I286" s="108"/>
      <c r="J286" s="18"/>
      <c r="K286" s="108"/>
      <c r="L286" s="108"/>
      <c r="M286" s="108"/>
      <c r="N286" s="190"/>
      <c r="O286" s="163"/>
      <c r="P286" s="163"/>
      <c r="Q286" s="126"/>
    </row>
    <row r="287" spans="1:17" x14ac:dyDescent="0.25">
      <c r="A287" s="108" t="s">
        <v>580</v>
      </c>
      <c r="B287" s="108">
        <v>2348</v>
      </c>
      <c r="C287" s="108">
        <v>5217</v>
      </c>
      <c r="D287" s="108">
        <v>4185.4164604439402</v>
      </c>
      <c r="E287" s="108">
        <v>699.03613510482398</v>
      </c>
      <c r="F287" s="108">
        <v>382.86387454845601</v>
      </c>
      <c r="G287" s="108">
        <v>-45.997035921888497</v>
      </c>
      <c r="H287" s="108">
        <v>9.0193720363672796</v>
      </c>
      <c r="I287" s="108">
        <v>-13.2272193810064</v>
      </c>
      <c r="J287" s="108"/>
      <c r="K287" s="108">
        <v>74</v>
      </c>
      <c r="L287" s="108">
        <v>776.59784233766402</v>
      </c>
      <c r="M287" s="108">
        <v>620.19173460258799</v>
      </c>
      <c r="N287" s="190">
        <v>0.86842105263157898</v>
      </c>
      <c r="O287" s="163">
        <v>0.95979100000000006</v>
      </c>
      <c r="P287" s="163">
        <v>1.0898000000000001</v>
      </c>
      <c r="Q287" s="126">
        <v>-3.8961038961039001</v>
      </c>
    </row>
    <row r="288" spans="1:17" x14ac:dyDescent="0.25">
      <c r="A288" s="108" t="s">
        <v>581</v>
      </c>
      <c r="B288" s="108">
        <v>2339</v>
      </c>
      <c r="C288" s="108">
        <v>4434</v>
      </c>
      <c r="D288" s="108">
        <v>3747.3026012622399</v>
      </c>
      <c r="E288" s="108">
        <v>243.44881231434701</v>
      </c>
      <c r="F288" s="108">
        <v>353.63896701734802</v>
      </c>
      <c r="G288" s="108">
        <v>-45.997035921888497</v>
      </c>
      <c r="H288" s="108">
        <v>148.65598102537001</v>
      </c>
      <c r="I288" s="108">
        <v>-13.2272193810064</v>
      </c>
      <c r="J288" s="108"/>
      <c r="K288" s="108">
        <v>66</v>
      </c>
      <c r="L288" s="108">
        <v>288.424365244304</v>
      </c>
      <c r="M288" s="108">
        <v>197.190566114993</v>
      </c>
      <c r="N288" s="190">
        <v>0.87878787878787901</v>
      </c>
      <c r="O288" s="163">
        <v>0.95494900000000005</v>
      </c>
      <c r="P288" s="163">
        <v>1.0925</v>
      </c>
      <c r="Q288" s="126">
        <v>-23.255813953488399</v>
      </c>
    </row>
    <row r="289" spans="1:17" x14ac:dyDescent="0.25">
      <c r="A289" s="108" t="s">
        <v>582</v>
      </c>
      <c r="B289" s="108">
        <v>12213</v>
      </c>
      <c r="C289" s="108">
        <v>5491</v>
      </c>
      <c r="D289" s="108">
        <v>4632.2532300828398</v>
      </c>
      <c r="E289" s="108">
        <v>471.93669187415298</v>
      </c>
      <c r="F289" s="108">
        <v>449.39365987350101</v>
      </c>
      <c r="G289" s="108">
        <v>-45.997035921888497</v>
      </c>
      <c r="H289" s="108">
        <v>-3.0508098704304301</v>
      </c>
      <c r="I289" s="108">
        <v>-13.2272193810064</v>
      </c>
      <c r="J289" s="108"/>
      <c r="K289" s="108">
        <v>426</v>
      </c>
      <c r="L289" s="108">
        <v>520.19535313449205</v>
      </c>
      <c r="M289" s="108">
        <v>422.39533734441801</v>
      </c>
      <c r="N289" s="190">
        <v>0.95316159250585497</v>
      </c>
      <c r="O289" s="163">
        <v>0.94600300000000004</v>
      </c>
      <c r="P289" s="163">
        <v>1.0954999999999999</v>
      </c>
      <c r="Q289" s="126">
        <v>3.3980582524271798</v>
      </c>
    </row>
    <row r="290" spans="1:17" x14ac:dyDescent="0.25">
      <c r="A290" s="108" t="s">
        <v>583</v>
      </c>
      <c r="B290" s="108">
        <v>2990</v>
      </c>
      <c r="C290" s="108">
        <v>5821</v>
      </c>
      <c r="D290" s="108">
        <v>4175.0503381429198</v>
      </c>
      <c r="E290" s="108">
        <v>1145.9907831273099</v>
      </c>
      <c r="F290" s="108">
        <v>389.44808737448199</v>
      </c>
      <c r="G290" s="108">
        <v>-45.997035921888497</v>
      </c>
      <c r="H290" s="108">
        <v>169.25058062974199</v>
      </c>
      <c r="I290" s="108">
        <v>-13.2272193810064</v>
      </c>
      <c r="J290" s="108"/>
      <c r="K290" s="108">
        <v>94</v>
      </c>
      <c r="L290" s="108">
        <v>943.13204695898401</v>
      </c>
      <c r="M290" s="108">
        <v>1347.5668260262401</v>
      </c>
      <c r="N290" s="190">
        <v>0.8</v>
      </c>
      <c r="O290" s="163">
        <v>0.95271199999999989</v>
      </c>
      <c r="P290" s="163">
        <v>1.0915999999999999</v>
      </c>
      <c r="Q290" s="126">
        <v>-23.5772357723577</v>
      </c>
    </row>
    <row r="291" spans="1:17" x14ac:dyDescent="0.25">
      <c r="A291" s="108" t="s">
        <v>584</v>
      </c>
      <c r="B291" s="108">
        <v>7033</v>
      </c>
      <c r="C291" s="108">
        <v>5410</v>
      </c>
      <c r="D291" s="108">
        <v>4343.02440098636</v>
      </c>
      <c r="E291" s="108">
        <v>720.27208328453401</v>
      </c>
      <c r="F291" s="108">
        <v>345.76937967752701</v>
      </c>
      <c r="G291" s="108">
        <v>-45.997035921888497</v>
      </c>
      <c r="H291" s="108">
        <v>59.9889476869904</v>
      </c>
      <c r="I291" s="108">
        <v>-13.2272193810064</v>
      </c>
      <c r="J291" s="108"/>
      <c r="K291" s="108">
        <v>230</v>
      </c>
      <c r="L291" s="108">
        <v>628.76839562697103</v>
      </c>
      <c r="M291" s="108">
        <v>810.49307767270102</v>
      </c>
      <c r="N291" s="190">
        <v>0.926086956521739</v>
      </c>
      <c r="O291" s="163">
        <v>0.96498700000000004</v>
      </c>
      <c r="P291" s="163">
        <v>1.0780000000000001</v>
      </c>
      <c r="Q291" s="126">
        <v>-10.8527131782946</v>
      </c>
    </row>
    <row r="292" spans="1:17" x14ac:dyDescent="0.25">
      <c r="A292" s="108" t="s">
        <v>585</v>
      </c>
      <c r="B292" s="108">
        <v>3924</v>
      </c>
      <c r="C292" s="108">
        <v>5607</v>
      </c>
      <c r="D292" s="108">
        <v>4501.1936039248203</v>
      </c>
      <c r="E292" s="108">
        <v>709.05765068453695</v>
      </c>
      <c r="F292" s="108">
        <v>414.37149755578702</v>
      </c>
      <c r="G292" s="108">
        <v>-45.997035921888497</v>
      </c>
      <c r="H292" s="108">
        <v>41.965661085639901</v>
      </c>
      <c r="I292" s="108">
        <v>-13.2272193810064</v>
      </c>
      <c r="J292" s="108"/>
      <c r="K292" s="108">
        <v>133</v>
      </c>
      <c r="L292" s="108">
        <v>667.65721064740001</v>
      </c>
      <c r="M292" s="108">
        <v>749.17539745227702</v>
      </c>
      <c r="N292" s="190">
        <v>0.89629629629629604</v>
      </c>
      <c r="O292" s="163">
        <v>0.95853100000000002</v>
      </c>
      <c r="P292" s="163">
        <v>1.0905</v>
      </c>
      <c r="Q292" s="126">
        <v>-8.2758620689655196</v>
      </c>
    </row>
    <row r="293" spans="1:17" x14ac:dyDescent="0.25">
      <c r="A293" s="108" t="s">
        <v>586</v>
      </c>
      <c r="B293" s="108">
        <v>6740</v>
      </c>
      <c r="C293" s="108">
        <v>5563</v>
      </c>
      <c r="D293" s="108">
        <v>4886.4879833634404</v>
      </c>
      <c r="E293" s="108">
        <v>336.55854053380699</v>
      </c>
      <c r="F293" s="108">
        <v>384.250348716247</v>
      </c>
      <c r="G293" s="108">
        <v>-45.997035921888497</v>
      </c>
      <c r="H293" s="108">
        <v>-3.0508098704304301</v>
      </c>
      <c r="I293" s="108">
        <v>4.3881772386055102</v>
      </c>
      <c r="J293" s="108"/>
      <c r="K293" s="108">
        <v>248</v>
      </c>
      <c r="L293" s="108">
        <v>391.90823296512502</v>
      </c>
      <c r="M293" s="108">
        <v>279.92615483309203</v>
      </c>
      <c r="N293" s="190">
        <v>0.88842975206611596</v>
      </c>
      <c r="O293" s="163">
        <v>0.96156599999999992</v>
      </c>
      <c r="P293" s="163">
        <v>1.0771999999999999</v>
      </c>
      <c r="Q293" s="126">
        <v>15.3488372093023</v>
      </c>
    </row>
    <row r="294" spans="1:17" x14ac:dyDescent="0.25">
      <c r="A294" s="108" t="s">
        <v>587</v>
      </c>
      <c r="B294" s="108">
        <v>76542</v>
      </c>
      <c r="C294" s="108">
        <v>4473</v>
      </c>
      <c r="D294" s="108">
        <v>4344.4976780461102</v>
      </c>
      <c r="E294" s="108">
        <v>116.310152316051</v>
      </c>
      <c r="F294" s="108">
        <v>74.353190410305402</v>
      </c>
      <c r="G294" s="108">
        <v>-45.997035921888497</v>
      </c>
      <c r="H294" s="108">
        <v>-3.0508098704304301</v>
      </c>
      <c r="I294" s="108">
        <v>-13.2272193810064</v>
      </c>
      <c r="J294" s="108"/>
      <c r="K294" s="108">
        <v>2504</v>
      </c>
      <c r="L294" s="108">
        <v>136.88419083824499</v>
      </c>
      <c r="M294" s="108">
        <v>94.453420524460896</v>
      </c>
      <c r="N294" s="190">
        <v>0.94256082967690502</v>
      </c>
      <c r="O294" s="163">
        <v>0.96534800000000009</v>
      </c>
      <c r="P294" s="163">
        <v>1.0155000000000001</v>
      </c>
      <c r="Q294" s="126">
        <v>2.5809094633347001</v>
      </c>
    </row>
    <row r="295" spans="1:17" x14ac:dyDescent="0.25">
      <c r="A295" s="108" t="s">
        <v>588</v>
      </c>
      <c r="B295" s="108">
        <v>2387</v>
      </c>
      <c r="C295" s="108">
        <v>3959</v>
      </c>
      <c r="D295" s="108">
        <v>3059.9569837845202</v>
      </c>
      <c r="E295" s="108">
        <v>386.08096068848698</v>
      </c>
      <c r="F295" s="108">
        <v>313.6211661758</v>
      </c>
      <c r="G295" s="108">
        <v>-45.997035921888497</v>
      </c>
      <c r="H295" s="108">
        <v>258.96781869265601</v>
      </c>
      <c r="I295" s="108">
        <v>-13.2272193810064</v>
      </c>
      <c r="J295" s="108"/>
      <c r="K295" s="108">
        <v>55</v>
      </c>
      <c r="L295" s="108">
        <v>453.81427449090199</v>
      </c>
      <c r="M295" s="108">
        <v>317.06495361667402</v>
      </c>
      <c r="N295" s="190">
        <v>0.96363636363636396</v>
      </c>
      <c r="O295" s="163">
        <v>0.9579470000000001</v>
      </c>
      <c r="P295" s="163">
        <v>1.1002000000000001</v>
      </c>
      <c r="Q295" s="126">
        <v>-38.202247191011203</v>
      </c>
    </row>
    <row r="296" spans="1:17" x14ac:dyDescent="0.25">
      <c r="A296" s="108" t="s">
        <v>589</v>
      </c>
      <c r="B296" s="108">
        <v>5621</v>
      </c>
      <c r="C296" s="108">
        <v>4522</v>
      </c>
      <c r="D296" s="108">
        <v>3874.6752940374799</v>
      </c>
      <c r="E296" s="108">
        <v>306.35045527967401</v>
      </c>
      <c r="F296" s="108">
        <v>370.45801898130702</v>
      </c>
      <c r="G296" s="108">
        <v>-45.997035921888497</v>
      </c>
      <c r="H296" s="108">
        <v>29.618247471818801</v>
      </c>
      <c r="I296" s="108">
        <v>-13.2272193810064</v>
      </c>
      <c r="J296" s="108"/>
      <c r="K296" s="108">
        <v>164</v>
      </c>
      <c r="L296" s="108">
        <v>288.81834793176398</v>
      </c>
      <c r="M296" s="108">
        <v>322.59986935818699</v>
      </c>
      <c r="N296" s="190">
        <v>0.92727272727272703</v>
      </c>
      <c r="O296" s="163">
        <v>0.966221</v>
      </c>
      <c r="P296" s="163">
        <v>1.0938000000000001</v>
      </c>
      <c r="Q296" s="126">
        <v>-7.3446327683615804</v>
      </c>
    </row>
    <row r="297" spans="1:17" x14ac:dyDescent="0.25">
      <c r="A297" s="108" t="s">
        <v>590</v>
      </c>
      <c r="B297" s="108">
        <v>133091</v>
      </c>
      <c r="C297" s="108">
        <v>3991</v>
      </c>
      <c r="D297" s="108">
        <v>4152.9666013974302</v>
      </c>
      <c r="E297" s="108">
        <v>-109.375598594946</v>
      </c>
      <c r="F297" s="108">
        <v>-5.8607200637416001</v>
      </c>
      <c r="G297" s="108">
        <v>-45.997035921888497</v>
      </c>
      <c r="H297" s="108">
        <v>-3.0508098704304301</v>
      </c>
      <c r="I297" s="108">
        <v>2.7588589359535201</v>
      </c>
      <c r="J297" s="108"/>
      <c r="K297" s="108">
        <v>4162</v>
      </c>
      <c r="L297" s="108">
        <v>-97.431168044870006</v>
      </c>
      <c r="M297" s="108">
        <v>-122.602722414418</v>
      </c>
      <c r="N297" s="190">
        <v>0.93142444658325296</v>
      </c>
      <c r="O297" s="163">
        <v>0.98785500000000004</v>
      </c>
      <c r="P297" s="163">
        <v>0.99690000000000001</v>
      </c>
      <c r="Q297" s="126">
        <v>15.5469183786785</v>
      </c>
    </row>
    <row r="298" spans="1:17" x14ac:dyDescent="0.25">
      <c r="A298" s="108" t="s">
        <v>591</v>
      </c>
      <c r="B298" s="108">
        <v>6263</v>
      </c>
      <c r="C298" s="108">
        <v>5934</v>
      </c>
      <c r="D298" s="108">
        <v>4601.3193169225397</v>
      </c>
      <c r="E298" s="108">
        <v>838.13537973078905</v>
      </c>
      <c r="F298" s="108">
        <v>449.200262756847</v>
      </c>
      <c r="G298" s="108">
        <v>-45.997035921888497</v>
      </c>
      <c r="H298" s="108">
        <v>104.994028253038</v>
      </c>
      <c r="I298" s="108">
        <v>-13.2272193810064</v>
      </c>
      <c r="J298" s="108"/>
      <c r="K298" s="108">
        <v>217</v>
      </c>
      <c r="L298" s="108">
        <v>838.09352506468201</v>
      </c>
      <c r="M298" s="108">
        <v>836.89454112750002</v>
      </c>
      <c r="N298" s="190">
        <v>0.94954128440367003</v>
      </c>
      <c r="O298" s="163">
        <v>0.95105300000000004</v>
      </c>
      <c r="P298" s="163">
        <v>1.0961000000000001</v>
      </c>
      <c r="Q298" s="126">
        <v>-15.5642023346303</v>
      </c>
    </row>
    <row r="299" spans="1:17" x14ac:dyDescent="0.25">
      <c r="A299" s="108" t="s">
        <v>592</v>
      </c>
      <c r="B299" s="108">
        <v>5461</v>
      </c>
      <c r="C299" s="108">
        <v>5118</v>
      </c>
      <c r="D299" s="108">
        <v>4036.8346628780801</v>
      </c>
      <c r="E299" s="108">
        <v>780.49227910748505</v>
      </c>
      <c r="F299" s="108">
        <v>353.77757394181799</v>
      </c>
      <c r="G299" s="108">
        <v>-45.997035921888497</v>
      </c>
      <c r="H299" s="108">
        <v>6.04888523031285</v>
      </c>
      <c r="I299" s="108">
        <v>-13.2272193810064</v>
      </c>
      <c r="J299" s="108"/>
      <c r="K299" s="108">
        <v>166</v>
      </c>
      <c r="L299" s="108">
        <v>669.34451906361596</v>
      </c>
      <c r="M299" s="108">
        <v>890.35734588195601</v>
      </c>
      <c r="N299" s="190">
        <v>0.940119760479042</v>
      </c>
      <c r="O299" s="163">
        <v>0.96393699999999993</v>
      </c>
      <c r="P299" s="163">
        <v>1.0859000000000001</v>
      </c>
      <c r="Q299" s="126">
        <v>-3.4883720930232598</v>
      </c>
    </row>
    <row r="300" spans="1:17" x14ac:dyDescent="0.25">
      <c r="A300" s="108" t="s">
        <v>593</v>
      </c>
      <c r="B300" s="108">
        <v>9059</v>
      </c>
      <c r="C300" s="108">
        <v>5506</v>
      </c>
      <c r="D300" s="108">
        <v>4676.4411588147896</v>
      </c>
      <c r="E300" s="108">
        <v>645.33146438689403</v>
      </c>
      <c r="F300" s="108">
        <v>201.55342860728601</v>
      </c>
      <c r="G300" s="108">
        <v>-45.997035921888497</v>
      </c>
      <c r="H300" s="108">
        <v>42.076262479280899</v>
      </c>
      <c r="I300" s="108">
        <v>-13.2272193810064</v>
      </c>
      <c r="J300" s="108"/>
      <c r="K300" s="108">
        <v>319</v>
      </c>
      <c r="L300" s="108">
        <v>686.845942641752</v>
      </c>
      <c r="M300" s="108">
        <v>602.53429286263997</v>
      </c>
      <c r="N300" s="190">
        <v>0.92500000000000004</v>
      </c>
      <c r="O300" s="163">
        <v>0.95785500000000001</v>
      </c>
      <c r="P300" s="163">
        <v>1.0416000000000001</v>
      </c>
      <c r="Q300" s="126">
        <v>-8.0691642651296807</v>
      </c>
    </row>
    <row r="301" spans="1:17" x14ac:dyDescent="0.25">
      <c r="A301" s="108" t="s">
        <v>594</v>
      </c>
      <c r="B301" s="108">
        <v>2718</v>
      </c>
      <c r="C301" s="108">
        <v>5359</v>
      </c>
      <c r="D301" s="108">
        <v>4495.1421062747704</v>
      </c>
      <c r="E301" s="108">
        <v>446.41515908121301</v>
      </c>
      <c r="F301" s="108">
        <v>443.94128913049798</v>
      </c>
      <c r="G301" s="108">
        <v>-45.997035921888497</v>
      </c>
      <c r="H301" s="108">
        <v>32.801184275181399</v>
      </c>
      <c r="I301" s="108">
        <v>-13.2272193810064</v>
      </c>
      <c r="J301" s="108"/>
      <c r="K301" s="108">
        <v>92</v>
      </c>
      <c r="L301" s="108">
        <v>622.48735195347297</v>
      </c>
      <c r="M301" s="108">
        <v>269.06027293955498</v>
      </c>
      <c r="N301" s="190">
        <v>0.90425531914893598</v>
      </c>
      <c r="O301" s="163">
        <v>0.95179800000000003</v>
      </c>
      <c r="P301" s="163">
        <v>1.0972</v>
      </c>
      <c r="Q301" s="126">
        <v>-7.0707070707070701</v>
      </c>
    </row>
    <row r="302" spans="1:17" ht="14.25" customHeight="1" x14ac:dyDescent="0.25">
      <c r="A302" s="18" t="s">
        <v>595</v>
      </c>
      <c r="B302" s="108"/>
      <c r="C302" s="108"/>
      <c r="D302" s="108"/>
      <c r="E302" s="108"/>
      <c r="F302" s="108"/>
      <c r="G302" s="108"/>
      <c r="H302" s="108"/>
      <c r="I302" s="108"/>
      <c r="J302" s="18"/>
      <c r="K302" s="108"/>
      <c r="L302" s="108"/>
      <c r="M302" s="108"/>
      <c r="N302" s="190"/>
      <c r="O302" s="163"/>
      <c r="P302" s="163"/>
      <c r="Q302" s="126"/>
    </row>
    <row r="303" spans="1:17" x14ac:dyDescent="0.25">
      <c r="A303" s="108" t="s">
        <v>596</v>
      </c>
      <c r="B303" s="108">
        <v>2609</v>
      </c>
      <c r="C303" s="108">
        <v>4588</v>
      </c>
      <c r="D303" s="108">
        <v>3766.7143921511602</v>
      </c>
      <c r="E303" s="108">
        <v>477.53918235473299</v>
      </c>
      <c r="F303" s="108">
        <v>351.29117184320597</v>
      </c>
      <c r="G303" s="108">
        <v>-45.997035921888497</v>
      </c>
      <c r="H303" s="108">
        <v>51.560303777259598</v>
      </c>
      <c r="I303" s="108">
        <v>-13.2272193810064</v>
      </c>
      <c r="J303" s="108"/>
      <c r="K303" s="108">
        <v>74</v>
      </c>
      <c r="L303" s="108">
        <v>548.16559409641297</v>
      </c>
      <c r="M303" s="108">
        <v>405.63007734365601</v>
      </c>
      <c r="N303" s="190">
        <v>0.891891891891892</v>
      </c>
      <c r="O303" s="163">
        <v>0.96032899999999999</v>
      </c>
      <c r="P303" s="163">
        <v>1.0913999999999999</v>
      </c>
      <c r="Q303" s="126">
        <v>-10.8433734939759</v>
      </c>
    </row>
    <row r="304" spans="1:17" x14ac:dyDescent="0.25">
      <c r="A304" s="108" t="s">
        <v>597</v>
      </c>
      <c r="B304" s="108">
        <v>6113</v>
      </c>
      <c r="C304" s="108">
        <v>4769</v>
      </c>
      <c r="D304" s="108">
        <v>4040.7650508591801</v>
      </c>
      <c r="E304" s="108">
        <v>402.37097112616902</v>
      </c>
      <c r="F304" s="108">
        <v>388.46169720169701</v>
      </c>
      <c r="G304" s="108">
        <v>-45.997035921888497</v>
      </c>
      <c r="H304" s="108">
        <v>-3.0508098704304301</v>
      </c>
      <c r="I304" s="108">
        <v>-13.2272193810064</v>
      </c>
      <c r="J304" s="108"/>
      <c r="K304" s="108">
        <v>186</v>
      </c>
      <c r="L304" s="108">
        <v>383.21574307768401</v>
      </c>
      <c r="M304" s="108">
        <v>420.243505905257</v>
      </c>
      <c r="N304" s="190">
        <v>0.92473118279569899</v>
      </c>
      <c r="O304" s="163">
        <v>0.95483200000000001</v>
      </c>
      <c r="P304" s="163">
        <v>1.0944</v>
      </c>
      <c r="Q304" s="126">
        <v>0.54054054054054101</v>
      </c>
    </row>
    <row r="305" spans="1:17" x14ac:dyDescent="0.25">
      <c r="A305" s="108" t="s">
        <v>598</v>
      </c>
      <c r="B305" s="108">
        <v>27943</v>
      </c>
      <c r="C305" s="108">
        <v>4473</v>
      </c>
      <c r="D305" s="108">
        <v>4215.5635420811004</v>
      </c>
      <c r="E305" s="108">
        <v>300.82961723181802</v>
      </c>
      <c r="F305" s="108">
        <v>-5.2116578714448503</v>
      </c>
      <c r="G305" s="108">
        <v>-45.997035921888497</v>
      </c>
      <c r="H305" s="108">
        <v>20.707313182587701</v>
      </c>
      <c r="I305" s="108">
        <v>-13.2272193810064</v>
      </c>
      <c r="J305" s="108"/>
      <c r="K305" s="108">
        <v>887</v>
      </c>
      <c r="L305" s="108">
        <v>313.83478669999698</v>
      </c>
      <c r="M305" s="108">
        <v>286.54175449424298</v>
      </c>
      <c r="N305" s="190">
        <v>0.91647855530473998</v>
      </c>
      <c r="O305" s="163">
        <v>0.9629080000000001</v>
      </c>
      <c r="P305" s="163">
        <v>0.99709999999999999</v>
      </c>
      <c r="Q305" s="126">
        <v>-5.6382978723404298</v>
      </c>
    </row>
    <row r="306" spans="1:17" x14ac:dyDescent="0.25">
      <c r="A306" s="108" t="s">
        <v>599</v>
      </c>
      <c r="B306" s="108">
        <v>17330</v>
      </c>
      <c r="C306" s="108">
        <v>4268</v>
      </c>
      <c r="D306" s="108">
        <v>3816.2413319060402</v>
      </c>
      <c r="E306" s="108">
        <v>431.05120793657602</v>
      </c>
      <c r="F306" s="108">
        <v>82.575054772330006</v>
      </c>
      <c r="G306" s="108">
        <v>-45.997035921888497</v>
      </c>
      <c r="H306" s="108">
        <v>-3.0508098704304301</v>
      </c>
      <c r="I306" s="108">
        <v>-13.2272193810064</v>
      </c>
      <c r="J306" s="108"/>
      <c r="K306" s="108">
        <v>498</v>
      </c>
      <c r="L306" s="108">
        <v>461.233282560676</v>
      </c>
      <c r="M306" s="108">
        <v>399.58644004307899</v>
      </c>
      <c r="N306" s="190">
        <v>0.92771084337349397</v>
      </c>
      <c r="O306" s="163">
        <v>0.97529900000000003</v>
      </c>
      <c r="P306" s="163">
        <v>1.0198</v>
      </c>
      <c r="Q306" s="126">
        <v>1.01419878296146</v>
      </c>
    </row>
    <row r="307" spans="1:17" x14ac:dyDescent="0.25">
      <c r="A307" s="108" t="s">
        <v>600</v>
      </c>
      <c r="B307" s="108">
        <v>9177</v>
      </c>
      <c r="C307" s="108">
        <v>5466</v>
      </c>
      <c r="D307" s="108">
        <v>4645.2527758413098</v>
      </c>
      <c r="E307" s="108">
        <v>434.07397523904098</v>
      </c>
      <c r="F307" s="108">
        <v>443.66723732967398</v>
      </c>
      <c r="G307" s="108">
        <v>-45.997035921888497</v>
      </c>
      <c r="H307" s="108">
        <v>2.0257505808157998</v>
      </c>
      <c r="I307" s="108">
        <v>-13.2272193810064</v>
      </c>
      <c r="J307" s="108"/>
      <c r="K307" s="108">
        <v>321</v>
      </c>
      <c r="L307" s="108">
        <v>414.02174229302</v>
      </c>
      <c r="M307" s="108">
        <v>452.84351491566599</v>
      </c>
      <c r="N307" s="190">
        <v>0.816455696202532</v>
      </c>
      <c r="O307" s="163">
        <v>0.96345600000000009</v>
      </c>
      <c r="P307" s="163">
        <v>1.0940000000000001</v>
      </c>
      <c r="Q307" s="126">
        <v>-2.7272727272727302</v>
      </c>
    </row>
    <row r="308" spans="1:17" x14ac:dyDescent="0.25">
      <c r="A308" s="108" t="s">
        <v>601</v>
      </c>
      <c r="B308" s="108">
        <v>4728</v>
      </c>
      <c r="C308" s="108">
        <v>3761</v>
      </c>
      <c r="D308" s="108">
        <v>3145.9050141243201</v>
      </c>
      <c r="E308" s="108">
        <v>299.07620447050698</v>
      </c>
      <c r="F308" s="108">
        <v>295.17837569437802</v>
      </c>
      <c r="G308" s="108">
        <v>-45.997035921888497</v>
      </c>
      <c r="H308" s="108">
        <v>80.293819976585397</v>
      </c>
      <c r="I308" s="108">
        <v>-13.2272193810064</v>
      </c>
      <c r="J308" s="108"/>
      <c r="K308" s="108">
        <v>112</v>
      </c>
      <c r="L308" s="108">
        <v>251.51097180953099</v>
      </c>
      <c r="M308" s="108">
        <v>345.35874386208502</v>
      </c>
      <c r="N308" s="190">
        <v>0.90825688073394495</v>
      </c>
      <c r="O308" s="163">
        <v>0.96419900000000003</v>
      </c>
      <c r="P308" s="163">
        <v>1.0915999999999999</v>
      </c>
      <c r="Q308" s="126">
        <v>-17.037037037036999</v>
      </c>
    </row>
    <row r="309" spans="1:17" x14ac:dyDescent="0.25">
      <c r="A309" s="108" t="s">
        <v>602</v>
      </c>
      <c r="B309" s="108">
        <v>15547</v>
      </c>
      <c r="C309" s="108">
        <v>4931</v>
      </c>
      <c r="D309" s="108">
        <v>4194.1112336951101</v>
      </c>
      <c r="E309" s="108">
        <v>381.145495366332</v>
      </c>
      <c r="F309" s="108">
        <v>399.58228787445199</v>
      </c>
      <c r="G309" s="108">
        <v>-45.997035921888497</v>
      </c>
      <c r="H309" s="108">
        <v>15.2781790672197</v>
      </c>
      <c r="I309" s="108">
        <v>-13.2272193810064</v>
      </c>
      <c r="J309" s="108"/>
      <c r="K309" s="108">
        <v>491</v>
      </c>
      <c r="L309" s="108">
        <v>472.689692674583</v>
      </c>
      <c r="M309" s="108">
        <v>288.31860478868299</v>
      </c>
      <c r="N309" s="190">
        <v>0.90744466800804802</v>
      </c>
      <c r="O309" s="163">
        <v>0.95713099999999995</v>
      </c>
      <c r="P309" s="163">
        <v>1.0935999999999999</v>
      </c>
      <c r="Q309" s="126">
        <v>-4.8449612403100799</v>
      </c>
    </row>
    <row r="310" spans="1:17" x14ac:dyDescent="0.25">
      <c r="A310" s="108" t="s">
        <v>603</v>
      </c>
      <c r="B310" s="108">
        <v>22433</v>
      </c>
      <c r="C310" s="108">
        <v>4464</v>
      </c>
      <c r="D310" s="108">
        <v>4209.0811140477199</v>
      </c>
      <c r="E310" s="108">
        <v>322.60565505517201</v>
      </c>
      <c r="F310" s="108">
        <v>-15.294653503862399</v>
      </c>
      <c r="G310" s="108">
        <v>-45.997035921888497</v>
      </c>
      <c r="H310" s="108">
        <v>6.6925801249601999</v>
      </c>
      <c r="I310" s="108">
        <v>-13.2272193810064</v>
      </c>
      <c r="J310" s="108"/>
      <c r="K310" s="108">
        <v>711</v>
      </c>
      <c r="L310" s="108">
        <v>335.39509931497798</v>
      </c>
      <c r="M310" s="108">
        <v>308.53351752596802</v>
      </c>
      <c r="N310" s="190">
        <v>0.92545710267229297</v>
      </c>
      <c r="O310" s="163">
        <v>0.98882400000000004</v>
      </c>
      <c r="P310" s="163">
        <v>0.99470000000000003</v>
      </c>
      <c r="Q310" s="126">
        <v>-3.5278154681139799</v>
      </c>
    </row>
    <row r="311" spans="1:17" x14ac:dyDescent="0.25">
      <c r="A311" s="108" t="s">
        <v>604</v>
      </c>
      <c r="B311" s="108">
        <v>79352</v>
      </c>
      <c r="C311" s="108">
        <v>4366</v>
      </c>
      <c r="D311" s="108">
        <v>4376.4187171928797</v>
      </c>
      <c r="E311" s="108">
        <v>32.135370896894997</v>
      </c>
      <c r="F311" s="108">
        <v>19.705090680449299</v>
      </c>
      <c r="G311" s="108">
        <v>-45.997035921888497</v>
      </c>
      <c r="H311" s="108">
        <v>-3.0508098704304301</v>
      </c>
      <c r="I311" s="108">
        <v>-13.2272193810064</v>
      </c>
      <c r="J311" s="108"/>
      <c r="K311" s="108">
        <v>2615</v>
      </c>
      <c r="L311" s="108">
        <v>50.096137842226199</v>
      </c>
      <c r="M311" s="108">
        <v>12.891910682166801</v>
      </c>
      <c r="N311" s="190">
        <v>0.93116634799235198</v>
      </c>
      <c r="O311" s="163">
        <v>0.98563100000000003</v>
      </c>
      <c r="P311" s="163">
        <v>1.0028999999999999</v>
      </c>
      <c r="Q311" s="126">
        <v>11.6567036720751</v>
      </c>
    </row>
    <row r="312" spans="1:17" x14ac:dyDescent="0.25">
      <c r="A312" s="108" t="s">
        <v>605</v>
      </c>
      <c r="B312" s="108">
        <v>5871</v>
      </c>
      <c r="C312" s="108">
        <v>4583</v>
      </c>
      <c r="D312" s="108">
        <v>3732.3031784842401</v>
      </c>
      <c r="E312" s="108">
        <v>450.081453251185</v>
      </c>
      <c r="F312" s="108">
        <v>354.11767199962401</v>
      </c>
      <c r="G312" s="108">
        <v>-45.997035921888497</v>
      </c>
      <c r="H312" s="108">
        <v>105.926021149655</v>
      </c>
      <c r="I312" s="108">
        <v>-13.2272193810064</v>
      </c>
      <c r="J312" s="108"/>
      <c r="K312" s="108">
        <v>165</v>
      </c>
      <c r="L312" s="108">
        <v>643.30792248502303</v>
      </c>
      <c r="M312" s="108">
        <v>255.57229074795001</v>
      </c>
      <c r="N312" s="190">
        <v>0.95180722891566305</v>
      </c>
      <c r="O312" s="163">
        <v>0.95478600000000002</v>
      </c>
      <c r="P312" s="163">
        <v>1.093</v>
      </c>
      <c r="Q312" s="126">
        <v>-18.316831683168299</v>
      </c>
    </row>
    <row r="313" spans="1:17" x14ac:dyDescent="0.25">
      <c r="A313" s="108" t="s">
        <v>606</v>
      </c>
      <c r="B313" s="108">
        <v>42344</v>
      </c>
      <c r="C313" s="108">
        <v>4652</v>
      </c>
      <c r="D313" s="108">
        <v>4406.45657000351</v>
      </c>
      <c r="E313" s="108">
        <v>264.96542976413298</v>
      </c>
      <c r="F313" s="108">
        <v>29.0457592506075</v>
      </c>
      <c r="G313" s="108">
        <v>-45.997035921888497</v>
      </c>
      <c r="H313" s="108">
        <v>11.022801252311901</v>
      </c>
      <c r="I313" s="108">
        <v>-13.2272193810064</v>
      </c>
      <c r="J313" s="108"/>
      <c r="K313" s="108">
        <v>1405</v>
      </c>
      <c r="L313" s="108">
        <v>310.08303438011399</v>
      </c>
      <c r="M313" s="108">
        <v>218.56513187875399</v>
      </c>
      <c r="N313" s="190">
        <v>0.93603411513859303</v>
      </c>
      <c r="O313" s="163">
        <v>0.96590299999999996</v>
      </c>
      <c r="P313" s="163">
        <v>1.0049999999999999</v>
      </c>
      <c r="Q313" s="126">
        <v>-4.0955631399317403</v>
      </c>
    </row>
    <row r="314" spans="1:17" x14ac:dyDescent="0.25">
      <c r="A314" s="108" t="s">
        <v>607</v>
      </c>
      <c r="B314" s="108">
        <v>7783</v>
      </c>
      <c r="C314" s="108">
        <v>4529</v>
      </c>
      <c r="D314" s="108">
        <v>3839.1982457478898</v>
      </c>
      <c r="E314" s="108">
        <v>419.36004183191699</v>
      </c>
      <c r="F314" s="108">
        <v>214.330181670977</v>
      </c>
      <c r="G314" s="108">
        <v>-45.997035921888497</v>
      </c>
      <c r="H314" s="108">
        <v>115.268792638561</v>
      </c>
      <c r="I314" s="108">
        <v>-13.2272193810064</v>
      </c>
      <c r="J314" s="108"/>
      <c r="K314" s="108">
        <v>225</v>
      </c>
      <c r="L314" s="108">
        <v>368.23387556982101</v>
      </c>
      <c r="M314" s="108">
        <v>469.20351482461501</v>
      </c>
      <c r="N314" s="190">
        <v>0.90625</v>
      </c>
      <c r="O314" s="163">
        <v>0.96308000000000005</v>
      </c>
      <c r="P314" s="163">
        <v>1.054</v>
      </c>
      <c r="Q314" s="126">
        <v>-19.0647482014388</v>
      </c>
    </row>
    <row r="315" spans="1:17" x14ac:dyDescent="0.25">
      <c r="A315" s="108" t="s">
        <v>608</v>
      </c>
      <c r="B315" s="108">
        <v>3162</v>
      </c>
      <c r="C315" s="108">
        <v>4205</v>
      </c>
      <c r="D315" s="108">
        <v>2897.9592611135799</v>
      </c>
      <c r="E315" s="108">
        <v>895.26011858872198</v>
      </c>
      <c r="F315" s="108">
        <v>271.59715694025999</v>
      </c>
      <c r="G315" s="108">
        <v>-45.997035921888497</v>
      </c>
      <c r="H315" s="108">
        <v>199.044862171918</v>
      </c>
      <c r="I315" s="108">
        <v>-13.2272193810064</v>
      </c>
      <c r="J315" s="108"/>
      <c r="K315" s="108">
        <v>69</v>
      </c>
      <c r="L315" s="108">
        <v>883.94451351870305</v>
      </c>
      <c r="M315" s="108">
        <v>905.29303038934404</v>
      </c>
      <c r="N315" s="190">
        <v>0.82608695652173902</v>
      </c>
      <c r="O315" s="163">
        <v>0.94885499999999989</v>
      </c>
      <c r="P315" s="163">
        <v>1.0912999999999999</v>
      </c>
      <c r="Q315" s="126">
        <v>-33.653846153846203</v>
      </c>
    </row>
    <row r="316" spans="1:17" x14ac:dyDescent="0.25">
      <c r="A316" s="108" t="s">
        <v>609</v>
      </c>
      <c r="B316" s="108">
        <v>4088</v>
      </c>
      <c r="C316" s="108">
        <v>4801</v>
      </c>
      <c r="D316" s="108">
        <v>3573.44291599494</v>
      </c>
      <c r="E316" s="108">
        <v>699.32745208524898</v>
      </c>
      <c r="F316" s="108">
        <v>358.64025933449199</v>
      </c>
      <c r="G316" s="108">
        <v>-45.997035921888497</v>
      </c>
      <c r="H316" s="108">
        <v>228.481637223766</v>
      </c>
      <c r="I316" s="108">
        <v>-13.2272193810064</v>
      </c>
      <c r="J316" s="108"/>
      <c r="K316" s="108">
        <v>110</v>
      </c>
      <c r="L316" s="108">
        <v>979.39864055430405</v>
      </c>
      <c r="M316" s="108">
        <v>417.97357034679601</v>
      </c>
      <c r="N316" s="190">
        <v>0.89473684210526305</v>
      </c>
      <c r="O316" s="163">
        <v>0.95003299999999991</v>
      </c>
      <c r="P316" s="163">
        <v>1.0984</v>
      </c>
      <c r="Q316" s="126">
        <v>-32.098765432098801</v>
      </c>
    </row>
    <row r="317" spans="1:17" s="64" customFormat="1" ht="6.75" customHeight="1" thickBot="1" x14ac:dyDescent="0.3">
      <c r="A317" s="59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173"/>
      <c r="M317" s="82"/>
      <c r="N317" s="68"/>
      <c r="O317" s="82"/>
      <c r="P317" s="82"/>
      <c r="Q317" s="82"/>
    </row>
    <row r="318" spans="1:17" x14ac:dyDescent="0.25">
      <c r="A318" s="19"/>
      <c r="C318" s="80"/>
      <c r="D318" s="80"/>
      <c r="E318" s="80"/>
      <c r="F318" s="80"/>
      <c r="G318" s="80"/>
      <c r="H318" s="80"/>
      <c r="I318" s="80"/>
      <c r="J318" s="81"/>
      <c r="K318" s="80"/>
      <c r="L318" s="85"/>
      <c r="M318" s="80"/>
      <c r="O318" s="80"/>
      <c r="P318" s="80"/>
      <c r="Q318" s="80"/>
    </row>
    <row r="319" spans="1:17" x14ac:dyDescent="0.25">
      <c r="A319" s="19"/>
      <c r="C319" s="80"/>
      <c r="D319" s="80"/>
      <c r="E319" s="80"/>
      <c r="F319" s="80"/>
      <c r="G319" s="80"/>
      <c r="H319" s="80"/>
      <c r="I319" s="80"/>
      <c r="J319" s="81"/>
      <c r="K319" s="80"/>
      <c r="L319" s="85"/>
      <c r="M319" s="80"/>
      <c r="O319" s="80"/>
      <c r="P319" s="80"/>
      <c r="Q319" s="80"/>
    </row>
    <row r="320" spans="1:17" hidden="1" x14ac:dyDescent="0.25">
      <c r="A320" s="19"/>
      <c r="C320" s="80"/>
      <c r="D320" s="80"/>
      <c r="E320" s="80"/>
      <c r="F320" s="80"/>
      <c r="G320" s="80"/>
      <c r="H320" s="80"/>
      <c r="I320" s="80"/>
      <c r="J320" s="81"/>
      <c r="K320" s="80"/>
      <c r="L320" s="85"/>
      <c r="M320" s="80"/>
      <c r="O320" s="80"/>
      <c r="P320" s="80"/>
      <c r="Q320" s="80"/>
    </row>
    <row r="321" spans="1:17" hidden="1" x14ac:dyDescent="0.25">
      <c r="A321" s="19"/>
      <c r="C321" s="80"/>
      <c r="D321" s="80"/>
      <c r="E321" s="80"/>
      <c r="F321" s="80"/>
      <c r="G321" s="80"/>
      <c r="H321" s="80"/>
      <c r="I321" s="80"/>
      <c r="J321" s="81"/>
      <c r="K321" s="80"/>
      <c r="L321" s="85"/>
      <c r="M321" s="80"/>
      <c r="O321" s="80"/>
      <c r="P321" s="80"/>
      <c r="Q321" s="80"/>
    </row>
    <row r="322" spans="1:17" hidden="1" x14ac:dyDescent="0.25">
      <c r="A322" s="19"/>
      <c r="C322" s="80"/>
      <c r="D322" s="80"/>
      <c r="E322" s="80"/>
      <c r="F322" s="80"/>
      <c r="G322" s="80"/>
      <c r="H322" s="80"/>
      <c r="I322" s="80"/>
      <c r="J322" s="81"/>
      <c r="K322" s="80"/>
      <c r="L322" s="85"/>
      <c r="M322" s="80"/>
      <c r="O322" s="80"/>
      <c r="P322" s="80"/>
      <c r="Q322" s="80"/>
    </row>
    <row r="323" spans="1:17" hidden="1" x14ac:dyDescent="0.25">
      <c r="A323" s="19"/>
      <c r="C323" s="80"/>
      <c r="D323" s="80"/>
      <c r="E323" s="80"/>
      <c r="F323" s="80"/>
      <c r="G323" s="80"/>
      <c r="H323" s="80"/>
      <c r="I323" s="80"/>
      <c r="J323" s="81"/>
      <c r="K323" s="80"/>
      <c r="L323" s="85"/>
      <c r="M323" s="80"/>
      <c r="O323" s="80"/>
      <c r="P323" s="80"/>
      <c r="Q323" s="80"/>
    </row>
    <row r="324" spans="1:17" hidden="1" x14ac:dyDescent="0.25">
      <c r="A324" s="19"/>
      <c r="C324" s="80"/>
      <c r="D324" s="80"/>
      <c r="E324" s="80"/>
      <c r="F324" s="80"/>
      <c r="G324" s="80"/>
      <c r="H324" s="80"/>
      <c r="I324" s="80"/>
      <c r="J324" s="81"/>
      <c r="K324" s="80"/>
      <c r="L324" s="85"/>
      <c r="M324" s="80"/>
      <c r="O324" s="80"/>
      <c r="P324" s="80"/>
      <c r="Q324" s="80"/>
    </row>
    <row r="325" spans="1:17" s="64" customFormat="1" hidden="1" x14ac:dyDescent="0.25">
      <c r="A325" s="171"/>
      <c r="B325"/>
      <c r="C325" s="81"/>
      <c r="D325" s="81"/>
      <c r="E325" s="81"/>
      <c r="F325" s="81"/>
      <c r="G325" s="81"/>
      <c r="H325" s="81"/>
      <c r="I325" s="81"/>
      <c r="J325" s="81"/>
      <c r="K325" s="81"/>
      <c r="L325" s="90"/>
      <c r="M325" s="81"/>
      <c r="O325" s="81"/>
      <c r="P325" s="81"/>
      <c r="Q325" s="81"/>
    </row>
    <row r="326" spans="1:17" s="64" customFormat="1" hidden="1" x14ac:dyDescent="0.25">
      <c r="B326"/>
    </row>
    <row r="327" spans="1:17" s="64" customFormat="1" hidden="1" x14ac:dyDescent="0.25">
      <c r="B327"/>
    </row>
    <row r="328" spans="1:17" s="64" customFormat="1" hidden="1" x14ac:dyDescent="0.25">
      <c r="B328"/>
    </row>
    <row r="329" spans="1:17" x14ac:dyDescent="0.25"/>
    <row r="330" spans="1:17" x14ac:dyDescent="0.25"/>
  </sheetData>
  <mergeCells count="3">
    <mergeCell ref="L3:M3"/>
    <mergeCell ref="E3:I3"/>
    <mergeCell ref="O3:P3"/>
  </mergeCells>
  <conditionalFormatting sqref="C7:Q1048576">
    <cfRule type="cellIs" dxfId="70" priority="2" operator="lessThan">
      <formula>0</formula>
    </cfRule>
  </conditionalFormatting>
  <conditionalFormatting sqref="B7:B332">
    <cfRule type="cellIs" dxfId="6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5"/>
  <sheetViews>
    <sheetView showGridLines="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26.6640625" style="64" customWidth="1"/>
    <col min="2" max="2" width="12.44140625" style="64" customWidth="1"/>
    <col min="3" max="3" width="10.109375" style="64" customWidth="1"/>
    <col min="4" max="4" width="10.88671875" style="64" customWidth="1"/>
    <col min="5" max="5" width="9" style="64" customWidth="1"/>
    <col min="6" max="6" width="9.88671875" style="64" customWidth="1"/>
    <col min="7" max="7" width="10.5546875" style="64" customWidth="1"/>
    <col min="8" max="8" width="12.5546875" style="64" customWidth="1"/>
    <col min="9" max="10" width="11.109375" style="64" customWidth="1"/>
    <col min="11" max="11" width="9.109375" style="172" customWidth="1"/>
    <col min="12" max="12" width="11.44140625" style="172" customWidth="1"/>
    <col min="13" max="13" width="10" style="64" customWidth="1"/>
    <col min="14" max="14" width="5" style="64" customWidth="1"/>
    <col min="15" max="15" width="9.109375" style="64" hidden="1" customWidth="1"/>
    <col min="16" max="23" width="0" style="64" hidden="1" customWidth="1"/>
    <col min="24" max="16384" width="9.109375" style="64" hidden="1"/>
  </cols>
  <sheetData>
    <row r="1" spans="1:15" x14ac:dyDescent="0.25"/>
    <row r="2" spans="1:15" ht="16.2" thickBot="1" x14ac:dyDescent="0.35">
      <c r="A2" s="69" t="str">
        <f>"Tabell 7  Kommunal vuxenutbildning, utjämningsåret "&amp;Innehåll!C33</f>
        <v>Tabell 7  Kommunal vuxenutbildning, utjämningsåret 2025</v>
      </c>
      <c r="B2" s="68"/>
      <c r="C2" s="68"/>
      <c r="D2" s="68"/>
      <c r="E2" s="68"/>
      <c r="F2" s="68"/>
      <c r="G2" s="68"/>
      <c r="I2" s="69" t="s">
        <v>67</v>
      </c>
      <c r="J2" s="68"/>
      <c r="K2" s="70"/>
      <c r="L2" s="70"/>
      <c r="M2" s="68"/>
    </row>
    <row r="3" spans="1:15" ht="14.25" customHeight="1" x14ac:dyDescent="0.25">
      <c r="A3" s="275" t="s">
        <v>19</v>
      </c>
      <c r="B3" s="275"/>
      <c r="C3" s="275"/>
      <c r="D3" s="266"/>
      <c r="E3" s="401" t="s">
        <v>236</v>
      </c>
      <c r="F3" s="401"/>
      <c r="G3" s="401"/>
      <c r="I3" s="400"/>
      <c r="J3" s="400"/>
      <c r="K3" s="400"/>
      <c r="L3" s="400"/>
      <c r="M3" s="400"/>
      <c r="N3" s="400"/>
    </row>
    <row r="4" spans="1:15" ht="66" x14ac:dyDescent="0.25">
      <c r="A4" s="274" t="s">
        <v>42</v>
      </c>
      <c r="B4" s="278" t="str">
        <f>"Folkmängd 31/12 -"&amp;Innehåll!C33-2</f>
        <v>Folkmängd 31/12 -2023</v>
      </c>
      <c r="C4" s="278" t="s">
        <v>70</v>
      </c>
      <c r="D4" s="278" t="s">
        <v>203</v>
      </c>
      <c r="E4" s="276" t="s">
        <v>206</v>
      </c>
      <c r="F4" s="276" t="s">
        <v>204</v>
      </c>
      <c r="G4" s="277" t="s">
        <v>205</v>
      </c>
      <c r="I4" s="74" t="s">
        <v>209</v>
      </c>
      <c r="J4" s="74" t="s">
        <v>208</v>
      </c>
      <c r="K4" s="74" t="s">
        <v>210</v>
      </c>
      <c r="L4" s="83" t="s">
        <v>275</v>
      </c>
      <c r="M4" s="84" t="s">
        <v>274</v>
      </c>
      <c r="N4" s="89"/>
    </row>
    <row r="5" spans="1:15" s="284" customFormat="1" ht="15.75" customHeight="1" x14ac:dyDescent="0.25">
      <c r="A5" s="263"/>
      <c r="B5" s="76"/>
      <c r="C5" s="185" t="s">
        <v>207</v>
      </c>
      <c r="D5" s="263" t="s">
        <v>71</v>
      </c>
      <c r="E5" s="263" t="s">
        <v>72</v>
      </c>
      <c r="F5" s="263" t="s">
        <v>73</v>
      </c>
      <c r="G5" s="263" t="s">
        <v>74</v>
      </c>
      <c r="H5" s="179"/>
      <c r="I5" s="179"/>
      <c r="J5" s="179"/>
      <c r="K5" s="180"/>
      <c r="L5" s="180"/>
      <c r="M5" s="179"/>
      <c r="N5" s="179"/>
    </row>
    <row r="6" spans="1:15" s="284" customFormat="1" ht="15.75" customHeight="1" x14ac:dyDescent="0.25">
      <c r="A6" s="399"/>
      <c r="B6" s="399"/>
      <c r="C6" s="273"/>
      <c r="D6" s="262"/>
      <c r="E6" s="262"/>
      <c r="F6" s="262"/>
      <c r="G6" s="399"/>
      <c r="H6" s="399"/>
      <c r="I6" s="261"/>
      <c r="J6" s="261"/>
      <c r="K6" s="79"/>
      <c r="L6" s="79"/>
      <c r="M6" s="261"/>
      <c r="N6" s="76"/>
    </row>
    <row r="7" spans="1:15" ht="18.75" customHeight="1" x14ac:dyDescent="0.25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3.2" x14ac:dyDescent="0.25">
      <c r="A8" s="108" t="s">
        <v>306</v>
      </c>
      <c r="B8" s="108">
        <v>95592</v>
      </c>
      <c r="C8" s="153">
        <v>1363</v>
      </c>
      <c r="D8" s="153">
        <v>72.615358823913894</v>
      </c>
      <c r="E8" s="153">
        <v>327.85199184073201</v>
      </c>
      <c r="F8" s="153">
        <v>426.83655879366199</v>
      </c>
      <c r="G8" s="153">
        <v>535.62720058071704</v>
      </c>
      <c r="H8" s="153"/>
      <c r="I8" s="153">
        <v>2459</v>
      </c>
      <c r="J8" s="153">
        <v>4860</v>
      </c>
      <c r="K8" s="153">
        <v>4976.8952772073899</v>
      </c>
      <c r="L8" s="153">
        <v>56723</v>
      </c>
      <c r="M8" s="153">
        <v>46433</v>
      </c>
      <c r="N8" s="108"/>
      <c r="O8" s="108"/>
    </row>
    <row r="9" spans="1:15" ht="13.2" x14ac:dyDescent="0.25">
      <c r="A9" s="108" t="s">
        <v>307</v>
      </c>
      <c r="B9" s="108">
        <v>32419</v>
      </c>
      <c r="C9" s="153">
        <v>402</v>
      </c>
      <c r="D9" s="153">
        <v>-7.0021133658336803</v>
      </c>
      <c r="E9" s="153">
        <v>32.630169056561797</v>
      </c>
      <c r="F9" s="153">
        <v>81.834108762061703</v>
      </c>
      <c r="G9" s="153">
        <v>294.04469330849503</v>
      </c>
      <c r="H9" s="153"/>
      <c r="I9" s="153">
        <v>83</v>
      </c>
      <c r="J9" s="153">
        <v>316</v>
      </c>
      <c r="K9" s="153">
        <v>926.58932238192995</v>
      </c>
      <c r="L9" s="153">
        <v>17065</v>
      </c>
      <c r="M9" s="153">
        <v>14906</v>
      </c>
      <c r="N9" s="108"/>
      <c r="O9" s="108"/>
    </row>
    <row r="10" spans="1:15" ht="13.2" x14ac:dyDescent="0.25">
      <c r="A10" s="108" t="s">
        <v>308</v>
      </c>
      <c r="B10" s="108">
        <v>28808</v>
      </c>
      <c r="C10" s="153">
        <v>444</v>
      </c>
      <c r="D10" s="153">
        <v>-12.0982647376233</v>
      </c>
      <c r="E10" s="153">
        <v>50.877478321006002</v>
      </c>
      <c r="F10" s="153">
        <v>225.85800250929</v>
      </c>
      <c r="G10" s="153">
        <v>179.206599492447</v>
      </c>
      <c r="H10" s="153"/>
      <c r="I10" s="153">
        <v>115</v>
      </c>
      <c r="J10" s="153">
        <v>775</v>
      </c>
      <c r="K10" s="153">
        <v>501.81245722108099</v>
      </c>
      <c r="L10" s="153">
        <v>15541</v>
      </c>
      <c r="M10" s="153">
        <v>13719</v>
      </c>
      <c r="N10" s="108"/>
      <c r="O10" s="108"/>
    </row>
    <row r="11" spans="1:15" ht="13.2" x14ac:dyDescent="0.25">
      <c r="A11" s="108" t="s">
        <v>309</v>
      </c>
      <c r="B11" s="108">
        <v>99751</v>
      </c>
      <c r="C11" s="153">
        <v>993</v>
      </c>
      <c r="D11" s="153">
        <v>3.3243262445739599</v>
      </c>
      <c r="E11" s="153">
        <v>177.98143506826401</v>
      </c>
      <c r="F11" s="153">
        <v>413.58500331008003</v>
      </c>
      <c r="G11" s="153">
        <v>398.31396165197299</v>
      </c>
      <c r="H11" s="153"/>
      <c r="I11" s="153">
        <v>1393</v>
      </c>
      <c r="J11" s="153">
        <v>4914</v>
      </c>
      <c r="K11" s="153">
        <v>3862.0431211498999</v>
      </c>
      <c r="L11" s="153">
        <v>58042</v>
      </c>
      <c r="M11" s="153">
        <v>49963</v>
      </c>
      <c r="N11" s="108"/>
      <c r="O11" s="108"/>
    </row>
    <row r="12" spans="1:15" ht="13.2" x14ac:dyDescent="0.25">
      <c r="A12" s="108" t="s">
        <v>310</v>
      </c>
      <c r="B12" s="108">
        <v>113920</v>
      </c>
      <c r="C12" s="153">
        <v>868</v>
      </c>
      <c r="D12" s="153">
        <v>4.43426379672223</v>
      </c>
      <c r="E12" s="153">
        <v>158.41785295460599</v>
      </c>
      <c r="F12" s="153">
        <v>288.81661653804798</v>
      </c>
      <c r="G12" s="153">
        <v>416.78722845784301</v>
      </c>
      <c r="H12" s="153"/>
      <c r="I12" s="153">
        <v>1416</v>
      </c>
      <c r="J12" s="153">
        <v>3919</v>
      </c>
      <c r="K12" s="153">
        <v>4615.1806981519503</v>
      </c>
      <c r="L12" s="153">
        <v>67945</v>
      </c>
      <c r="M12" s="153">
        <v>58350</v>
      </c>
      <c r="N12" s="108"/>
      <c r="O12" s="108"/>
    </row>
    <row r="13" spans="1:15" ht="13.2" x14ac:dyDescent="0.25">
      <c r="A13" s="108" t="s">
        <v>311</v>
      </c>
      <c r="B13" s="108">
        <v>86330</v>
      </c>
      <c r="C13" s="153">
        <v>922</v>
      </c>
      <c r="D13" s="153">
        <v>2.0347315192005899</v>
      </c>
      <c r="E13" s="153">
        <v>183.948879754384</v>
      </c>
      <c r="F13" s="153">
        <v>318.58772667040199</v>
      </c>
      <c r="G13" s="153">
        <v>417.40002302676498</v>
      </c>
      <c r="H13" s="153"/>
      <c r="I13" s="153">
        <v>1246</v>
      </c>
      <c r="J13" s="153">
        <v>3276</v>
      </c>
      <c r="K13" s="153">
        <v>3502.5838466803598</v>
      </c>
      <c r="L13" s="153">
        <v>50397</v>
      </c>
      <c r="M13" s="153">
        <v>43418</v>
      </c>
      <c r="N13" s="108"/>
      <c r="O13" s="108"/>
    </row>
    <row r="14" spans="1:15" ht="13.2" x14ac:dyDescent="0.25">
      <c r="A14" s="108" t="s">
        <v>312</v>
      </c>
      <c r="B14" s="108">
        <v>48324</v>
      </c>
      <c r="C14" s="153">
        <v>434</v>
      </c>
      <c r="D14" s="153">
        <v>-11.05651240964</v>
      </c>
      <c r="E14" s="153">
        <v>46.418450387959403</v>
      </c>
      <c r="F14" s="153">
        <v>144.720153510247</v>
      </c>
      <c r="G14" s="153">
        <v>254.195505359713</v>
      </c>
      <c r="H14" s="153"/>
      <c r="I14" s="153">
        <v>176</v>
      </c>
      <c r="J14" s="153">
        <v>833</v>
      </c>
      <c r="K14" s="153">
        <v>1194.00205338809</v>
      </c>
      <c r="L14" s="153">
        <v>25790</v>
      </c>
      <c r="M14" s="153">
        <v>22722</v>
      </c>
      <c r="N14" s="108"/>
      <c r="O14" s="108"/>
    </row>
    <row r="15" spans="1:15" ht="13.2" x14ac:dyDescent="0.25">
      <c r="A15" s="108" t="s">
        <v>313</v>
      </c>
      <c r="B15" s="108">
        <v>110633</v>
      </c>
      <c r="C15" s="153">
        <v>460</v>
      </c>
      <c r="D15" s="153">
        <v>-17.978905765545701</v>
      </c>
      <c r="E15" s="153">
        <v>59.2133014225547</v>
      </c>
      <c r="F15" s="153">
        <v>170.28839499419499</v>
      </c>
      <c r="G15" s="153">
        <v>248.080865077628</v>
      </c>
      <c r="H15" s="153"/>
      <c r="I15" s="153">
        <v>514</v>
      </c>
      <c r="J15" s="153">
        <v>2244</v>
      </c>
      <c r="K15" s="153">
        <v>2667.7939767282701</v>
      </c>
      <c r="L15" s="153">
        <v>61611</v>
      </c>
      <c r="M15" s="153">
        <v>55033</v>
      </c>
      <c r="N15" s="108"/>
      <c r="O15" s="108"/>
    </row>
    <row r="16" spans="1:15" ht="13.2" x14ac:dyDescent="0.25">
      <c r="A16" s="108" t="s">
        <v>314</v>
      </c>
      <c r="B16" s="108">
        <v>65770</v>
      </c>
      <c r="C16" s="153">
        <v>568</v>
      </c>
      <c r="D16" s="153">
        <v>1.01915191752993</v>
      </c>
      <c r="E16" s="153">
        <v>91.465013474171101</v>
      </c>
      <c r="F16" s="153">
        <v>322.18728524702402</v>
      </c>
      <c r="G16" s="153">
        <v>152.89666743743999</v>
      </c>
      <c r="H16" s="153"/>
      <c r="I16" s="153">
        <v>472</v>
      </c>
      <c r="J16" s="153">
        <v>2524</v>
      </c>
      <c r="K16" s="153">
        <v>977.46269678302497</v>
      </c>
      <c r="L16" s="153">
        <v>34229</v>
      </c>
      <c r="M16" s="153">
        <v>29420</v>
      </c>
      <c r="N16" s="108"/>
      <c r="O16" s="108"/>
    </row>
    <row r="17" spans="1:15" ht="13.2" x14ac:dyDescent="0.25">
      <c r="A17" s="108" t="s">
        <v>315</v>
      </c>
      <c r="B17" s="108">
        <v>12107</v>
      </c>
      <c r="C17" s="153">
        <v>595</v>
      </c>
      <c r="D17" s="153">
        <v>-38.487315929466497</v>
      </c>
      <c r="E17" s="153">
        <v>83.163238832189506</v>
      </c>
      <c r="F17" s="153">
        <v>348.10804763081802</v>
      </c>
      <c r="G17" s="153">
        <v>202.01446026637601</v>
      </c>
      <c r="H17" s="153"/>
      <c r="I17" s="153">
        <v>79</v>
      </c>
      <c r="J17" s="153">
        <v>502</v>
      </c>
      <c r="K17" s="153">
        <v>237.73511293634499</v>
      </c>
      <c r="L17" s="153">
        <v>6451</v>
      </c>
      <c r="M17" s="153">
        <v>5916</v>
      </c>
      <c r="N17" s="108"/>
      <c r="O17" s="108"/>
    </row>
    <row r="18" spans="1:15" ht="13.2" x14ac:dyDescent="0.25">
      <c r="A18" s="108" t="s">
        <v>316</v>
      </c>
      <c r="B18" s="108">
        <v>30311</v>
      </c>
      <c r="C18" s="153">
        <v>795</v>
      </c>
      <c r="D18" s="153">
        <v>5.3043976166801396</v>
      </c>
      <c r="E18" s="153">
        <v>124.881190629617</v>
      </c>
      <c r="F18" s="153">
        <v>389.15529899117303</v>
      </c>
      <c r="G18" s="153">
        <v>276.06859242567498</v>
      </c>
      <c r="H18" s="153"/>
      <c r="I18" s="153">
        <v>297</v>
      </c>
      <c r="J18" s="153">
        <v>1405</v>
      </c>
      <c r="K18" s="153">
        <v>813.37645448323099</v>
      </c>
      <c r="L18" s="153">
        <v>16511</v>
      </c>
      <c r="M18" s="153">
        <v>14151</v>
      </c>
      <c r="N18" s="108"/>
      <c r="O18" s="108"/>
    </row>
    <row r="19" spans="1:15" ht="13.2" x14ac:dyDescent="0.25">
      <c r="A19" s="108" t="s">
        <v>317</v>
      </c>
      <c r="B19" s="108">
        <v>17451</v>
      </c>
      <c r="C19" s="153">
        <v>589</v>
      </c>
      <c r="D19" s="153">
        <v>-22.4084306369244</v>
      </c>
      <c r="E19" s="153">
        <v>101.516194148856</v>
      </c>
      <c r="F19" s="153">
        <v>286.24870855657701</v>
      </c>
      <c r="G19" s="153">
        <v>223.70475882498599</v>
      </c>
      <c r="H19" s="153"/>
      <c r="I19" s="153">
        <v>139</v>
      </c>
      <c r="J19" s="153">
        <v>595</v>
      </c>
      <c r="K19" s="153">
        <v>379.46338124572202</v>
      </c>
      <c r="L19" s="153">
        <v>9362</v>
      </c>
      <c r="M19" s="153">
        <v>8370</v>
      </c>
      <c r="N19" s="108"/>
      <c r="O19" s="108"/>
    </row>
    <row r="20" spans="1:15" ht="13.2" x14ac:dyDescent="0.25">
      <c r="A20" s="108" t="s">
        <v>318</v>
      </c>
      <c r="B20" s="108">
        <v>52529</v>
      </c>
      <c r="C20" s="153">
        <v>1253</v>
      </c>
      <c r="D20" s="153">
        <v>35.303747242953797</v>
      </c>
      <c r="E20" s="153">
        <v>255.24512290702501</v>
      </c>
      <c r="F20" s="153">
        <v>379.58703422645499</v>
      </c>
      <c r="G20" s="153">
        <v>582.54189956859204</v>
      </c>
      <c r="H20" s="153"/>
      <c r="I20" s="153">
        <v>1052</v>
      </c>
      <c r="J20" s="153">
        <v>2375</v>
      </c>
      <c r="K20" s="153">
        <v>2974.40862422998</v>
      </c>
      <c r="L20" s="153">
        <v>30576</v>
      </c>
      <c r="M20" s="153">
        <v>25686</v>
      </c>
      <c r="N20" s="108"/>
      <c r="O20" s="108"/>
    </row>
    <row r="21" spans="1:15" ht="13.2" x14ac:dyDescent="0.25">
      <c r="A21" s="108" t="s">
        <v>319</v>
      </c>
      <c r="B21" s="108">
        <v>76790</v>
      </c>
      <c r="C21" s="153">
        <v>730</v>
      </c>
      <c r="D21" s="153">
        <v>-10.7169199197241</v>
      </c>
      <c r="E21" s="153">
        <v>99.583509773456001</v>
      </c>
      <c r="F21" s="153">
        <v>201.27786155128601</v>
      </c>
      <c r="G21" s="153">
        <v>439.787057191163</v>
      </c>
      <c r="H21" s="153"/>
      <c r="I21" s="153">
        <v>600</v>
      </c>
      <c r="J21" s="153">
        <v>1841</v>
      </c>
      <c r="K21" s="153">
        <v>3282.6262833675601</v>
      </c>
      <c r="L21" s="153">
        <v>43878</v>
      </c>
      <c r="M21" s="153">
        <v>38397</v>
      </c>
      <c r="N21" s="108"/>
      <c r="O21" s="108"/>
    </row>
    <row r="22" spans="1:15" ht="13.2" x14ac:dyDescent="0.25">
      <c r="A22" s="108" t="s">
        <v>320</v>
      </c>
      <c r="B22" s="108">
        <v>85426</v>
      </c>
      <c r="C22" s="153">
        <v>1057</v>
      </c>
      <c r="D22" s="153">
        <v>-2.4894077298923798</v>
      </c>
      <c r="E22" s="153">
        <v>58.782357047980199</v>
      </c>
      <c r="F22" s="153">
        <v>170.80736363361299</v>
      </c>
      <c r="G22" s="153">
        <v>830.04404398774295</v>
      </c>
      <c r="H22" s="153"/>
      <c r="I22" s="153">
        <v>394</v>
      </c>
      <c r="J22" s="153">
        <v>1738</v>
      </c>
      <c r="K22" s="153">
        <v>6892.3216974674897</v>
      </c>
      <c r="L22" s="153">
        <v>56612</v>
      </c>
      <c r="M22" s="153">
        <v>49023</v>
      </c>
      <c r="N22" s="108"/>
      <c r="O22" s="108"/>
    </row>
    <row r="23" spans="1:15" ht="13.2" x14ac:dyDescent="0.25">
      <c r="A23" s="108" t="s">
        <v>305</v>
      </c>
      <c r="B23" s="108">
        <v>988943</v>
      </c>
      <c r="C23" s="153">
        <v>776</v>
      </c>
      <c r="D23" s="153">
        <v>-0.41167249807791101</v>
      </c>
      <c r="E23" s="153">
        <v>117.21205725457401</v>
      </c>
      <c r="F23" s="153">
        <v>225.732434459285</v>
      </c>
      <c r="G23" s="153">
        <v>433.340011363244</v>
      </c>
      <c r="H23" s="153"/>
      <c r="I23" s="153">
        <v>9095</v>
      </c>
      <c r="J23" s="153">
        <v>26590</v>
      </c>
      <c r="K23" s="153">
        <v>41655.694729637296</v>
      </c>
      <c r="L23" s="153">
        <v>619369</v>
      </c>
      <c r="M23" s="153">
        <v>534618</v>
      </c>
      <c r="N23" s="108"/>
      <c r="O23" s="108"/>
    </row>
    <row r="24" spans="1:15" ht="13.2" x14ac:dyDescent="0.25">
      <c r="A24" s="108" t="s">
        <v>321</v>
      </c>
      <c r="B24" s="108">
        <v>55912</v>
      </c>
      <c r="C24" s="153">
        <v>965</v>
      </c>
      <c r="D24" s="153">
        <v>-7.6610558350726103</v>
      </c>
      <c r="E24" s="153">
        <v>141.32777053263101</v>
      </c>
      <c r="F24" s="153">
        <v>286.947568059616</v>
      </c>
      <c r="G24" s="153">
        <v>544.63685993024797</v>
      </c>
      <c r="H24" s="153"/>
      <c r="I24" s="153">
        <v>620</v>
      </c>
      <c r="J24" s="153">
        <v>1911</v>
      </c>
      <c r="K24" s="153">
        <v>2959.9637234770698</v>
      </c>
      <c r="L24" s="153">
        <v>35469</v>
      </c>
      <c r="M24" s="153">
        <v>30874</v>
      </c>
      <c r="N24" s="108"/>
      <c r="O24" s="108"/>
    </row>
    <row r="25" spans="1:15" ht="13.2" x14ac:dyDescent="0.25">
      <c r="A25" s="108" t="s">
        <v>322</v>
      </c>
      <c r="B25" s="108">
        <v>102519</v>
      </c>
      <c r="C25" s="153">
        <v>1319</v>
      </c>
      <c r="D25" s="153">
        <v>63.913548881102002</v>
      </c>
      <c r="E25" s="153">
        <v>287.54916935657502</v>
      </c>
      <c r="F25" s="153">
        <v>454.09223756433403</v>
      </c>
      <c r="G25" s="153">
        <v>513.45747691499298</v>
      </c>
      <c r="H25" s="153"/>
      <c r="I25" s="153">
        <v>2313</v>
      </c>
      <c r="J25" s="153">
        <v>5545</v>
      </c>
      <c r="K25" s="153">
        <v>5116.6201232032899</v>
      </c>
      <c r="L25" s="153">
        <v>60986</v>
      </c>
      <c r="M25" s="153">
        <v>50172</v>
      </c>
      <c r="N25" s="108"/>
      <c r="O25" s="108"/>
    </row>
    <row r="26" spans="1:15" ht="13.2" x14ac:dyDescent="0.25">
      <c r="A26" s="108" t="s">
        <v>323</v>
      </c>
      <c r="B26" s="108">
        <v>49173</v>
      </c>
      <c r="C26" s="153">
        <v>531</v>
      </c>
      <c r="D26" s="153">
        <v>-15.7541760436999</v>
      </c>
      <c r="E26" s="153">
        <v>80.607328870235193</v>
      </c>
      <c r="F26" s="153">
        <v>278.97946427442798</v>
      </c>
      <c r="G26" s="153">
        <v>187.62010830899001</v>
      </c>
      <c r="H26" s="153"/>
      <c r="I26" s="153">
        <v>311</v>
      </c>
      <c r="J26" s="153">
        <v>1634</v>
      </c>
      <c r="K26" s="153">
        <v>896.76865160848695</v>
      </c>
      <c r="L26" s="153">
        <v>27781</v>
      </c>
      <c r="M26" s="153">
        <v>24618</v>
      </c>
      <c r="N26" s="108"/>
      <c r="O26" s="108"/>
    </row>
    <row r="27" spans="1:15" ht="13.2" x14ac:dyDescent="0.25">
      <c r="A27" s="108" t="s">
        <v>324</v>
      </c>
      <c r="B27" s="108">
        <v>76738</v>
      </c>
      <c r="C27" s="153">
        <v>422</v>
      </c>
      <c r="D27" s="153">
        <v>-18.540838141924599</v>
      </c>
      <c r="E27" s="153">
        <v>39.860396233958099</v>
      </c>
      <c r="F27" s="153">
        <v>134.02089114199799</v>
      </c>
      <c r="G27" s="153">
        <v>266.45143760479698</v>
      </c>
      <c r="H27" s="153"/>
      <c r="I27" s="153">
        <v>240</v>
      </c>
      <c r="J27" s="153">
        <v>1225</v>
      </c>
      <c r="K27" s="153">
        <v>1987.48049281314</v>
      </c>
      <c r="L27" s="153">
        <v>41378</v>
      </c>
      <c r="M27" s="153">
        <v>37103</v>
      </c>
      <c r="N27" s="108"/>
      <c r="O27" s="108"/>
    </row>
    <row r="28" spans="1:15" ht="13.2" x14ac:dyDescent="0.25">
      <c r="A28" s="108" t="s">
        <v>325</v>
      </c>
      <c r="B28" s="108">
        <v>50110</v>
      </c>
      <c r="C28" s="153">
        <v>967</v>
      </c>
      <c r="D28" s="153">
        <v>3.58779790747109</v>
      </c>
      <c r="E28" s="153">
        <v>171.42586111386601</v>
      </c>
      <c r="F28" s="153">
        <v>338.09881446954603</v>
      </c>
      <c r="G28" s="153">
        <v>453.96152699241998</v>
      </c>
      <c r="H28" s="153"/>
      <c r="I28" s="153">
        <v>674</v>
      </c>
      <c r="J28" s="153">
        <v>2018</v>
      </c>
      <c r="K28" s="153">
        <v>2211.1478439425</v>
      </c>
      <c r="L28" s="153">
        <v>28825</v>
      </c>
      <c r="M28" s="153">
        <v>24801</v>
      </c>
      <c r="N28" s="108"/>
      <c r="O28" s="108"/>
    </row>
    <row r="29" spans="1:15" ht="13.2" x14ac:dyDescent="0.25">
      <c r="A29" s="108" t="s">
        <v>326</v>
      </c>
      <c r="B29" s="108">
        <v>32453</v>
      </c>
      <c r="C29" s="153">
        <v>1011</v>
      </c>
      <c r="D29" s="153">
        <v>-0.58840804242118405</v>
      </c>
      <c r="E29" s="153">
        <v>196.36134603641401</v>
      </c>
      <c r="F29" s="153">
        <v>353.12193073387999</v>
      </c>
      <c r="G29" s="153">
        <v>461.62785795357303</v>
      </c>
      <c r="H29" s="153"/>
      <c r="I29" s="153">
        <v>500</v>
      </c>
      <c r="J29" s="153">
        <v>1365</v>
      </c>
      <c r="K29" s="153">
        <v>1456.2005475701601</v>
      </c>
      <c r="L29" s="153">
        <v>18521</v>
      </c>
      <c r="M29" s="153">
        <v>16007</v>
      </c>
      <c r="N29" s="108"/>
      <c r="O29" s="108"/>
    </row>
    <row r="30" spans="1:15" ht="13.2" x14ac:dyDescent="0.25">
      <c r="A30" s="108" t="s">
        <v>327</v>
      </c>
      <c r="B30" s="108">
        <v>35076</v>
      </c>
      <c r="C30" s="153">
        <v>490</v>
      </c>
      <c r="D30" s="153">
        <v>-19.974531181571599</v>
      </c>
      <c r="E30" s="153">
        <v>61.770299332669403</v>
      </c>
      <c r="F30" s="153">
        <v>228.82038903508999</v>
      </c>
      <c r="G30" s="153">
        <v>219.10813054237801</v>
      </c>
      <c r="H30" s="153"/>
      <c r="I30" s="153">
        <v>170</v>
      </c>
      <c r="J30" s="153">
        <v>956</v>
      </c>
      <c r="K30" s="153">
        <v>747.03832991102001</v>
      </c>
      <c r="L30" s="153">
        <v>19705</v>
      </c>
      <c r="M30" s="153">
        <v>17639</v>
      </c>
      <c r="N30" s="108"/>
      <c r="O30" s="108"/>
    </row>
    <row r="31" spans="1:15" ht="13.2" x14ac:dyDescent="0.25">
      <c r="A31" s="108" t="s">
        <v>328</v>
      </c>
      <c r="B31" s="108">
        <v>11817</v>
      </c>
      <c r="C31" s="153">
        <v>290</v>
      </c>
      <c r="D31" s="153">
        <v>-11.7429650943873</v>
      </c>
      <c r="E31" s="153">
        <v>29.1204025723674</v>
      </c>
      <c r="F31" s="153">
        <v>167.66856839532801</v>
      </c>
      <c r="G31" s="153">
        <v>104.89979597330399</v>
      </c>
      <c r="H31" s="153"/>
      <c r="I31" s="153">
        <v>27</v>
      </c>
      <c r="J31" s="153">
        <v>236</v>
      </c>
      <c r="K31" s="153">
        <v>120.49144421629001</v>
      </c>
      <c r="L31" s="153">
        <v>6136</v>
      </c>
      <c r="M31" s="153">
        <v>5460</v>
      </c>
      <c r="N31" s="108"/>
      <c r="O31" s="108"/>
    </row>
    <row r="32" spans="1:15" ht="13.2" x14ac:dyDescent="0.25">
      <c r="A32" s="108" t="s">
        <v>329</v>
      </c>
      <c r="B32" s="108">
        <v>46637</v>
      </c>
      <c r="C32" s="153">
        <v>444</v>
      </c>
      <c r="D32" s="153">
        <v>-19.089175345014102</v>
      </c>
      <c r="E32" s="153">
        <v>47.550981784764701</v>
      </c>
      <c r="F32" s="153">
        <v>252.38543965092799</v>
      </c>
      <c r="G32" s="153">
        <v>162.98565778496899</v>
      </c>
      <c r="H32" s="153"/>
      <c r="I32" s="153">
        <v>174</v>
      </c>
      <c r="J32" s="153">
        <v>1402</v>
      </c>
      <c r="K32" s="153">
        <v>738.84668035592097</v>
      </c>
      <c r="L32" s="153">
        <v>25930</v>
      </c>
      <c r="M32" s="153">
        <v>23241</v>
      </c>
      <c r="N32" s="108"/>
      <c r="O32" s="108"/>
    </row>
    <row r="33" spans="1:15" ht="13.2" x14ac:dyDescent="0.25">
      <c r="A33" s="108" t="s">
        <v>330</v>
      </c>
      <c r="B33" s="108">
        <v>49282</v>
      </c>
      <c r="C33" s="153">
        <v>491</v>
      </c>
      <c r="D33" s="153">
        <v>-17.745021606578302</v>
      </c>
      <c r="E33" s="153">
        <v>60.774358560372498</v>
      </c>
      <c r="F33" s="153">
        <v>230.66262427382199</v>
      </c>
      <c r="G33" s="153">
        <v>217.44692472506799</v>
      </c>
      <c r="H33" s="153"/>
      <c r="I33" s="153">
        <v>235</v>
      </c>
      <c r="J33" s="153">
        <v>1354</v>
      </c>
      <c r="K33" s="153">
        <v>1041.63586584531</v>
      </c>
      <c r="L33" s="153">
        <v>27235</v>
      </c>
      <c r="M33" s="153">
        <v>24271</v>
      </c>
      <c r="N33" s="108"/>
      <c r="O33" s="108"/>
    </row>
    <row r="34" spans="1:15" ht="14.25" customHeight="1" x14ac:dyDescent="0.25">
      <c r="A34" s="18" t="s">
        <v>331</v>
      </c>
      <c r="B34" s="108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08"/>
      <c r="O34" s="108"/>
    </row>
    <row r="35" spans="1:15" ht="13.2" x14ac:dyDescent="0.25">
      <c r="A35" s="108" t="s">
        <v>332</v>
      </c>
      <c r="B35" s="108">
        <v>48292</v>
      </c>
      <c r="C35" s="153">
        <v>644</v>
      </c>
      <c r="D35" s="153">
        <v>-12.418196573134701</v>
      </c>
      <c r="E35" s="153">
        <v>135.916719245575</v>
      </c>
      <c r="F35" s="153">
        <v>340.56979882562399</v>
      </c>
      <c r="G35" s="153">
        <v>179.62825826583401</v>
      </c>
      <c r="H35" s="153"/>
      <c r="I35" s="153">
        <v>515</v>
      </c>
      <c r="J35" s="153">
        <v>1959</v>
      </c>
      <c r="K35" s="153">
        <v>843.18754277891901</v>
      </c>
      <c r="L35" s="153">
        <v>26243</v>
      </c>
      <c r="M35" s="153">
        <v>23052</v>
      </c>
      <c r="N35" s="108"/>
      <c r="O35" s="108"/>
    </row>
    <row r="36" spans="1:15" ht="13.2" x14ac:dyDescent="0.25">
      <c r="A36" s="108" t="s">
        <v>333</v>
      </c>
      <c r="B36" s="108">
        <v>14343</v>
      </c>
      <c r="C36" s="153">
        <v>645</v>
      </c>
      <c r="D36" s="153">
        <v>3.7051191341272398</v>
      </c>
      <c r="E36" s="153">
        <v>123.513846760907</v>
      </c>
      <c r="F36" s="153">
        <v>379.29917337798901</v>
      </c>
      <c r="G36" s="153">
        <v>138.63535620021401</v>
      </c>
      <c r="H36" s="153"/>
      <c r="I36" s="153">
        <v>139</v>
      </c>
      <c r="J36" s="153">
        <v>648</v>
      </c>
      <c r="K36" s="153">
        <v>193.28062970568101</v>
      </c>
      <c r="L36" s="153">
        <v>7628</v>
      </c>
      <c r="M36" s="153">
        <v>6536</v>
      </c>
      <c r="N36" s="108"/>
      <c r="O36" s="108"/>
    </row>
    <row r="37" spans="1:15" ht="13.2" x14ac:dyDescent="0.25">
      <c r="A37" s="108" t="s">
        <v>334</v>
      </c>
      <c r="B37" s="108">
        <v>22974</v>
      </c>
      <c r="C37" s="153">
        <v>591</v>
      </c>
      <c r="D37" s="153">
        <v>-24.323095709874998</v>
      </c>
      <c r="E37" s="153">
        <v>78.775754882441305</v>
      </c>
      <c r="F37" s="153">
        <v>374.20555367546098</v>
      </c>
      <c r="G37" s="153">
        <v>162.536706351004</v>
      </c>
      <c r="H37" s="153"/>
      <c r="I37" s="153">
        <v>142</v>
      </c>
      <c r="J37" s="153">
        <v>1024</v>
      </c>
      <c r="K37" s="153">
        <v>362.96303901437398</v>
      </c>
      <c r="L37" s="153">
        <v>12734</v>
      </c>
      <c r="M37" s="153">
        <v>11419</v>
      </c>
      <c r="N37" s="108"/>
      <c r="O37" s="108"/>
    </row>
    <row r="38" spans="1:15" ht="13.2" x14ac:dyDescent="0.25">
      <c r="A38" s="108" t="s">
        <v>335</v>
      </c>
      <c r="B38" s="108">
        <v>20714</v>
      </c>
      <c r="C38" s="153">
        <v>517</v>
      </c>
      <c r="D38" s="153">
        <v>-31.803764054559299</v>
      </c>
      <c r="E38" s="153">
        <v>63.989720512083899</v>
      </c>
      <c r="F38" s="153">
        <v>234.26680539415401</v>
      </c>
      <c r="G38" s="153">
        <v>250.741662682921</v>
      </c>
      <c r="H38" s="153"/>
      <c r="I38" s="153">
        <v>104</v>
      </c>
      <c r="J38" s="153">
        <v>578</v>
      </c>
      <c r="K38" s="153">
        <v>504.85284052019199</v>
      </c>
      <c r="L38" s="153">
        <v>11277</v>
      </c>
      <c r="M38" s="153">
        <v>10300</v>
      </c>
      <c r="N38" s="108"/>
      <c r="O38" s="108"/>
    </row>
    <row r="39" spans="1:15" ht="13.2" x14ac:dyDescent="0.25">
      <c r="A39" s="108" t="s">
        <v>336</v>
      </c>
      <c r="B39" s="108">
        <v>21193</v>
      </c>
      <c r="C39" s="153">
        <v>615</v>
      </c>
      <c r="D39" s="153">
        <v>2.4469962925480702</v>
      </c>
      <c r="E39" s="153">
        <v>134.10756307564799</v>
      </c>
      <c r="F39" s="153">
        <v>335.13887978832503</v>
      </c>
      <c r="G39" s="153">
        <v>143.62733640528501</v>
      </c>
      <c r="H39" s="153"/>
      <c r="I39" s="153">
        <v>223</v>
      </c>
      <c r="J39" s="153">
        <v>846</v>
      </c>
      <c r="K39" s="153">
        <v>295.872005475702</v>
      </c>
      <c r="L39" s="153">
        <v>11304</v>
      </c>
      <c r="M39" s="153">
        <v>9700</v>
      </c>
      <c r="N39" s="108"/>
      <c r="O39" s="108"/>
    </row>
    <row r="40" spans="1:15" ht="13.2" x14ac:dyDescent="0.25">
      <c r="A40" s="108" t="s">
        <v>331</v>
      </c>
      <c r="B40" s="108">
        <v>245329</v>
      </c>
      <c r="C40" s="153">
        <v>721</v>
      </c>
      <c r="D40" s="153">
        <v>-15.1968192782434</v>
      </c>
      <c r="E40" s="153">
        <v>117.512633188286</v>
      </c>
      <c r="F40" s="153">
        <v>209.29819208536199</v>
      </c>
      <c r="G40" s="153">
        <v>409.68036242407101</v>
      </c>
      <c r="H40" s="153"/>
      <c r="I40" s="153">
        <v>2262</v>
      </c>
      <c r="J40" s="153">
        <v>6116</v>
      </c>
      <c r="K40" s="153">
        <v>9769.4106776180706</v>
      </c>
      <c r="L40" s="153">
        <v>147047</v>
      </c>
      <c r="M40" s="153">
        <v>129480</v>
      </c>
      <c r="N40" s="108"/>
      <c r="O40" s="108"/>
    </row>
    <row r="41" spans="1:15" ht="13.2" x14ac:dyDescent="0.25">
      <c r="A41" s="108" t="s">
        <v>337</v>
      </c>
      <c r="B41" s="108">
        <v>9572</v>
      </c>
      <c r="C41" s="153">
        <v>591</v>
      </c>
      <c r="D41" s="153">
        <v>2.2091453906318699</v>
      </c>
      <c r="E41" s="153">
        <v>121.165658885436</v>
      </c>
      <c r="F41" s="153">
        <v>382.41127463454001</v>
      </c>
      <c r="G41" s="153">
        <v>85.384252518067896</v>
      </c>
      <c r="H41" s="153"/>
      <c r="I41" s="153">
        <v>91</v>
      </c>
      <c r="J41" s="153">
        <v>436</v>
      </c>
      <c r="K41" s="153">
        <v>79.442847364818604</v>
      </c>
      <c r="L41" s="153">
        <v>5038</v>
      </c>
      <c r="M41" s="153">
        <v>4323</v>
      </c>
      <c r="N41" s="108"/>
      <c r="O41" s="108"/>
    </row>
    <row r="42" spans="1:15" ht="13.2" x14ac:dyDescent="0.25">
      <c r="A42" s="108" t="s">
        <v>338</v>
      </c>
      <c r="B42" s="108">
        <v>22172</v>
      </c>
      <c r="C42" s="153">
        <v>480</v>
      </c>
      <c r="D42" s="153">
        <v>-16.6248171252121</v>
      </c>
      <c r="E42" s="153">
        <v>75.302131872856407</v>
      </c>
      <c r="F42" s="153">
        <v>306.70936562784698</v>
      </c>
      <c r="G42" s="153">
        <v>114.314335353804</v>
      </c>
      <c r="H42" s="153"/>
      <c r="I42" s="153">
        <v>131</v>
      </c>
      <c r="J42" s="153">
        <v>810</v>
      </c>
      <c r="K42" s="153">
        <v>246.36550308008199</v>
      </c>
      <c r="L42" s="153">
        <v>11272</v>
      </c>
      <c r="M42" s="153">
        <v>10029</v>
      </c>
      <c r="N42" s="108"/>
      <c r="O42" s="108"/>
    </row>
    <row r="43" spans="1:15" ht="14.25" customHeight="1" x14ac:dyDescent="0.25">
      <c r="A43" s="18" t="s">
        <v>339</v>
      </c>
      <c r="B43" s="108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08"/>
      <c r="O43" s="108"/>
    </row>
    <row r="44" spans="1:15" ht="13.2" x14ac:dyDescent="0.25">
      <c r="A44" s="108" t="s">
        <v>340</v>
      </c>
      <c r="B44" s="108">
        <v>107468</v>
      </c>
      <c r="C44" s="153">
        <v>804</v>
      </c>
      <c r="D44" s="153">
        <v>16.6355515253933</v>
      </c>
      <c r="E44" s="153">
        <v>250.114148118467</v>
      </c>
      <c r="F44" s="153">
        <v>336.38897040084601</v>
      </c>
      <c r="G44" s="153">
        <v>200.792070836639</v>
      </c>
      <c r="H44" s="153"/>
      <c r="I44" s="153">
        <v>2109</v>
      </c>
      <c r="J44" s="153">
        <v>4306</v>
      </c>
      <c r="K44" s="153">
        <v>2097.4907597535898</v>
      </c>
      <c r="L44" s="153">
        <v>59817</v>
      </c>
      <c r="M44" s="153">
        <v>50546</v>
      </c>
      <c r="N44" s="108"/>
      <c r="O44" s="108"/>
    </row>
    <row r="45" spans="1:15" ht="13.2" x14ac:dyDescent="0.25">
      <c r="A45" s="108" t="s">
        <v>341</v>
      </c>
      <c r="B45" s="108">
        <v>15668</v>
      </c>
      <c r="C45" s="153">
        <v>875</v>
      </c>
      <c r="D45" s="153">
        <v>61.618454041908102</v>
      </c>
      <c r="E45" s="153">
        <v>270.87661680524297</v>
      </c>
      <c r="F45" s="153">
        <v>379.37314387176201</v>
      </c>
      <c r="G45" s="153">
        <v>162.74303419647401</v>
      </c>
      <c r="H45" s="153"/>
      <c r="I45" s="153">
        <v>333</v>
      </c>
      <c r="J45" s="153">
        <v>708</v>
      </c>
      <c r="K45" s="153">
        <v>247.850787132101</v>
      </c>
      <c r="L45" s="153">
        <v>7824</v>
      </c>
      <c r="M45" s="153">
        <v>6278</v>
      </c>
      <c r="N45" s="108"/>
      <c r="O45" s="108"/>
    </row>
    <row r="46" spans="1:15" ht="13.2" x14ac:dyDescent="0.25">
      <c r="A46" s="108" t="s">
        <v>342</v>
      </c>
      <c r="B46" s="108">
        <v>11520</v>
      </c>
      <c r="C46" s="153">
        <v>594</v>
      </c>
      <c r="D46" s="153">
        <v>-5.4592793583419796</v>
      </c>
      <c r="E46" s="153">
        <v>69.699380219434602</v>
      </c>
      <c r="F46" s="153">
        <v>375.31994043325801</v>
      </c>
      <c r="G46" s="153">
        <v>154.246726883496</v>
      </c>
      <c r="H46" s="153"/>
      <c r="I46" s="153">
        <v>63</v>
      </c>
      <c r="J46" s="153">
        <v>515</v>
      </c>
      <c r="K46" s="153">
        <v>172.72005475701599</v>
      </c>
      <c r="L46" s="153">
        <v>6057</v>
      </c>
      <c r="M46" s="153">
        <v>5265</v>
      </c>
      <c r="N46" s="108"/>
      <c r="O46" s="108"/>
    </row>
    <row r="47" spans="1:15" ht="13.2" x14ac:dyDescent="0.25">
      <c r="A47" s="108" t="s">
        <v>343</v>
      </c>
      <c r="B47" s="108">
        <v>34324</v>
      </c>
      <c r="C47" s="153">
        <v>800</v>
      </c>
      <c r="D47" s="153">
        <v>11.0551145861557</v>
      </c>
      <c r="E47" s="153">
        <v>268.83234403646998</v>
      </c>
      <c r="F47" s="153">
        <v>397.46817505544499</v>
      </c>
      <c r="G47" s="153">
        <v>122.817422142966</v>
      </c>
      <c r="H47" s="153"/>
      <c r="I47" s="153">
        <v>724</v>
      </c>
      <c r="J47" s="153">
        <v>1625</v>
      </c>
      <c r="K47" s="153">
        <v>409.76249144421598</v>
      </c>
      <c r="L47" s="153">
        <v>18286</v>
      </c>
      <c r="M47" s="153">
        <v>15560</v>
      </c>
      <c r="N47" s="108"/>
      <c r="O47" s="108"/>
    </row>
    <row r="48" spans="1:15" ht="13.2" x14ac:dyDescent="0.25">
      <c r="A48" s="108" t="s">
        <v>344</v>
      </c>
      <c r="B48" s="108">
        <v>58200</v>
      </c>
      <c r="C48" s="153">
        <v>597</v>
      </c>
      <c r="D48" s="153">
        <v>-2.1157527503195399</v>
      </c>
      <c r="E48" s="153">
        <v>171.68562110409201</v>
      </c>
      <c r="F48" s="153">
        <v>285.04330465589999</v>
      </c>
      <c r="G48" s="153">
        <v>142.45412339749299</v>
      </c>
      <c r="H48" s="153"/>
      <c r="I48" s="153">
        <v>784</v>
      </c>
      <c r="J48" s="153">
        <v>1976</v>
      </c>
      <c r="K48" s="153">
        <v>805.88364134154699</v>
      </c>
      <c r="L48" s="153">
        <v>30341</v>
      </c>
      <c r="M48" s="153">
        <v>26227</v>
      </c>
      <c r="N48" s="108"/>
      <c r="O48" s="108"/>
    </row>
    <row r="49" spans="1:15" ht="13.2" x14ac:dyDescent="0.25">
      <c r="A49" s="108" t="s">
        <v>345</v>
      </c>
      <c r="B49" s="108">
        <v>12106</v>
      </c>
      <c r="C49" s="153">
        <v>620</v>
      </c>
      <c r="D49" s="153">
        <v>-0.25938262508998899</v>
      </c>
      <c r="E49" s="153">
        <v>165.287430658913</v>
      </c>
      <c r="F49" s="153">
        <v>316.23582071776298</v>
      </c>
      <c r="G49" s="153">
        <v>138.52003862506899</v>
      </c>
      <c r="H49" s="153"/>
      <c r="I49" s="153">
        <v>157</v>
      </c>
      <c r="J49" s="153">
        <v>456</v>
      </c>
      <c r="K49" s="153">
        <v>163</v>
      </c>
      <c r="L49" s="153">
        <v>5997</v>
      </c>
      <c r="M49" s="153">
        <v>5169</v>
      </c>
      <c r="N49" s="108"/>
      <c r="O49" s="108"/>
    </row>
    <row r="50" spans="1:15" ht="13.2" x14ac:dyDescent="0.25">
      <c r="A50" s="108" t="s">
        <v>346</v>
      </c>
      <c r="B50" s="108">
        <v>38917</v>
      </c>
      <c r="C50" s="153">
        <v>620</v>
      </c>
      <c r="D50" s="153">
        <v>-8.5130428631083603</v>
      </c>
      <c r="E50" s="153">
        <v>111.01999150139</v>
      </c>
      <c r="F50" s="153">
        <v>330.06461309370798</v>
      </c>
      <c r="G50" s="153">
        <v>187.76878687129499</v>
      </c>
      <c r="H50" s="153"/>
      <c r="I50" s="153">
        <v>339</v>
      </c>
      <c r="J50" s="153">
        <v>1530</v>
      </c>
      <c r="K50" s="153">
        <v>710.29226557152595</v>
      </c>
      <c r="L50" s="153">
        <v>20300</v>
      </c>
      <c r="M50" s="153">
        <v>17730</v>
      </c>
      <c r="N50" s="108"/>
      <c r="O50" s="108"/>
    </row>
    <row r="51" spans="1:15" ht="13.2" x14ac:dyDescent="0.25">
      <c r="A51" s="108" t="s">
        <v>347</v>
      </c>
      <c r="B51" s="108">
        <v>14885</v>
      </c>
      <c r="C51" s="153">
        <v>530</v>
      </c>
      <c r="D51" s="153">
        <v>-18.6536200634783</v>
      </c>
      <c r="E51" s="153">
        <v>73.636045631319803</v>
      </c>
      <c r="F51" s="153">
        <v>327.13427070307398</v>
      </c>
      <c r="G51" s="153">
        <v>148.10916700200099</v>
      </c>
      <c r="H51" s="153"/>
      <c r="I51" s="153">
        <v>86</v>
      </c>
      <c r="J51" s="153">
        <v>580</v>
      </c>
      <c r="K51" s="153">
        <v>214.29158110883</v>
      </c>
      <c r="L51" s="153">
        <v>7589</v>
      </c>
      <c r="M51" s="153">
        <v>6761</v>
      </c>
      <c r="N51" s="108"/>
      <c r="O51" s="108"/>
    </row>
    <row r="52" spans="1:15" ht="13.2" x14ac:dyDescent="0.25">
      <c r="A52" s="108" t="s">
        <v>348</v>
      </c>
      <c r="B52" s="108">
        <v>8856</v>
      </c>
      <c r="C52" s="153">
        <v>699</v>
      </c>
      <c r="D52" s="153">
        <v>14.4391158621732</v>
      </c>
      <c r="E52" s="153">
        <v>175.57515832796</v>
      </c>
      <c r="F52" s="153">
        <v>434.18494332542701</v>
      </c>
      <c r="G52" s="153">
        <v>74.347785152823704</v>
      </c>
      <c r="H52" s="153"/>
      <c r="I52" s="153">
        <v>122</v>
      </c>
      <c r="J52" s="153">
        <v>458</v>
      </c>
      <c r="K52" s="153">
        <v>64</v>
      </c>
      <c r="L52" s="153">
        <v>4524</v>
      </c>
      <c r="M52" s="153">
        <v>3820</v>
      </c>
      <c r="N52" s="108"/>
      <c r="O52" s="108"/>
    </row>
    <row r="53" spans="1:15" ht="14.25" customHeight="1" x14ac:dyDescent="0.25">
      <c r="A53" s="18" t="s">
        <v>349</v>
      </c>
      <c r="B53" s="108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08"/>
      <c r="O53" s="108"/>
    </row>
    <row r="54" spans="1:15" ht="13.2" x14ac:dyDescent="0.25">
      <c r="A54" s="108" t="s">
        <v>350</v>
      </c>
      <c r="B54" s="108">
        <v>5523</v>
      </c>
      <c r="C54" s="153">
        <v>498</v>
      </c>
      <c r="D54" s="153">
        <v>-11.227925767181199</v>
      </c>
      <c r="E54" s="153">
        <v>94.612748607535494</v>
      </c>
      <c r="F54" s="153">
        <v>313.14037398451097</v>
      </c>
      <c r="G54" s="153">
        <v>101.138373626712</v>
      </c>
      <c r="H54" s="153"/>
      <c r="I54" s="153">
        <v>41</v>
      </c>
      <c r="J54" s="153">
        <v>206</v>
      </c>
      <c r="K54" s="153">
        <v>54.295687885010302</v>
      </c>
      <c r="L54" s="153">
        <v>2857</v>
      </c>
      <c r="M54" s="153">
        <v>2513</v>
      </c>
      <c r="N54" s="108"/>
      <c r="O54" s="108"/>
    </row>
    <row r="55" spans="1:15" ht="13.2" x14ac:dyDescent="0.25">
      <c r="A55" s="108" t="s">
        <v>351</v>
      </c>
      <c r="B55" s="108">
        <v>21694</v>
      </c>
      <c r="C55" s="153">
        <v>671</v>
      </c>
      <c r="D55" s="153">
        <v>9.4080820654313495</v>
      </c>
      <c r="E55" s="153">
        <v>139.23536450741901</v>
      </c>
      <c r="F55" s="153">
        <v>317.72428428803801</v>
      </c>
      <c r="G55" s="153">
        <v>204.572519329806</v>
      </c>
      <c r="H55" s="153"/>
      <c r="I55" s="153">
        <v>237</v>
      </c>
      <c r="J55" s="153">
        <v>821</v>
      </c>
      <c r="K55" s="153">
        <v>431.38124572210802</v>
      </c>
      <c r="L55" s="153">
        <v>11620</v>
      </c>
      <c r="M55" s="153">
        <v>9876</v>
      </c>
      <c r="N55" s="108"/>
      <c r="O55" s="108"/>
    </row>
    <row r="56" spans="1:15" ht="13.2" x14ac:dyDescent="0.25">
      <c r="A56" s="108" t="s">
        <v>352</v>
      </c>
      <c r="B56" s="108">
        <v>9992</v>
      </c>
      <c r="C56" s="153">
        <v>470</v>
      </c>
      <c r="D56" s="153">
        <v>-13.996289593060199</v>
      </c>
      <c r="E56" s="153">
        <v>123.725767014254</v>
      </c>
      <c r="F56" s="153">
        <v>249.546172276844</v>
      </c>
      <c r="G56" s="153">
        <v>111.12400923067101</v>
      </c>
      <c r="H56" s="153"/>
      <c r="I56" s="153">
        <v>97</v>
      </c>
      <c r="J56" s="153">
        <v>297</v>
      </c>
      <c r="K56" s="153">
        <v>107.928131416838</v>
      </c>
      <c r="L56" s="153">
        <v>5042</v>
      </c>
      <c r="M56" s="153">
        <v>4464</v>
      </c>
      <c r="N56" s="108"/>
      <c r="O56" s="108"/>
    </row>
    <row r="57" spans="1:15" ht="13.2" x14ac:dyDescent="0.25">
      <c r="A57" s="108" t="s">
        <v>353</v>
      </c>
      <c r="B57" s="108">
        <v>167404</v>
      </c>
      <c r="C57" s="153">
        <v>605</v>
      </c>
      <c r="D57" s="153">
        <v>-16.570304635407901</v>
      </c>
      <c r="E57" s="153">
        <v>154.39846048124599</v>
      </c>
      <c r="F57" s="153">
        <v>210.38415257913101</v>
      </c>
      <c r="G57" s="153">
        <v>256.52035121903299</v>
      </c>
      <c r="H57" s="153"/>
      <c r="I57" s="153">
        <v>2028</v>
      </c>
      <c r="J57" s="153">
        <v>4195</v>
      </c>
      <c r="K57" s="153">
        <v>4174.0917180013703</v>
      </c>
      <c r="L57" s="153">
        <v>99238</v>
      </c>
      <c r="M57" s="153">
        <v>87829</v>
      </c>
      <c r="N57" s="108"/>
      <c r="O57" s="108"/>
    </row>
    <row r="58" spans="1:15" ht="13.2" x14ac:dyDescent="0.25">
      <c r="A58" s="108" t="s">
        <v>354</v>
      </c>
      <c r="B58" s="108">
        <v>28576</v>
      </c>
      <c r="C58" s="153">
        <v>538</v>
      </c>
      <c r="D58" s="153">
        <v>-13.4049979038092</v>
      </c>
      <c r="E58" s="153">
        <v>105.257102746995</v>
      </c>
      <c r="F58" s="153">
        <v>309.07308807637298</v>
      </c>
      <c r="G58" s="153">
        <v>136.914776831241</v>
      </c>
      <c r="H58" s="153"/>
      <c r="I58" s="153">
        <v>236</v>
      </c>
      <c r="J58" s="153">
        <v>1052</v>
      </c>
      <c r="K58" s="153">
        <v>380.29979466119102</v>
      </c>
      <c r="L58" s="153">
        <v>15496</v>
      </c>
      <c r="M58" s="153">
        <v>13670</v>
      </c>
      <c r="N58" s="108"/>
      <c r="O58" s="108"/>
    </row>
    <row r="59" spans="1:15" ht="13.2" x14ac:dyDescent="0.25">
      <c r="A59" s="108" t="s">
        <v>355</v>
      </c>
      <c r="B59" s="108">
        <v>43728</v>
      </c>
      <c r="C59" s="153">
        <v>634</v>
      </c>
      <c r="D59" s="153">
        <v>6.7696568769343903</v>
      </c>
      <c r="E59" s="153">
        <v>169.922068550229</v>
      </c>
      <c r="F59" s="153">
        <v>349.81276001546399</v>
      </c>
      <c r="G59" s="153">
        <v>107.543549025122</v>
      </c>
      <c r="H59" s="153"/>
      <c r="I59" s="153">
        <v>583</v>
      </c>
      <c r="J59" s="153">
        <v>1822</v>
      </c>
      <c r="K59" s="153">
        <v>457.10746064339497</v>
      </c>
      <c r="L59" s="153">
        <v>23186</v>
      </c>
      <c r="M59" s="153">
        <v>19766</v>
      </c>
      <c r="N59" s="108"/>
      <c r="O59" s="108"/>
    </row>
    <row r="60" spans="1:15" ht="13.2" x14ac:dyDescent="0.25">
      <c r="A60" s="108" t="s">
        <v>356</v>
      </c>
      <c r="B60" s="108">
        <v>145163</v>
      </c>
      <c r="C60" s="153">
        <v>704</v>
      </c>
      <c r="D60" s="153">
        <v>4.3641044890720098</v>
      </c>
      <c r="E60" s="153">
        <v>193.50692032370699</v>
      </c>
      <c r="F60" s="153">
        <v>338.16141156803002</v>
      </c>
      <c r="G60" s="153">
        <v>168.13479529163601</v>
      </c>
      <c r="H60" s="153"/>
      <c r="I60" s="153">
        <v>2204</v>
      </c>
      <c r="J60" s="153">
        <v>5847</v>
      </c>
      <c r="K60" s="153">
        <v>2372.3997262149201</v>
      </c>
      <c r="L60" s="153">
        <v>82448</v>
      </c>
      <c r="M60" s="153">
        <v>70650</v>
      </c>
      <c r="N60" s="108"/>
      <c r="O60" s="108"/>
    </row>
    <row r="61" spans="1:15" ht="13.2" x14ac:dyDescent="0.25">
      <c r="A61" s="108" t="s">
        <v>357</v>
      </c>
      <c r="B61" s="108">
        <v>14867</v>
      </c>
      <c r="C61" s="153">
        <v>382</v>
      </c>
      <c r="D61" s="153">
        <v>-13.9046505297463</v>
      </c>
      <c r="E61" s="153">
        <v>60.866152978718198</v>
      </c>
      <c r="F61" s="153">
        <v>272.75371723274702</v>
      </c>
      <c r="G61" s="153">
        <v>62.770155098602302</v>
      </c>
      <c r="H61" s="153"/>
      <c r="I61" s="153">
        <v>71</v>
      </c>
      <c r="J61" s="153">
        <v>483</v>
      </c>
      <c r="K61" s="153">
        <v>90.709103353867206</v>
      </c>
      <c r="L61" s="153">
        <v>7469</v>
      </c>
      <c r="M61" s="153">
        <v>6642</v>
      </c>
      <c r="N61" s="108"/>
      <c r="O61" s="108"/>
    </row>
    <row r="62" spans="1:15" ht="13.2" x14ac:dyDescent="0.25">
      <c r="A62" s="108" t="s">
        <v>358</v>
      </c>
      <c r="B62" s="108">
        <v>7434</v>
      </c>
      <c r="C62" s="153">
        <v>405</v>
      </c>
      <c r="D62" s="153">
        <v>-2.4137829938216</v>
      </c>
      <c r="E62" s="153">
        <v>44.575029280579301</v>
      </c>
      <c r="F62" s="153">
        <v>269.912024676984</v>
      </c>
      <c r="G62" s="153">
        <v>92.438686172331501</v>
      </c>
      <c r="H62" s="153"/>
      <c r="I62" s="153">
        <v>26</v>
      </c>
      <c r="J62" s="153">
        <v>239</v>
      </c>
      <c r="K62" s="153">
        <v>66.796030116358693</v>
      </c>
      <c r="L62" s="153">
        <v>3617</v>
      </c>
      <c r="M62" s="153">
        <v>3124</v>
      </c>
      <c r="N62" s="108"/>
      <c r="O62" s="108"/>
    </row>
    <row r="63" spans="1:15" ht="13.2" x14ac:dyDescent="0.25">
      <c r="A63" s="108" t="s">
        <v>359</v>
      </c>
      <c r="B63" s="108">
        <v>7541</v>
      </c>
      <c r="C63" s="153">
        <v>553</v>
      </c>
      <c r="D63" s="153">
        <v>13.0774824182957</v>
      </c>
      <c r="E63" s="153">
        <v>92.955393703908101</v>
      </c>
      <c r="F63" s="153">
        <v>360.71396656680099</v>
      </c>
      <c r="G63" s="153">
        <v>86.706530135085202</v>
      </c>
      <c r="H63" s="153"/>
      <c r="I63" s="153">
        <v>55</v>
      </c>
      <c r="J63" s="153">
        <v>324</v>
      </c>
      <c r="K63" s="153">
        <v>63.555783709787796</v>
      </c>
      <c r="L63" s="153">
        <v>3694</v>
      </c>
      <c r="M63" s="153">
        <v>3105</v>
      </c>
      <c r="N63" s="108"/>
      <c r="O63" s="108"/>
    </row>
    <row r="64" spans="1:15" ht="13.2" x14ac:dyDescent="0.25">
      <c r="A64" s="108" t="s">
        <v>360</v>
      </c>
      <c r="B64" s="108">
        <v>3637</v>
      </c>
      <c r="C64" s="153">
        <v>322</v>
      </c>
      <c r="D64" s="153">
        <v>-8.4825885134362196</v>
      </c>
      <c r="E64" s="153">
        <v>63.076857702807402</v>
      </c>
      <c r="F64" s="153">
        <v>156.968497207929</v>
      </c>
      <c r="G64" s="153">
        <v>110.318151237382</v>
      </c>
      <c r="H64" s="153"/>
      <c r="I64" s="153">
        <v>18</v>
      </c>
      <c r="J64" s="153">
        <v>68</v>
      </c>
      <c r="K64" s="153">
        <v>39</v>
      </c>
      <c r="L64" s="153">
        <v>1743</v>
      </c>
      <c r="M64" s="153">
        <v>1532</v>
      </c>
      <c r="N64" s="108"/>
      <c r="O64" s="108"/>
    </row>
    <row r="65" spans="1:15" ht="13.2" x14ac:dyDescent="0.25">
      <c r="A65" s="108" t="s">
        <v>361</v>
      </c>
      <c r="B65" s="108">
        <v>11460</v>
      </c>
      <c r="C65" s="153">
        <v>439</v>
      </c>
      <c r="D65" s="153">
        <v>-10.794045947624801</v>
      </c>
      <c r="E65" s="153">
        <v>76.737088768143494</v>
      </c>
      <c r="F65" s="153">
        <v>285.71094535294401</v>
      </c>
      <c r="G65" s="153">
        <v>87.365821204241996</v>
      </c>
      <c r="H65" s="153"/>
      <c r="I65" s="153">
        <v>69</v>
      </c>
      <c r="J65" s="153">
        <v>390</v>
      </c>
      <c r="K65" s="153">
        <v>97.319644079397705</v>
      </c>
      <c r="L65" s="153">
        <v>5927</v>
      </c>
      <c r="M65" s="153">
        <v>5218</v>
      </c>
      <c r="N65" s="108"/>
      <c r="O65" s="108"/>
    </row>
    <row r="66" spans="1:15" ht="13.2" x14ac:dyDescent="0.25">
      <c r="A66" s="108" t="s">
        <v>362</v>
      </c>
      <c r="B66" s="108">
        <v>5279</v>
      </c>
      <c r="C66" s="153">
        <v>579</v>
      </c>
      <c r="D66" s="153">
        <v>-7.0266902320826201</v>
      </c>
      <c r="E66" s="153">
        <v>103.814409852453</v>
      </c>
      <c r="F66" s="153">
        <v>327.61399611980602</v>
      </c>
      <c r="G66" s="153">
        <v>154.91132760477299</v>
      </c>
      <c r="H66" s="153"/>
      <c r="I66" s="153">
        <v>43</v>
      </c>
      <c r="J66" s="153">
        <v>206</v>
      </c>
      <c r="K66" s="153">
        <v>79.489390828199902</v>
      </c>
      <c r="L66" s="153">
        <v>2664</v>
      </c>
      <c r="M66" s="153">
        <v>2322</v>
      </c>
      <c r="N66" s="108"/>
      <c r="O66" s="108"/>
    </row>
    <row r="67" spans="1:15" ht="14.25" customHeight="1" x14ac:dyDescent="0.25">
      <c r="A67" s="18" t="s">
        <v>363</v>
      </c>
      <c r="B67" s="108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08"/>
      <c r="O67" s="108"/>
    </row>
    <row r="68" spans="1:15" ht="13.2" x14ac:dyDescent="0.25">
      <c r="A68" s="108" t="s">
        <v>364</v>
      </c>
      <c r="B68" s="108">
        <v>6852</v>
      </c>
      <c r="C68" s="153">
        <v>475</v>
      </c>
      <c r="D68" s="153">
        <v>-11.3392642896029</v>
      </c>
      <c r="E68" s="153">
        <v>102.30248451855999</v>
      </c>
      <c r="F68" s="153">
        <v>264.65693927614802</v>
      </c>
      <c r="G68" s="153">
        <v>119.34967018273601</v>
      </c>
      <c r="H68" s="153"/>
      <c r="I68" s="153">
        <v>55</v>
      </c>
      <c r="J68" s="153">
        <v>216</v>
      </c>
      <c r="K68" s="153">
        <v>79.490075290896598</v>
      </c>
      <c r="L68" s="153">
        <v>3578</v>
      </c>
      <c r="M68" s="153">
        <v>3150</v>
      </c>
      <c r="N68" s="108"/>
      <c r="O68" s="108"/>
    </row>
    <row r="69" spans="1:15" ht="13.2" x14ac:dyDescent="0.25">
      <c r="A69" s="108" t="s">
        <v>365</v>
      </c>
      <c r="B69" s="108">
        <v>17750</v>
      </c>
      <c r="C69" s="153">
        <v>561</v>
      </c>
      <c r="D69" s="153">
        <v>-3.9696999298191802</v>
      </c>
      <c r="E69" s="153">
        <v>134.98960849903199</v>
      </c>
      <c r="F69" s="153">
        <v>281.89981516964502</v>
      </c>
      <c r="G69" s="153">
        <v>147.83135820486899</v>
      </c>
      <c r="H69" s="153"/>
      <c r="I69" s="153">
        <v>188</v>
      </c>
      <c r="J69" s="153">
        <v>596</v>
      </c>
      <c r="K69" s="153">
        <v>255.05817932922699</v>
      </c>
      <c r="L69" s="153">
        <v>9223</v>
      </c>
      <c r="M69" s="153">
        <v>7997</v>
      </c>
      <c r="N69" s="108"/>
      <c r="O69" s="108"/>
    </row>
    <row r="70" spans="1:15" ht="13.2" x14ac:dyDescent="0.25">
      <c r="A70" s="108" t="s">
        <v>366</v>
      </c>
      <c r="B70" s="108">
        <v>29014</v>
      </c>
      <c r="C70" s="153">
        <v>924</v>
      </c>
      <c r="D70" s="153">
        <v>-13.8233370024676</v>
      </c>
      <c r="E70" s="153">
        <v>239.403084427604</v>
      </c>
      <c r="F70" s="153">
        <v>445.32584627873302</v>
      </c>
      <c r="G70" s="153">
        <v>253.04639006114999</v>
      </c>
      <c r="H70" s="153"/>
      <c r="I70" s="153">
        <v>545</v>
      </c>
      <c r="J70" s="153">
        <v>1539</v>
      </c>
      <c r="K70" s="153">
        <v>713.64476386036904</v>
      </c>
      <c r="L70" s="153">
        <v>16005</v>
      </c>
      <c r="M70" s="153">
        <v>14026</v>
      </c>
      <c r="N70" s="108"/>
      <c r="O70" s="108"/>
    </row>
    <row r="71" spans="1:15" ht="13.2" x14ac:dyDescent="0.25">
      <c r="A71" s="108" t="s">
        <v>367</v>
      </c>
      <c r="B71" s="108">
        <v>9246</v>
      </c>
      <c r="C71" s="153">
        <v>909</v>
      </c>
      <c r="D71" s="153">
        <v>-29.925428686075399</v>
      </c>
      <c r="E71" s="153">
        <v>312.90522413644402</v>
      </c>
      <c r="F71" s="153">
        <v>410.42275801944101</v>
      </c>
      <c r="G71" s="153">
        <v>215.89493623990899</v>
      </c>
      <c r="H71" s="153"/>
      <c r="I71" s="153">
        <v>227</v>
      </c>
      <c r="J71" s="153">
        <v>452</v>
      </c>
      <c r="K71" s="153">
        <v>194.030800821355</v>
      </c>
      <c r="L71" s="153">
        <v>5101</v>
      </c>
      <c r="M71" s="153">
        <v>4549</v>
      </c>
      <c r="N71" s="108"/>
      <c r="O71" s="108"/>
    </row>
    <row r="72" spans="1:15" ht="13.2" x14ac:dyDescent="0.25">
      <c r="A72" s="108" t="s">
        <v>368</v>
      </c>
      <c r="B72" s="108">
        <v>13275</v>
      </c>
      <c r="C72" s="153">
        <v>333</v>
      </c>
      <c r="D72" s="153">
        <v>-23.755872585220299</v>
      </c>
      <c r="E72" s="153">
        <v>55.684498116662098</v>
      </c>
      <c r="F72" s="153">
        <v>218.820727620973</v>
      </c>
      <c r="G72" s="153">
        <v>82.063661069702704</v>
      </c>
      <c r="H72" s="153"/>
      <c r="I72" s="153">
        <v>58</v>
      </c>
      <c r="J72" s="153">
        <v>346</v>
      </c>
      <c r="K72" s="153">
        <v>105.89117043121099</v>
      </c>
      <c r="L72" s="153">
        <v>6722</v>
      </c>
      <c r="M72" s="153">
        <v>6170</v>
      </c>
      <c r="N72" s="108"/>
      <c r="O72" s="108"/>
    </row>
    <row r="73" spans="1:15" ht="13.2" x14ac:dyDescent="0.25">
      <c r="A73" s="108" t="s">
        <v>363</v>
      </c>
      <c r="B73" s="108">
        <v>146161</v>
      </c>
      <c r="C73" s="153">
        <v>651</v>
      </c>
      <c r="D73" s="153">
        <v>-18.089381208781301</v>
      </c>
      <c r="E73" s="153">
        <v>158.00380060906201</v>
      </c>
      <c r="F73" s="153">
        <v>245.38421780684001</v>
      </c>
      <c r="G73" s="153">
        <v>265.74357449628002</v>
      </c>
      <c r="H73" s="153"/>
      <c r="I73" s="153">
        <v>1812</v>
      </c>
      <c r="J73" s="153">
        <v>4272</v>
      </c>
      <c r="K73" s="153">
        <v>3775.4490075290901</v>
      </c>
      <c r="L73" s="153">
        <v>83634</v>
      </c>
      <c r="M73" s="153">
        <v>74082</v>
      </c>
      <c r="N73" s="108"/>
      <c r="O73" s="108"/>
    </row>
    <row r="74" spans="1:15" ht="13.2" x14ac:dyDescent="0.25">
      <c r="A74" s="108" t="s">
        <v>369</v>
      </c>
      <c r="B74" s="108">
        <v>7577</v>
      </c>
      <c r="C74" s="153">
        <v>542</v>
      </c>
      <c r="D74" s="153">
        <v>-16.462445589621598</v>
      </c>
      <c r="E74" s="153">
        <v>79.057197797869307</v>
      </c>
      <c r="F74" s="153">
        <v>289.19455308656001</v>
      </c>
      <c r="G74" s="153">
        <v>190.221647906025</v>
      </c>
      <c r="H74" s="153"/>
      <c r="I74" s="153">
        <v>47</v>
      </c>
      <c r="J74" s="153">
        <v>261</v>
      </c>
      <c r="K74" s="153">
        <v>140.09787816564</v>
      </c>
      <c r="L74" s="153">
        <v>3864</v>
      </c>
      <c r="M74" s="153">
        <v>3427</v>
      </c>
      <c r="N74" s="108"/>
      <c r="O74" s="108"/>
    </row>
    <row r="75" spans="1:15" ht="13.2" x14ac:dyDescent="0.25">
      <c r="A75" s="108" t="s">
        <v>370</v>
      </c>
      <c r="B75" s="108">
        <v>31648</v>
      </c>
      <c r="C75" s="153">
        <v>749</v>
      </c>
      <c r="D75" s="153">
        <v>2.9080804724684399</v>
      </c>
      <c r="E75" s="153">
        <v>211.82651449038099</v>
      </c>
      <c r="F75" s="153">
        <v>320.720647263925</v>
      </c>
      <c r="G75" s="153">
        <v>213.50502846774</v>
      </c>
      <c r="H75" s="153"/>
      <c r="I75" s="153">
        <v>526</v>
      </c>
      <c r="J75" s="153">
        <v>1209</v>
      </c>
      <c r="K75" s="153">
        <v>656.79329226557195</v>
      </c>
      <c r="L75" s="153">
        <v>17045</v>
      </c>
      <c r="M75" s="153">
        <v>14645</v>
      </c>
      <c r="N75" s="108"/>
      <c r="O75" s="108"/>
    </row>
    <row r="76" spans="1:15" ht="13.2" x14ac:dyDescent="0.25">
      <c r="A76" s="108" t="s">
        <v>371</v>
      </c>
      <c r="B76" s="108">
        <v>11668</v>
      </c>
      <c r="C76" s="153">
        <v>735</v>
      </c>
      <c r="D76" s="153">
        <v>-5.1509113872122096</v>
      </c>
      <c r="E76" s="153">
        <v>187.87667796060899</v>
      </c>
      <c r="F76" s="153">
        <v>354.010033447257</v>
      </c>
      <c r="G76" s="153">
        <v>198.58911752782601</v>
      </c>
      <c r="H76" s="153"/>
      <c r="I76" s="153">
        <v>172</v>
      </c>
      <c r="J76" s="153">
        <v>492</v>
      </c>
      <c r="K76" s="153">
        <v>225.229979466119</v>
      </c>
      <c r="L76" s="153">
        <v>6000</v>
      </c>
      <c r="M76" s="153">
        <v>5211</v>
      </c>
      <c r="N76" s="108"/>
      <c r="O76" s="108"/>
    </row>
    <row r="77" spans="1:15" ht="13.2" x14ac:dyDescent="0.25">
      <c r="A77" s="108" t="s">
        <v>372</v>
      </c>
      <c r="B77" s="108">
        <v>18755</v>
      </c>
      <c r="C77" s="153">
        <v>610</v>
      </c>
      <c r="D77" s="153">
        <v>-0.24931077527117501</v>
      </c>
      <c r="E77" s="153">
        <v>163.092886494347</v>
      </c>
      <c r="F77" s="153">
        <v>280.22324214728502</v>
      </c>
      <c r="G77" s="153">
        <v>167.39942975044599</v>
      </c>
      <c r="H77" s="153"/>
      <c r="I77" s="153">
        <v>240</v>
      </c>
      <c r="J77" s="153">
        <v>626</v>
      </c>
      <c r="K77" s="153">
        <v>305.17248459958898</v>
      </c>
      <c r="L77" s="153">
        <v>9771</v>
      </c>
      <c r="M77" s="153">
        <v>8421</v>
      </c>
      <c r="N77" s="108"/>
      <c r="O77" s="108"/>
    </row>
    <row r="78" spans="1:15" ht="13.2" x14ac:dyDescent="0.25">
      <c r="A78" s="108" t="s">
        <v>373</v>
      </c>
      <c r="B78" s="108">
        <v>14811</v>
      </c>
      <c r="C78" s="153">
        <v>686</v>
      </c>
      <c r="D78" s="153">
        <v>-29.0874593004833</v>
      </c>
      <c r="E78" s="153">
        <v>150.58943805427799</v>
      </c>
      <c r="F78" s="153">
        <v>335.57083885623598</v>
      </c>
      <c r="G78" s="153">
        <v>228.542513975866</v>
      </c>
      <c r="H78" s="153"/>
      <c r="I78" s="153">
        <v>175</v>
      </c>
      <c r="J78" s="153">
        <v>592</v>
      </c>
      <c r="K78" s="153">
        <v>329.02258726899402</v>
      </c>
      <c r="L78" s="153">
        <v>8005</v>
      </c>
      <c r="M78" s="153">
        <v>7194</v>
      </c>
      <c r="N78" s="108"/>
      <c r="O78" s="108"/>
    </row>
    <row r="79" spans="1:15" ht="13.2" x14ac:dyDescent="0.25">
      <c r="A79" s="108" t="s">
        <v>374</v>
      </c>
      <c r="B79" s="108">
        <v>27498</v>
      </c>
      <c r="C79" s="153">
        <v>611</v>
      </c>
      <c r="D79" s="153">
        <v>-13.5360490182939</v>
      </c>
      <c r="E79" s="153">
        <v>165.00220056727201</v>
      </c>
      <c r="F79" s="153">
        <v>301.95489387326501</v>
      </c>
      <c r="G79" s="153">
        <v>157.313052592075</v>
      </c>
      <c r="H79" s="153"/>
      <c r="I79" s="153">
        <v>356</v>
      </c>
      <c r="J79" s="153">
        <v>989</v>
      </c>
      <c r="K79" s="153">
        <v>420.47501711156701</v>
      </c>
      <c r="L79" s="153">
        <v>14336</v>
      </c>
      <c r="M79" s="153">
        <v>12624</v>
      </c>
      <c r="N79" s="108"/>
      <c r="O79" s="108"/>
    </row>
    <row r="80" spans="1:15" ht="13.2" x14ac:dyDescent="0.25">
      <c r="A80" s="108" t="s">
        <v>375</v>
      </c>
      <c r="B80" s="108">
        <v>34601</v>
      </c>
      <c r="C80" s="153">
        <v>647</v>
      </c>
      <c r="D80" s="153">
        <v>-27.4672181707924</v>
      </c>
      <c r="E80" s="153">
        <v>155.80900810468199</v>
      </c>
      <c r="F80" s="153">
        <v>325.862399376273</v>
      </c>
      <c r="G80" s="153">
        <v>192.976991784262</v>
      </c>
      <c r="H80" s="153"/>
      <c r="I80" s="153">
        <v>423</v>
      </c>
      <c r="J80" s="153">
        <v>1343</v>
      </c>
      <c r="K80" s="153">
        <v>649.03559206023294</v>
      </c>
      <c r="L80" s="153">
        <v>18895</v>
      </c>
      <c r="M80" s="153">
        <v>16975</v>
      </c>
      <c r="N80" s="108"/>
      <c r="O80" s="108"/>
    </row>
    <row r="81" spans="1:15" ht="14.25" customHeight="1" x14ac:dyDescent="0.25">
      <c r="A81" s="18" t="s">
        <v>376</v>
      </c>
      <c r="B81" s="108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08"/>
      <c r="O81" s="108"/>
    </row>
    <row r="82" spans="1:15" ht="13.2" x14ac:dyDescent="0.25">
      <c r="A82" s="108" t="s">
        <v>377</v>
      </c>
      <c r="B82" s="108">
        <v>20040</v>
      </c>
      <c r="C82" s="153">
        <v>675</v>
      </c>
      <c r="D82" s="153">
        <v>-4.0899861008933902</v>
      </c>
      <c r="E82" s="153">
        <v>203.513445522387</v>
      </c>
      <c r="F82" s="153">
        <v>307.50007886389301</v>
      </c>
      <c r="G82" s="153">
        <v>168.46238396688301</v>
      </c>
      <c r="H82" s="153"/>
      <c r="I82" s="153">
        <v>320</v>
      </c>
      <c r="J82" s="153">
        <v>734</v>
      </c>
      <c r="K82" s="153">
        <v>328.15195071868601</v>
      </c>
      <c r="L82" s="153">
        <v>10411</v>
      </c>
      <c r="M82" s="153">
        <v>9029</v>
      </c>
      <c r="N82" s="108"/>
      <c r="O82" s="108"/>
    </row>
    <row r="83" spans="1:15" ht="13.2" x14ac:dyDescent="0.25">
      <c r="A83" s="108" t="s">
        <v>378</v>
      </c>
      <c r="B83" s="108">
        <v>8342</v>
      </c>
      <c r="C83" s="153">
        <v>873</v>
      </c>
      <c r="D83" s="153">
        <v>24.1073180179643</v>
      </c>
      <c r="E83" s="153">
        <v>267.36755778253502</v>
      </c>
      <c r="F83" s="153">
        <v>390.48866234284299</v>
      </c>
      <c r="G83" s="153">
        <v>191.43085263882</v>
      </c>
      <c r="H83" s="153"/>
      <c r="I83" s="153">
        <v>175</v>
      </c>
      <c r="J83" s="153">
        <v>388</v>
      </c>
      <c r="K83" s="153">
        <v>155.22313483915099</v>
      </c>
      <c r="L83" s="153">
        <v>4240</v>
      </c>
      <c r="M83" s="153">
        <v>3559</v>
      </c>
      <c r="N83" s="108"/>
      <c r="O83" s="108"/>
    </row>
    <row r="84" spans="1:15" ht="13.2" x14ac:dyDescent="0.25">
      <c r="A84" s="108" t="s">
        <v>379</v>
      </c>
      <c r="B84" s="108">
        <v>28304</v>
      </c>
      <c r="C84" s="153">
        <v>619</v>
      </c>
      <c r="D84" s="153">
        <v>-0.24550748958916399</v>
      </c>
      <c r="E84" s="153">
        <v>127.4322836282</v>
      </c>
      <c r="F84" s="153">
        <v>265.770689350358</v>
      </c>
      <c r="G84" s="153">
        <v>226.49192924462699</v>
      </c>
      <c r="H84" s="153"/>
      <c r="I84" s="153">
        <v>283</v>
      </c>
      <c r="J84" s="153">
        <v>896</v>
      </c>
      <c r="K84" s="153">
        <v>623.12457221081399</v>
      </c>
      <c r="L84" s="153">
        <v>15287</v>
      </c>
      <c r="M84" s="153">
        <v>13176</v>
      </c>
      <c r="N84" s="108"/>
      <c r="O84" s="108"/>
    </row>
    <row r="85" spans="1:15" ht="13.2" x14ac:dyDescent="0.25">
      <c r="A85" s="108" t="s">
        <v>380</v>
      </c>
      <c r="B85" s="108">
        <v>10076</v>
      </c>
      <c r="C85" s="153">
        <v>851</v>
      </c>
      <c r="D85" s="153">
        <v>24.0495238767984</v>
      </c>
      <c r="E85" s="153">
        <v>154.31655440178801</v>
      </c>
      <c r="F85" s="153">
        <v>387.4464471787</v>
      </c>
      <c r="G85" s="153">
        <v>285.37408801722898</v>
      </c>
      <c r="H85" s="153"/>
      <c r="I85" s="153">
        <v>122</v>
      </c>
      <c r="J85" s="153">
        <v>465</v>
      </c>
      <c r="K85" s="153">
        <v>279.49691991786398</v>
      </c>
      <c r="L85" s="153">
        <v>5320</v>
      </c>
      <c r="M85" s="153">
        <v>4462</v>
      </c>
      <c r="N85" s="108"/>
      <c r="O85" s="108"/>
    </row>
    <row r="86" spans="1:15" ht="13.2" x14ac:dyDescent="0.25">
      <c r="A86" s="108" t="s">
        <v>381</v>
      </c>
      <c r="B86" s="108">
        <v>12155</v>
      </c>
      <c r="C86" s="153">
        <v>692</v>
      </c>
      <c r="D86" s="153">
        <v>11.0093375632506</v>
      </c>
      <c r="E86" s="153">
        <v>121.630886466259</v>
      </c>
      <c r="F86" s="153">
        <v>312.19817528981901</v>
      </c>
      <c r="G86" s="153">
        <v>246.705119274259</v>
      </c>
      <c r="H86" s="153"/>
      <c r="I86" s="153">
        <v>116</v>
      </c>
      <c r="J86" s="153">
        <v>452</v>
      </c>
      <c r="K86" s="153">
        <v>291.47912388774802</v>
      </c>
      <c r="L86" s="153">
        <v>6215</v>
      </c>
      <c r="M86" s="153">
        <v>5273</v>
      </c>
      <c r="N86" s="108"/>
      <c r="O86" s="108"/>
    </row>
    <row r="87" spans="1:15" ht="13.2" x14ac:dyDescent="0.25">
      <c r="A87" s="108" t="s">
        <v>382</v>
      </c>
      <c r="B87" s="108">
        <v>9263</v>
      </c>
      <c r="C87" s="153">
        <v>919</v>
      </c>
      <c r="D87" s="153">
        <v>22.655050997629001</v>
      </c>
      <c r="E87" s="153">
        <v>213.26563494603499</v>
      </c>
      <c r="F87" s="153">
        <v>418.73301123302002</v>
      </c>
      <c r="G87" s="153">
        <v>264.68471197000702</v>
      </c>
      <c r="H87" s="153"/>
      <c r="I87" s="153">
        <v>155</v>
      </c>
      <c r="J87" s="153">
        <v>462</v>
      </c>
      <c r="K87" s="153">
        <v>238.316906228611</v>
      </c>
      <c r="L87" s="153">
        <v>4941</v>
      </c>
      <c r="M87" s="153">
        <v>4161</v>
      </c>
      <c r="N87" s="108"/>
      <c r="O87" s="108"/>
    </row>
    <row r="88" spans="1:15" ht="13.2" x14ac:dyDescent="0.25">
      <c r="A88" s="108" t="s">
        <v>383</v>
      </c>
      <c r="B88" s="108">
        <v>97574</v>
      </c>
      <c r="C88" s="153">
        <v>612</v>
      </c>
      <c r="D88" s="153">
        <v>-18.191704007498998</v>
      </c>
      <c r="E88" s="153">
        <v>150.47322046618001</v>
      </c>
      <c r="F88" s="153">
        <v>236.01444664908701</v>
      </c>
      <c r="G88" s="153">
        <v>243.21468974645899</v>
      </c>
      <c r="H88" s="153"/>
      <c r="I88" s="153">
        <v>1152</v>
      </c>
      <c r="J88" s="153">
        <v>2743</v>
      </c>
      <c r="K88" s="153">
        <v>2306.7378507871299</v>
      </c>
      <c r="L88" s="153">
        <v>55352</v>
      </c>
      <c r="M88" s="153">
        <v>49104</v>
      </c>
      <c r="N88" s="108"/>
      <c r="O88" s="108"/>
    </row>
    <row r="89" spans="1:15" ht="13.2" x14ac:dyDescent="0.25">
      <c r="A89" s="108" t="s">
        <v>384</v>
      </c>
      <c r="B89" s="108">
        <v>17932</v>
      </c>
      <c r="C89" s="153">
        <v>894</v>
      </c>
      <c r="D89" s="153">
        <v>-7.82448076530875</v>
      </c>
      <c r="E89" s="153">
        <v>157.784773295581</v>
      </c>
      <c r="F89" s="153">
        <v>251.415728924788</v>
      </c>
      <c r="G89" s="153">
        <v>492.54831509709902</v>
      </c>
      <c r="H89" s="153"/>
      <c r="I89" s="153">
        <v>222</v>
      </c>
      <c r="J89" s="153">
        <v>537</v>
      </c>
      <c r="K89" s="153">
        <v>858.522929500342</v>
      </c>
      <c r="L89" s="153">
        <v>9757</v>
      </c>
      <c r="M89" s="153">
        <v>8497</v>
      </c>
      <c r="N89" s="108"/>
      <c r="O89" s="108"/>
    </row>
    <row r="90" spans="1:15" ht="14.25" customHeight="1" x14ac:dyDescent="0.25">
      <c r="A90" s="18" t="s">
        <v>385</v>
      </c>
      <c r="B90" s="108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08"/>
      <c r="O90" s="108"/>
    </row>
    <row r="91" spans="1:15" ht="13.2" x14ac:dyDescent="0.25">
      <c r="A91" s="108" t="s">
        <v>386</v>
      </c>
      <c r="B91" s="108">
        <v>10748</v>
      </c>
      <c r="C91" s="153">
        <v>438</v>
      </c>
      <c r="D91" s="153">
        <v>1.78321362471956</v>
      </c>
      <c r="E91" s="153">
        <v>66.405066379513499</v>
      </c>
      <c r="F91" s="153">
        <v>242.14802144725101</v>
      </c>
      <c r="G91" s="153">
        <v>127.55912055751099</v>
      </c>
      <c r="H91" s="153"/>
      <c r="I91" s="153">
        <v>56</v>
      </c>
      <c r="J91" s="153">
        <v>310</v>
      </c>
      <c r="K91" s="153">
        <v>133.26420260095799</v>
      </c>
      <c r="L91" s="153">
        <v>4963</v>
      </c>
      <c r="M91" s="153">
        <v>4247</v>
      </c>
      <c r="N91" s="108"/>
      <c r="O91" s="108"/>
    </row>
    <row r="92" spans="1:15" ht="13.2" x14ac:dyDescent="0.25">
      <c r="A92" s="108" t="s">
        <v>387</v>
      </c>
      <c r="B92" s="108">
        <v>9056</v>
      </c>
      <c r="C92" s="153">
        <v>780</v>
      </c>
      <c r="D92" s="153">
        <v>22.6593596071802</v>
      </c>
      <c r="E92" s="153">
        <v>160.43875507350899</v>
      </c>
      <c r="F92" s="153">
        <v>355.99319747156699</v>
      </c>
      <c r="G92" s="153">
        <v>240.44460778454101</v>
      </c>
      <c r="H92" s="153"/>
      <c r="I92" s="153">
        <v>114</v>
      </c>
      <c r="J92" s="153">
        <v>384</v>
      </c>
      <c r="K92" s="153">
        <v>211.65366187542801</v>
      </c>
      <c r="L92" s="153">
        <v>4786</v>
      </c>
      <c r="M92" s="153">
        <v>4009</v>
      </c>
      <c r="N92" s="108"/>
      <c r="O92" s="108"/>
    </row>
    <row r="93" spans="1:15" ht="13.2" x14ac:dyDescent="0.25">
      <c r="A93" s="108" t="s">
        <v>388</v>
      </c>
      <c r="B93" s="108">
        <v>13883</v>
      </c>
      <c r="C93" s="153">
        <v>897</v>
      </c>
      <c r="D93" s="153">
        <v>46.597022355611102</v>
      </c>
      <c r="E93" s="153">
        <v>201.966901655599</v>
      </c>
      <c r="F93" s="153">
        <v>393.68108928053101</v>
      </c>
      <c r="G93" s="153">
        <v>255.09112795068299</v>
      </c>
      <c r="H93" s="153"/>
      <c r="I93" s="153">
        <v>220</v>
      </c>
      <c r="J93" s="153">
        <v>651</v>
      </c>
      <c r="K93" s="153">
        <v>344.23340177960301</v>
      </c>
      <c r="L93" s="153">
        <v>7085</v>
      </c>
      <c r="M93" s="153">
        <v>5799</v>
      </c>
      <c r="N93" s="108"/>
      <c r="O93" s="108"/>
    </row>
    <row r="94" spans="1:15" ht="13.2" x14ac:dyDescent="0.25">
      <c r="A94" s="108" t="s">
        <v>389</v>
      </c>
      <c r="B94" s="108">
        <v>5438</v>
      </c>
      <c r="C94" s="153">
        <v>945</v>
      </c>
      <c r="D94" s="153">
        <v>76.6903998927353</v>
      </c>
      <c r="E94" s="153">
        <v>149.99666966784201</v>
      </c>
      <c r="F94" s="153">
        <v>344.28059794092701</v>
      </c>
      <c r="G94" s="153">
        <v>374.52264856645502</v>
      </c>
      <c r="H94" s="153"/>
      <c r="I94" s="153">
        <v>64</v>
      </c>
      <c r="J94" s="153">
        <v>223</v>
      </c>
      <c r="K94" s="153">
        <v>197.96646132785801</v>
      </c>
      <c r="L94" s="153">
        <v>2760</v>
      </c>
      <c r="M94" s="153">
        <v>2190</v>
      </c>
      <c r="N94" s="108"/>
      <c r="O94" s="108"/>
    </row>
    <row r="95" spans="1:15" ht="13.2" x14ac:dyDescent="0.25">
      <c r="A95" s="108" t="s">
        <v>385</v>
      </c>
      <c r="B95" s="108">
        <v>72304</v>
      </c>
      <c r="C95" s="153">
        <v>569</v>
      </c>
      <c r="D95" s="153">
        <v>-16.678697615717599</v>
      </c>
      <c r="E95" s="153">
        <v>138.90079755423599</v>
      </c>
      <c r="F95" s="153">
        <v>250.57399959505599</v>
      </c>
      <c r="G95" s="153">
        <v>195.75587474579899</v>
      </c>
      <c r="H95" s="153"/>
      <c r="I95" s="153">
        <v>788</v>
      </c>
      <c r="J95" s="153">
        <v>2158</v>
      </c>
      <c r="K95" s="153">
        <v>1375.787816564</v>
      </c>
      <c r="L95" s="153">
        <v>40984</v>
      </c>
      <c r="M95" s="153">
        <v>36325</v>
      </c>
      <c r="N95" s="108"/>
      <c r="O95" s="108"/>
    </row>
    <row r="96" spans="1:15" ht="13.2" x14ac:dyDescent="0.25">
      <c r="A96" s="108" t="s">
        <v>390</v>
      </c>
      <c r="B96" s="108">
        <v>13134</v>
      </c>
      <c r="C96" s="153">
        <v>563</v>
      </c>
      <c r="D96" s="153">
        <v>2.6074816922103898</v>
      </c>
      <c r="E96" s="153">
        <v>99.949599601147099</v>
      </c>
      <c r="F96" s="153">
        <v>329.19793770299498</v>
      </c>
      <c r="G96" s="153">
        <v>131.411736955072</v>
      </c>
      <c r="H96" s="153"/>
      <c r="I96" s="153">
        <v>103</v>
      </c>
      <c r="J96" s="153">
        <v>515</v>
      </c>
      <c r="K96" s="153">
        <v>167.76659822039699</v>
      </c>
      <c r="L96" s="153">
        <v>6791</v>
      </c>
      <c r="M96" s="153">
        <v>5820</v>
      </c>
      <c r="N96" s="108"/>
      <c r="O96" s="108"/>
    </row>
    <row r="97" spans="1:15" ht="13.2" x14ac:dyDescent="0.25">
      <c r="A97" s="108" t="s">
        <v>391</v>
      </c>
      <c r="B97" s="108">
        <v>16144</v>
      </c>
      <c r="C97" s="153">
        <v>319</v>
      </c>
      <c r="D97" s="153">
        <v>-15.3315765625981</v>
      </c>
      <c r="E97" s="153">
        <v>50.5253895969851</v>
      </c>
      <c r="F97" s="153">
        <v>175.773111325907</v>
      </c>
      <c r="G97" s="153">
        <v>107.576896654769</v>
      </c>
      <c r="H97" s="153"/>
      <c r="I97" s="153">
        <v>64</v>
      </c>
      <c r="J97" s="153">
        <v>338</v>
      </c>
      <c r="K97" s="153">
        <v>168.81245722108099</v>
      </c>
      <c r="L97" s="153">
        <v>7725</v>
      </c>
      <c r="M97" s="153">
        <v>6933</v>
      </c>
      <c r="N97" s="108"/>
      <c r="O97" s="108"/>
    </row>
    <row r="98" spans="1:15" ht="13.2" x14ac:dyDescent="0.25">
      <c r="A98" s="108" t="s">
        <v>392</v>
      </c>
      <c r="B98" s="108">
        <v>20145</v>
      </c>
      <c r="C98" s="153">
        <v>705</v>
      </c>
      <c r="D98" s="153">
        <v>11.088767227575699</v>
      </c>
      <c r="E98" s="153">
        <v>155.00284109360501</v>
      </c>
      <c r="F98" s="153">
        <v>353.40726194265199</v>
      </c>
      <c r="G98" s="153">
        <v>185.893703969673</v>
      </c>
      <c r="H98" s="153"/>
      <c r="I98" s="153">
        <v>245</v>
      </c>
      <c r="J98" s="153">
        <v>848</v>
      </c>
      <c r="K98" s="153">
        <v>364.004106776181</v>
      </c>
      <c r="L98" s="153">
        <v>10628</v>
      </c>
      <c r="M98" s="153">
        <v>9020</v>
      </c>
      <c r="N98" s="108"/>
      <c r="O98" s="108"/>
    </row>
    <row r="99" spans="1:15" ht="13.2" x14ac:dyDescent="0.25">
      <c r="A99" s="108" t="s">
        <v>393</v>
      </c>
      <c r="B99" s="108">
        <v>26918</v>
      </c>
      <c r="C99" s="153">
        <v>568</v>
      </c>
      <c r="D99" s="153">
        <v>-12.596276357841599</v>
      </c>
      <c r="E99" s="153">
        <v>126.891593466267</v>
      </c>
      <c r="F99" s="153">
        <v>314.075146149555</v>
      </c>
      <c r="G99" s="153">
        <v>139.14446032844</v>
      </c>
      <c r="H99" s="153"/>
      <c r="I99" s="153">
        <v>268</v>
      </c>
      <c r="J99" s="153">
        <v>1007</v>
      </c>
      <c r="K99" s="153">
        <v>364.06844626967802</v>
      </c>
      <c r="L99" s="153">
        <v>14311</v>
      </c>
      <c r="M99" s="153">
        <v>12596</v>
      </c>
      <c r="N99" s="108"/>
      <c r="O99" s="108"/>
    </row>
    <row r="100" spans="1:15" ht="13.2" x14ac:dyDescent="0.25">
      <c r="A100" s="108" t="s">
        <v>394</v>
      </c>
      <c r="B100" s="108">
        <v>7002</v>
      </c>
      <c r="C100" s="153">
        <v>505</v>
      </c>
      <c r="D100" s="153">
        <v>13.4792244805355</v>
      </c>
      <c r="E100" s="153">
        <v>61.886747197735303</v>
      </c>
      <c r="F100" s="153">
        <v>302.15189554034902</v>
      </c>
      <c r="G100" s="153">
        <v>127.959812198612</v>
      </c>
      <c r="H100" s="153"/>
      <c r="I100" s="153">
        <v>34</v>
      </c>
      <c r="J100" s="153">
        <v>252</v>
      </c>
      <c r="K100" s="153">
        <v>87.090349075975396</v>
      </c>
      <c r="L100" s="153">
        <v>3523</v>
      </c>
      <c r="M100" s="153">
        <v>2950</v>
      </c>
      <c r="N100" s="108"/>
      <c r="O100" s="108"/>
    </row>
    <row r="101" spans="1:15" ht="13.2" x14ac:dyDescent="0.25">
      <c r="A101" s="108" t="s">
        <v>395</v>
      </c>
      <c r="B101" s="108">
        <v>15461</v>
      </c>
      <c r="C101" s="153">
        <v>562</v>
      </c>
      <c r="D101" s="153">
        <v>-17.9865839852968</v>
      </c>
      <c r="E101" s="153">
        <v>137.66379476199401</v>
      </c>
      <c r="F101" s="153">
        <v>305.17266070037999</v>
      </c>
      <c r="G101" s="153">
        <v>137.490804448859</v>
      </c>
      <c r="H101" s="153"/>
      <c r="I101" s="153">
        <v>167</v>
      </c>
      <c r="J101" s="153">
        <v>562</v>
      </c>
      <c r="K101" s="153">
        <v>206.626283367556</v>
      </c>
      <c r="L101" s="153">
        <v>8119</v>
      </c>
      <c r="M101" s="153">
        <v>7214</v>
      </c>
      <c r="N101" s="108"/>
      <c r="O101" s="108"/>
    </row>
    <row r="102" spans="1:15" ht="13.2" x14ac:dyDescent="0.25">
      <c r="A102" s="108" t="s">
        <v>396</v>
      </c>
      <c r="B102" s="108">
        <v>36434</v>
      </c>
      <c r="C102" s="153">
        <v>500</v>
      </c>
      <c r="D102" s="153">
        <v>-3.1423340914752802</v>
      </c>
      <c r="E102" s="153">
        <v>87.802668139257506</v>
      </c>
      <c r="F102" s="153">
        <v>301.17271384325301</v>
      </c>
      <c r="G102" s="153">
        <v>114.597449914961</v>
      </c>
      <c r="H102" s="153"/>
      <c r="I102" s="153">
        <v>251</v>
      </c>
      <c r="J102" s="153">
        <v>1307</v>
      </c>
      <c r="K102" s="153">
        <v>405.84120465434597</v>
      </c>
      <c r="L102" s="153">
        <v>18218</v>
      </c>
      <c r="M102" s="153">
        <v>15770</v>
      </c>
      <c r="N102" s="108"/>
      <c r="O102" s="108"/>
    </row>
    <row r="103" spans="1:15" ht="14.25" customHeight="1" x14ac:dyDescent="0.25">
      <c r="A103" s="18" t="s">
        <v>397</v>
      </c>
      <c r="B103" s="108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08"/>
      <c r="O103" s="108"/>
    </row>
    <row r="104" spans="1:15" ht="13.2" x14ac:dyDescent="0.25">
      <c r="A104" s="108" t="s">
        <v>397</v>
      </c>
      <c r="B104" s="108">
        <v>61029</v>
      </c>
      <c r="C104" s="153">
        <v>507</v>
      </c>
      <c r="D104" s="153">
        <v>-8.7688331017568597</v>
      </c>
      <c r="E104" s="153">
        <v>62.859523952181497</v>
      </c>
      <c r="F104" s="153">
        <v>283.38565034925301</v>
      </c>
      <c r="G104" s="153">
        <v>169.15991610093101</v>
      </c>
      <c r="H104" s="153"/>
      <c r="I104" s="153">
        <v>301</v>
      </c>
      <c r="J104" s="153">
        <v>2060</v>
      </c>
      <c r="K104" s="153">
        <v>1003.4784394250501</v>
      </c>
      <c r="L104" s="153">
        <v>32268</v>
      </c>
      <c r="M104" s="153">
        <v>28241</v>
      </c>
      <c r="N104" s="108"/>
      <c r="O104" s="108"/>
    </row>
    <row r="105" spans="1:15" ht="14.25" customHeight="1" x14ac:dyDescent="0.25">
      <c r="A105" s="18" t="s">
        <v>398</v>
      </c>
      <c r="B105" s="108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08"/>
      <c r="O105" s="108"/>
    </row>
    <row r="106" spans="1:15" ht="13.2" x14ac:dyDescent="0.25">
      <c r="A106" s="108" t="s">
        <v>399</v>
      </c>
      <c r="B106" s="108">
        <v>31996</v>
      </c>
      <c r="C106" s="153">
        <v>529</v>
      </c>
      <c r="D106" s="153">
        <v>-1.7554602447055501</v>
      </c>
      <c r="E106" s="153">
        <v>140.21285139065799</v>
      </c>
      <c r="F106" s="153">
        <v>265.54107748642298</v>
      </c>
      <c r="G106" s="153">
        <v>124.596738480109</v>
      </c>
      <c r="H106" s="153"/>
      <c r="I106" s="153">
        <v>352</v>
      </c>
      <c r="J106" s="153">
        <v>1012</v>
      </c>
      <c r="K106" s="153">
        <v>387.50444900752899</v>
      </c>
      <c r="L106" s="153">
        <v>17086</v>
      </c>
      <c r="M106" s="153">
        <v>14753</v>
      </c>
      <c r="N106" s="108"/>
      <c r="O106" s="108"/>
    </row>
    <row r="107" spans="1:15" ht="13.2" x14ac:dyDescent="0.25">
      <c r="A107" s="108" t="s">
        <v>400</v>
      </c>
      <c r="B107" s="108">
        <v>66420</v>
      </c>
      <c r="C107" s="153">
        <v>465</v>
      </c>
      <c r="D107" s="153">
        <v>-9.7430513400544303</v>
      </c>
      <c r="E107" s="153">
        <v>78.4811363455036</v>
      </c>
      <c r="F107" s="153">
        <v>209.69805559734601</v>
      </c>
      <c r="G107" s="153">
        <v>186.48150053276501</v>
      </c>
      <c r="H107" s="153"/>
      <c r="I107" s="153">
        <v>409</v>
      </c>
      <c r="J107" s="153">
        <v>1659</v>
      </c>
      <c r="K107" s="153">
        <v>1203.9514031485301</v>
      </c>
      <c r="L107" s="153">
        <v>36626</v>
      </c>
      <c r="M107" s="153">
        <v>32147</v>
      </c>
      <c r="N107" s="108"/>
      <c r="O107" s="108"/>
    </row>
    <row r="108" spans="1:15" ht="13.2" x14ac:dyDescent="0.25">
      <c r="A108" s="108" t="s">
        <v>401</v>
      </c>
      <c r="B108" s="108">
        <v>13061</v>
      </c>
      <c r="C108" s="153">
        <v>620</v>
      </c>
      <c r="D108" s="153">
        <v>22.157722273978798</v>
      </c>
      <c r="E108" s="153">
        <v>148.322830405605</v>
      </c>
      <c r="F108" s="153">
        <v>286.68522955405598</v>
      </c>
      <c r="G108" s="153">
        <v>163.237162349237</v>
      </c>
      <c r="H108" s="153"/>
      <c r="I108" s="153">
        <v>152</v>
      </c>
      <c r="J108" s="153">
        <v>446</v>
      </c>
      <c r="K108" s="153">
        <v>207.23819301848101</v>
      </c>
      <c r="L108" s="153">
        <v>6921</v>
      </c>
      <c r="M108" s="153">
        <v>5750</v>
      </c>
      <c r="N108" s="108"/>
      <c r="O108" s="108"/>
    </row>
    <row r="109" spans="1:15" ht="13.2" x14ac:dyDescent="0.25">
      <c r="A109" s="108" t="s">
        <v>402</v>
      </c>
      <c r="B109" s="108">
        <v>29021</v>
      </c>
      <c r="C109" s="153">
        <v>647</v>
      </c>
      <c r="D109" s="153">
        <v>15.8272575115774</v>
      </c>
      <c r="E109" s="153">
        <v>181.37545894944</v>
      </c>
      <c r="F109" s="153">
        <v>325.74136062361401</v>
      </c>
      <c r="G109" s="153">
        <v>124.44297242608</v>
      </c>
      <c r="H109" s="153"/>
      <c r="I109" s="153">
        <v>413</v>
      </c>
      <c r="J109" s="153">
        <v>1126</v>
      </c>
      <c r="K109" s="153">
        <v>351.04038329910998</v>
      </c>
      <c r="L109" s="153">
        <v>14938</v>
      </c>
      <c r="M109" s="153">
        <v>12559</v>
      </c>
      <c r="N109" s="108"/>
      <c r="O109" s="108"/>
    </row>
    <row r="110" spans="1:15" ht="13.2" x14ac:dyDescent="0.25">
      <c r="A110" s="108" t="s">
        <v>403</v>
      </c>
      <c r="B110" s="108">
        <v>17475</v>
      </c>
      <c r="C110" s="153">
        <v>482</v>
      </c>
      <c r="D110" s="153">
        <v>-3.31970054074004</v>
      </c>
      <c r="E110" s="153">
        <v>86.060857456312405</v>
      </c>
      <c r="F110" s="153">
        <v>299.78803399093499</v>
      </c>
      <c r="G110" s="153">
        <v>99.716042124836093</v>
      </c>
      <c r="H110" s="153"/>
      <c r="I110" s="153">
        <v>118</v>
      </c>
      <c r="J110" s="153">
        <v>624</v>
      </c>
      <c r="K110" s="153">
        <v>169.37782340862401</v>
      </c>
      <c r="L110" s="153">
        <v>9186</v>
      </c>
      <c r="M110" s="153">
        <v>7954</v>
      </c>
      <c r="N110" s="108"/>
      <c r="O110" s="108"/>
    </row>
    <row r="111" spans="1:15" ht="14.25" customHeight="1" x14ac:dyDescent="0.25">
      <c r="A111" s="18" t="s">
        <v>404</v>
      </c>
      <c r="B111" s="108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08"/>
      <c r="O111" s="108"/>
    </row>
    <row r="112" spans="1:15" ht="13.2" x14ac:dyDescent="0.25">
      <c r="A112" s="108" t="s">
        <v>405</v>
      </c>
      <c r="B112" s="108">
        <v>15968</v>
      </c>
      <c r="C112" s="153">
        <v>1029</v>
      </c>
      <c r="D112" s="153">
        <v>50.334208790210603</v>
      </c>
      <c r="E112" s="153">
        <v>225.87946867563701</v>
      </c>
      <c r="F112" s="153">
        <v>474.77092529152901</v>
      </c>
      <c r="G112" s="153">
        <v>278.49111926819398</v>
      </c>
      <c r="H112" s="153"/>
      <c r="I112" s="153">
        <v>283</v>
      </c>
      <c r="J112" s="153">
        <v>903</v>
      </c>
      <c r="K112" s="153">
        <v>432.25119780971897</v>
      </c>
      <c r="L112" s="153">
        <v>8940</v>
      </c>
      <c r="M112" s="153">
        <v>7345</v>
      </c>
      <c r="N112" s="108"/>
      <c r="O112" s="108"/>
    </row>
    <row r="113" spans="1:15" ht="13.2" x14ac:dyDescent="0.25">
      <c r="A113" s="108" t="s">
        <v>406</v>
      </c>
      <c r="B113" s="108">
        <v>12498</v>
      </c>
      <c r="C113" s="153">
        <v>591</v>
      </c>
      <c r="D113" s="153">
        <v>3.0760463840901999</v>
      </c>
      <c r="E113" s="153">
        <v>146.84623553535599</v>
      </c>
      <c r="F113" s="153">
        <v>327.14126572737598</v>
      </c>
      <c r="G113" s="153">
        <v>114.17607562573301</v>
      </c>
      <c r="H113" s="153"/>
      <c r="I113" s="153">
        <v>144</v>
      </c>
      <c r="J113" s="153">
        <v>487</v>
      </c>
      <c r="K113" s="153">
        <v>138.70431211498999</v>
      </c>
      <c r="L113" s="153">
        <v>6572</v>
      </c>
      <c r="M113" s="153">
        <v>5631</v>
      </c>
      <c r="N113" s="108"/>
      <c r="O113" s="108"/>
    </row>
    <row r="114" spans="1:15" ht="13.2" x14ac:dyDescent="0.25">
      <c r="A114" s="108" t="s">
        <v>407</v>
      </c>
      <c r="B114" s="108">
        <v>19844</v>
      </c>
      <c r="C114" s="153">
        <v>1029</v>
      </c>
      <c r="D114" s="153">
        <v>45.662738729723699</v>
      </c>
      <c r="E114" s="153">
        <v>209.37712282925199</v>
      </c>
      <c r="F114" s="153">
        <v>357.49862795371899</v>
      </c>
      <c r="G114" s="153">
        <v>416.81846858002501</v>
      </c>
      <c r="H114" s="153"/>
      <c r="I114" s="153">
        <v>326</v>
      </c>
      <c r="J114" s="153">
        <v>845</v>
      </c>
      <c r="K114" s="153">
        <v>803.98973305954803</v>
      </c>
      <c r="L114" s="153">
        <v>11324</v>
      </c>
      <c r="M114" s="153">
        <v>9348</v>
      </c>
      <c r="N114" s="108"/>
      <c r="O114" s="108"/>
    </row>
    <row r="115" spans="1:15" ht="13.2" x14ac:dyDescent="0.25">
      <c r="A115" s="108" t="s">
        <v>408</v>
      </c>
      <c r="B115" s="108">
        <v>15912</v>
      </c>
      <c r="C115" s="153">
        <v>476</v>
      </c>
      <c r="D115" s="153">
        <v>8.2537288845054804E-2</v>
      </c>
      <c r="E115" s="153">
        <v>72.888240752350001</v>
      </c>
      <c r="F115" s="153">
        <v>214.21414866708599</v>
      </c>
      <c r="G115" s="153">
        <v>189.004489248179</v>
      </c>
      <c r="H115" s="153"/>
      <c r="I115" s="153">
        <v>91</v>
      </c>
      <c r="J115" s="153">
        <v>406</v>
      </c>
      <c r="K115" s="153">
        <v>292.328542094456</v>
      </c>
      <c r="L115" s="153">
        <v>7699</v>
      </c>
      <c r="M115" s="153">
        <v>6619</v>
      </c>
      <c r="N115" s="108"/>
      <c r="O115" s="108"/>
    </row>
    <row r="116" spans="1:15" ht="13.2" x14ac:dyDescent="0.25">
      <c r="A116" s="108" t="s">
        <v>409</v>
      </c>
      <c r="B116" s="108">
        <v>34775</v>
      </c>
      <c r="C116" s="153">
        <v>735</v>
      </c>
      <c r="D116" s="153">
        <v>-1.63769170606452</v>
      </c>
      <c r="E116" s="153">
        <v>145.13390919431899</v>
      </c>
      <c r="F116" s="153">
        <v>328.09469390839303</v>
      </c>
      <c r="G116" s="153">
        <v>263.59726826358599</v>
      </c>
      <c r="H116" s="153"/>
      <c r="I116" s="153">
        <v>396</v>
      </c>
      <c r="J116" s="153">
        <v>1359</v>
      </c>
      <c r="K116" s="153">
        <v>891.00958247775498</v>
      </c>
      <c r="L116" s="153">
        <v>19407</v>
      </c>
      <c r="M116" s="153">
        <v>16775</v>
      </c>
      <c r="N116" s="108"/>
      <c r="O116" s="108"/>
    </row>
    <row r="117" spans="1:15" ht="13.2" x14ac:dyDescent="0.25">
      <c r="A117" s="108" t="s">
        <v>410</v>
      </c>
      <c r="B117" s="108">
        <v>151306</v>
      </c>
      <c r="C117" s="153">
        <v>881</v>
      </c>
      <c r="D117" s="153">
        <v>32.387811598024399</v>
      </c>
      <c r="E117" s="153">
        <v>194.07391661622199</v>
      </c>
      <c r="F117" s="153">
        <v>323.87724164967898</v>
      </c>
      <c r="G117" s="153">
        <v>330.30207610341199</v>
      </c>
      <c r="H117" s="153"/>
      <c r="I117" s="153">
        <v>2304</v>
      </c>
      <c r="J117" s="153">
        <v>5837</v>
      </c>
      <c r="K117" s="153">
        <v>4857.8240930869297</v>
      </c>
      <c r="L117" s="153">
        <v>86729</v>
      </c>
      <c r="M117" s="153">
        <v>72115</v>
      </c>
      <c r="N117" s="108"/>
      <c r="O117" s="108"/>
    </row>
    <row r="118" spans="1:15" ht="13.2" x14ac:dyDescent="0.25">
      <c r="A118" s="108" t="s">
        <v>411</v>
      </c>
      <c r="B118" s="108">
        <v>52241</v>
      </c>
      <c r="C118" s="153">
        <v>708</v>
      </c>
      <c r="D118" s="153">
        <v>16.858473621852799</v>
      </c>
      <c r="E118" s="153">
        <v>167.60466461690501</v>
      </c>
      <c r="F118" s="153">
        <v>360.30560270500303</v>
      </c>
      <c r="G118" s="153">
        <v>162.95053329986899</v>
      </c>
      <c r="H118" s="153"/>
      <c r="I118" s="153">
        <v>687</v>
      </c>
      <c r="J118" s="153">
        <v>2242</v>
      </c>
      <c r="K118" s="153">
        <v>827.44969199178695</v>
      </c>
      <c r="L118" s="153">
        <v>28237</v>
      </c>
      <c r="M118" s="153">
        <v>23768</v>
      </c>
      <c r="N118" s="108"/>
      <c r="O118" s="108"/>
    </row>
    <row r="119" spans="1:15" ht="13.2" x14ac:dyDescent="0.25">
      <c r="A119" s="108" t="s">
        <v>412</v>
      </c>
      <c r="B119" s="108">
        <v>28193</v>
      </c>
      <c r="C119" s="153">
        <v>422</v>
      </c>
      <c r="D119" s="153">
        <v>-6.0528204673967796</v>
      </c>
      <c r="E119" s="153">
        <v>62.384779007762504</v>
      </c>
      <c r="F119" s="153">
        <v>186.116816239207</v>
      </c>
      <c r="G119" s="153">
        <v>179.57685756762001</v>
      </c>
      <c r="H119" s="153"/>
      <c r="I119" s="153">
        <v>138</v>
      </c>
      <c r="J119" s="153">
        <v>625</v>
      </c>
      <c r="K119" s="153">
        <v>492.11430527036299</v>
      </c>
      <c r="L119" s="153">
        <v>13973</v>
      </c>
      <c r="M119" s="153">
        <v>12174</v>
      </c>
      <c r="N119" s="108"/>
      <c r="O119" s="108"/>
    </row>
    <row r="120" spans="1:15" ht="13.2" x14ac:dyDescent="0.25">
      <c r="A120" s="108" t="s">
        <v>413</v>
      </c>
      <c r="B120" s="108">
        <v>15585</v>
      </c>
      <c r="C120" s="153">
        <v>559</v>
      </c>
      <c r="D120" s="153">
        <v>-1.0652506816366001</v>
      </c>
      <c r="E120" s="153">
        <v>98.133047359688007</v>
      </c>
      <c r="F120" s="153">
        <v>326.447018393642</v>
      </c>
      <c r="G120" s="153">
        <v>135.23026914700199</v>
      </c>
      <c r="H120" s="153"/>
      <c r="I120" s="153">
        <v>120</v>
      </c>
      <c r="J120" s="153">
        <v>606</v>
      </c>
      <c r="K120" s="153">
        <v>204.85900068446301</v>
      </c>
      <c r="L120" s="153">
        <v>8515</v>
      </c>
      <c r="M120" s="153">
        <v>7345</v>
      </c>
      <c r="N120" s="108"/>
      <c r="O120" s="108"/>
    </row>
    <row r="121" spans="1:15" ht="13.2" x14ac:dyDescent="0.25">
      <c r="A121" s="108" t="s">
        <v>414</v>
      </c>
      <c r="B121" s="108">
        <v>17376</v>
      </c>
      <c r="C121" s="153">
        <v>431</v>
      </c>
      <c r="D121" s="153">
        <v>-8.8381076162551793</v>
      </c>
      <c r="E121" s="153">
        <v>53.544380489542</v>
      </c>
      <c r="F121" s="153">
        <v>273.47240631043201</v>
      </c>
      <c r="G121" s="153">
        <v>112.818228568534</v>
      </c>
      <c r="H121" s="153"/>
      <c r="I121" s="153">
        <v>73</v>
      </c>
      <c r="J121" s="153">
        <v>566</v>
      </c>
      <c r="K121" s="153">
        <v>190.54757015742601</v>
      </c>
      <c r="L121" s="153">
        <v>9296</v>
      </c>
      <c r="M121" s="153">
        <v>8150</v>
      </c>
      <c r="N121" s="108"/>
      <c r="O121" s="108"/>
    </row>
    <row r="122" spans="1:15" ht="13.2" x14ac:dyDescent="0.25">
      <c r="A122" s="108" t="s">
        <v>415</v>
      </c>
      <c r="B122" s="108">
        <v>17723</v>
      </c>
      <c r="C122" s="153">
        <v>722</v>
      </c>
      <c r="D122" s="153">
        <v>27.650883372322099</v>
      </c>
      <c r="E122" s="153">
        <v>104.272938060527</v>
      </c>
      <c r="F122" s="153">
        <v>396.49262106814001</v>
      </c>
      <c r="G122" s="153">
        <v>193.75886597844001</v>
      </c>
      <c r="H122" s="153"/>
      <c r="I122" s="153">
        <v>145</v>
      </c>
      <c r="J122" s="153">
        <v>837</v>
      </c>
      <c r="K122" s="153">
        <v>333.789869952088</v>
      </c>
      <c r="L122" s="153">
        <v>9798</v>
      </c>
      <c r="M122" s="153">
        <v>8126</v>
      </c>
      <c r="N122" s="108"/>
      <c r="O122" s="108"/>
    </row>
    <row r="123" spans="1:15" ht="13.2" x14ac:dyDescent="0.25">
      <c r="A123" s="108" t="s">
        <v>416</v>
      </c>
      <c r="B123" s="108">
        <v>86560</v>
      </c>
      <c r="C123" s="153">
        <v>647</v>
      </c>
      <c r="D123" s="153">
        <v>13.285561009525001</v>
      </c>
      <c r="E123" s="153">
        <v>168.588941856356</v>
      </c>
      <c r="F123" s="153">
        <v>303.09562154759499</v>
      </c>
      <c r="G123" s="153">
        <v>162.25306121062599</v>
      </c>
      <c r="H123" s="153"/>
      <c r="I123" s="153">
        <v>1145</v>
      </c>
      <c r="J123" s="153">
        <v>3125</v>
      </c>
      <c r="K123" s="153">
        <v>1365.16290212183</v>
      </c>
      <c r="L123" s="153">
        <v>47113</v>
      </c>
      <c r="M123" s="153">
        <v>39769</v>
      </c>
      <c r="N123" s="108"/>
      <c r="O123" s="108"/>
    </row>
    <row r="124" spans="1:15" ht="13.2" x14ac:dyDescent="0.25">
      <c r="A124" s="108" t="s">
        <v>417</v>
      </c>
      <c r="B124" s="108">
        <v>32430</v>
      </c>
      <c r="C124" s="153">
        <v>392</v>
      </c>
      <c r="D124" s="153">
        <v>-22.3932144082452</v>
      </c>
      <c r="E124" s="153">
        <v>63.6661974463767</v>
      </c>
      <c r="F124" s="153">
        <v>214.094469959511</v>
      </c>
      <c r="G124" s="153">
        <v>137.07364916778499</v>
      </c>
      <c r="H124" s="153"/>
      <c r="I124" s="153">
        <v>162</v>
      </c>
      <c r="J124" s="153">
        <v>827</v>
      </c>
      <c r="K124" s="153">
        <v>432.09103353867198</v>
      </c>
      <c r="L124" s="153">
        <v>17398</v>
      </c>
      <c r="M124" s="153">
        <v>15785</v>
      </c>
      <c r="N124" s="108"/>
      <c r="O124" s="108"/>
    </row>
    <row r="125" spans="1:15" ht="13.2" x14ac:dyDescent="0.25">
      <c r="A125" s="108" t="s">
        <v>418</v>
      </c>
      <c r="B125" s="108">
        <v>47134</v>
      </c>
      <c r="C125" s="153">
        <v>906</v>
      </c>
      <c r="D125" s="153">
        <v>38.755618615891798</v>
      </c>
      <c r="E125" s="153">
        <v>208.478333356436</v>
      </c>
      <c r="F125" s="153">
        <v>339.14040568732997</v>
      </c>
      <c r="G125" s="153">
        <v>319.79345848255201</v>
      </c>
      <c r="H125" s="153"/>
      <c r="I125" s="153">
        <v>771</v>
      </c>
      <c r="J125" s="153">
        <v>1904</v>
      </c>
      <c r="K125" s="153">
        <v>1465.1368925393599</v>
      </c>
      <c r="L125" s="153">
        <v>25944</v>
      </c>
      <c r="M125" s="153">
        <v>21441</v>
      </c>
      <c r="N125" s="108"/>
      <c r="O125" s="108"/>
    </row>
    <row r="126" spans="1:15" ht="13.2" x14ac:dyDescent="0.25">
      <c r="A126" s="108" t="s">
        <v>419</v>
      </c>
      <c r="B126" s="108">
        <v>24627</v>
      </c>
      <c r="C126" s="153">
        <v>250</v>
      </c>
      <c r="D126" s="153">
        <v>-18.447829783377699</v>
      </c>
      <c r="E126" s="153">
        <v>35.709060676611998</v>
      </c>
      <c r="F126" s="153">
        <v>91.0220557184835</v>
      </c>
      <c r="G126" s="153">
        <v>141.56074317771501</v>
      </c>
      <c r="H126" s="153"/>
      <c r="I126" s="153">
        <v>69</v>
      </c>
      <c r="J126" s="153">
        <v>267</v>
      </c>
      <c r="K126" s="153">
        <v>338.866529774127</v>
      </c>
      <c r="L126" s="153">
        <v>12329</v>
      </c>
      <c r="M126" s="153">
        <v>11297</v>
      </c>
      <c r="N126" s="108"/>
      <c r="O126" s="108"/>
    </row>
    <row r="127" spans="1:15" ht="13.2" x14ac:dyDescent="0.25">
      <c r="A127" s="108" t="s">
        <v>420</v>
      </c>
      <c r="B127" s="108">
        <v>130288</v>
      </c>
      <c r="C127" s="153">
        <v>755</v>
      </c>
      <c r="D127" s="153">
        <v>-5.3091439767338304</v>
      </c>
      <c r="E127" s="153">
        <v>73.562125471503805</v>
      </c>
      <c r="F127" s="153">
        <v>134.09560731772899</v>
      </c>
      <c r="G127" s="153">
        <v>552.79157502480098</v>
      </c>
      <c r="H127" s="153"/>
      <c r="I127" s="153">
        <v>752</v>
      </c>
      <c r="J127" s="153">
        <v>2081</v>
      </c>
      <c r="K127" s="153">
        <v>7000.6789869952099</v>
      </c>
      <c r="L127" s="153">
        <v>78423</v>
      </c>
      <c r="M127" s="153">
        <v>68122</v>
      </c>
      <c r="N127" s="108"/>
      <c r="O127" s="108"/>
    </row>
    <row r="128" spans="1:15" ht="13.2" x14ac:dyDescent="0.25">
      <c r="A128" s="108" t="s">
        <v>421</v>
      </c>
      <c r="B128" s="108">
        <v>362133</v>
      </c>
      <c r="C128" s="153">
        <v>1161</v>
      </c>
      <c r="D128" s="153">
        <v>61.883302510496499</v>
      </c>
      <c r="E128" s="153">
        <v>237.56175023932201</v>
      </c>
      <c r="F128" s="153">
        <v>305.46564445419199</v>
      </c>
      <c r="G128" s="153">
        <v>556.34545849927599</v>
      </c>
      <c r="H128" s="153"/>
      <c r="I128" s="153">
        <v>6750</v>
      </c>
      <c r="J128" s="153">
        <v>13176</v>
      </c>
      <c r="K128" s="153">
        <v>19583.349760438101</v>
      </c>
      <c r="L128" s="153">
        <v>220471</v>
      </c>
      <c r="M128" s="153">
        <v>180380</v>
      </c>
      <c r="N128" s="108"/>
      <c r="O128" s="108"/>
    </row>
    <row r="129" spans="1:15" ht="13.2" x14ac:dyDescent="0.25">
      <c r="A129" s="108" t="s">
        <v>422</v>
      </c>
      <c r="B129" s="108">
        <v>13106</v>
      </c>
      <c r="C129" s="153">
        <v>694</v>
      </c>
      <c r="D129" s="153">
        <v>6.2412339426250503</v>
      </c>
      <c r="E129" s="153">
        <v>164.34533723995699</v>
      </c>
      <c r="F129" s="153">
        <v>346.55645323064101</v>
      </c>
      <c r="G129" s="153">
        <v>177.06304287382699</v>
      </c>
      <c r="H129" s="153"/>
      <c r="I129" s="153">
        <v>169</v>
      </c>
      <c r="J129" s="153">
        <v>541</v>
      </c>
      <c r="K129" s="153">
        <v>225.56536618754299</v>
      </c>
      <c r="L129" s="153">
        <v>6780</v>
      </c>
      <c r="M129" s="153">
        <v>5793</v>
      </c>
      <c r="N129" s="108"/>
      <c r="O129" s="108"/>
    </row>
    <row r="130" spans="1:15" ht="13.2" x14ac:dyDescent="0.25">
      <c r="A130" s="108" t="s">
        <v>423</v>
      </c>
      <c r="B130" s="108">
        <v>7323</v>
      </c>
      <c r="C130" s="153">
        <v>1063</v>
      </c>
      <c r="D130" s="153">
        <v>92.508654273266501</v>
      </c>
      <c r="E130" s="153">
        <v>245.39794662616001</v>
      </c>
      <c r="F130" s="153">
        <v>502.14826345521698</v>
      </c>
      <c r="G130" s="153">
        <v>222.8005207711</v>
      </c>
      <c r="H130" s="153"/>
      <c r="I130" s="153">
        <v>141</v>
      </c>
      <c r="J130" s="153">
        <v>438</v>
      </c>
      <c r="K130" s="153">
        <v>158.59137577002099</v>
      </c>
      <c r="L130" s="153">
        <v>3924</v>
      </c>
      <c r="M130" s="153">
        <v>3095</v>
      </c>
      <c r="N130" s="108"/>
      <c r="O130" s="108"/>
    </row>
    <row r="131" spans="1:15" ht="13.2" x14ac:dyDescent="0.25">
      <c r="A131" s="108" t="s">
        <v>424</v>
      </c>
      <c r="B131" s="108">
        <v>18962</v>
      </c>
      <c r="C131" s="153">
        <v>509</v>
      </c>
      <c r="D131" s="153">
        <v>14.561748450159399</v>
      </c>
      <c r="E131" s="153">
        <v>94.7710770563952</v>
      </c>
      <c r="F131" s="153">
        <v>270.52285164364298</v>
      </c>
      <c r="G131" s="153">
        <v>129.405940579392</v>
      </c>
      <c r="H131" s="153"/>
      <c r="I131" s="153">
        <v>141</v>
      </c>
      <c r="J131" s="153">
        <v>611</v>
      </c>
      <c r="K131" s="153">
        <v>238.513347022587</v>
      </c>
      <c r="L131" s="153">
        <v>8980</v>
      </c>
      <c r="M131" s="153">
        <v>7505</v>
      </c>
      <c r="N131" s="108"/>
      <c r="O131" s="108"/>
    </row>
    <row r="132" spans="1:15" ht="13.2" x14ac:dyDescent="0.25">
      <c r="A132" s="108" t="s">
        <v>425</v>
      </c>
      <c r="B132" s="108">
        <v>19437</v>
      </c>
      <c r="C132" s="153">
        <v>530</v>
      </c>
      <c r="D132" s="153">
        <v>-3.9047553147310099</v>
      </c>
      <c r="E132" s="153">
        <v>62.292421924924099</v>
      </c>
      <c r="F132" s="153">
        <v>319.19941923312598</v>
      </c>
      <c r="G132" s="153">
        <v>151.93327463746999</v>
      </c>
      <c r="H132" s="153"/>
      <c r="I132" s="153">
        <v>95</v>
      </c>
      <c r="J132" s="153">
        <v>739</v>
      </c>
      <c r="K132" s="153">
        <v>287.04928131416801</v>
      </c>
      <c r="L132" s="153">
        <v>10628</v>
      </c>
      <c r="M132" s="153">
        <v>9214</v>
      </c>
      <c r="N132" s="108"/>
      <c r="O132" s="108"/>
    </row>
    <row r="133" spans="1:15" ht="13.2" x14ac:dyDescent="0.25">
      <c r="A133" s="108" t="s">
        <v>426</v>
      </c>
      <c r="B133" s="108">
        <v>16861</v>
      </c>
      <c r="C133" s="153">
        <v>565</v>
      </c>
      <c r="D133" s="153">
        <v>-9.9779123255071998</v>
      </c>
      <c r="E133" s="153">
        <v>81.635916540576702</v>
      </c>
      <c r="F133" s="153">
        <v>317.17795356837701</v>
      </c>
      <c r="G133" s="153">
        <v>175.98737078535399</v>
      </c>
      <c r="H133" s="153"/>
      <c r="I133" s="153">
        <v>108</v>
      </c>
      <c r="J133" s="153">
        <v>637</v>
      </c>
      <c r="K133" s="153">
        <v>288.42915811088301</v>
      </c>
      <c r="L133" s="153">
        <v>9235</v>
      </c>
      <c r="M133" s="153">
        <v>8092</v>
      </c>
      <c r="N133" s="108"/>
      <c r="O133" s="108"/>
    </row>
    <row r="134" spans="1:15" ht="13.2" x14ac:dyDescent="0.25">
      <c r="A134" s="108" t="s">
        <v>427</v>
      </c>
      <c r="B134" s="108">
        <v>27152</v>
      </c>
      <c r="C134" s="153">
        <v>384</v>
      </c>
      <c r="D134" s="153">
        <v>-20.567248068308398</v>
      </c>
      <c r="E134" s="153">
        <v>59.613242110401202</v>
      </c>
      <c r="F134" s="153">
        <v>188.61442275435999</v>
      </c>
      <c r="G134" s="153">
        <v>156.68926893422699</v>
      </c>
      <c r="H134" s="153"/>
      <c r="I134" s="153">
        <v>127</v>
      </c>
      <c r="J134" s="153">
        <v>610</v>
      </c>
      <c r="K134" s="153">
        <v>413.53798767967101</v>
      </c>
      <c r="L134" s="153">
        <v>14288</v>
      </c>
      <c r="M134" s="153">
        <v>12917</v>
      </c>
      <c r="N134" s="108"/>
      <c r="O134" s="108"/>
    </row>
    <row r="135" spans="1:15" ht="13.2" x14ac:dyDescent="0.25">
      <c r="A135" s="108" t="s">
        <v>428</v>
      </c>
      <c r="B135" s="108">
        <v>14544</v>
      </c>
      <c r="C135" s="153">
        <v>659</v>
      </c>
      <c r="D135" s="153">
        <v>-0.86897754553775097</v>
      </c>
      <c r="E135" s="153">
        <v>93.764999949451607</v>
      </c>
      <c r="F135" s="153">
        <v>318.06407717577702</v>
      </c>
      <c r="G135" s="153">
        <v>248.48551827015999</v>
      </c>
      <c r="H135" s="153"/>
      <c r="I135" s="153">
        <v>107</v>
      </c>
      <c r="J135" s="153">
        <v>551</v>
      </c>
      <c r="K135" s="153">
        <v>351.28473648186201</v>
      </c>
      <c r="L135" s="153">
        <v>8083</v>
      </c>
      <c r="M135" s="153">
        <v>6976</v>
      </c>
      <c r="N135" s="108"/>
      <c r="O135" s="108"/>
    </row>
    <row r="136" spans="1:15" ht="13.2" x14ac:dyDescent="0.25">
      <c r="A136" s="108" t="s">
        <v>429</v>
      </c>
      <c r="B136" s="108">
        <v>23470</v>
      </c>
      <c r="C136" s="153">
        <v>361</v>
      </c>
      <c r="D136" s="153">
        <v>-20.511699509484998</v>
      </c>
      <c r="E136" s="153">
        <v>52.131352129552198</v>
      </c>
      <c r="F136" s="153">
        <v>228.57812047708401</v>
      </c>
      <c r="G136" s="153">
        <v>100.72013338751201</v>
      </c>
      <c r="H136" s="153"/>
      <c r="I136" s="153">
        <v>96</v>
      </c>
      <c r="J136" s="153">
        <v>639</v>
      </c>
      <c r="K136" s="153">
        <v>229.77549623545499</v>
      </c>
      <c r="L136" s="153">
        <v>12398</v>
      </c>
      <c r="M136" s="153">
        <v>11236</v>
      </c>
      <c r="N136" s="108"/>
      <c r="O136" s="108"/>
    </row>
    <row r="137" spans="1:15" ht="13.2" x14ac:dyDescent="0.25">
      <c r="A137" s="108" t="s">
        <v>430</v>
      </c>
      <c r="B137" s="108">
        <v>13660</v>
      </c>
      <c r="C137" s="153">
        <v>652</v>
      </c>
      <c r="D137" s="153">
        <v>17.248981483125799</v>
      </c>
      <c r="E137" s="153">
        <v>133.42161216654799</v>
      </c>
      <c r="F137" s="153">
        <v>336.18901270007399</v>
      </c>
      <c r="G137" s="153">
        <v>165.53999142708901</v>
      </c>
      <c r="H137" s="153"/>
      <c r="I137" s="153">
        <v>143</v>
      </c>
      <c r="J137" s="153">
        <v>547</v>
      </c>
      <c r="K137" s="153">
        <v>219.800136892539</v>
      </c>
      <c r="L137" s="153">
        <v>7152</v>
      </c>
      <c r="M137" s="153">
        <v>6001</v>
      </c>
      <c r="N137" s="108"/>
      <c r="O137" s="108"/>
    </row>
    <row r="138" spans="1:15" ht="13.2" x14ac:dyDescent="0.25">
      <c r="A138" s="108" t="s">
        <v>431</v>
      </c>
      <c r="B138" s="108">
        <v>46936</v>
      </c>
      <c r="C138" s="153">
        <v>676</v>
      </c>
      <c r="D138" s="153">
        <v>6.9435225895571104</v>
      </c>
      <c r="E138" s="153">
        <v>117.84861969947001</v>
      </c>
      <c r="F138" s="153">
        <v>325.72474995133399</v>
      </c>
      <c r="G138" s="153">
        <v>225.04077568879501</v>
      </c>
      <c r="H138" s="153"/>
      <c r="I138" s="153">
        <v>434</v>
      </c>
      <c r="J138" s="153">
        <v>1821</v>
      </c>
      <c r="K138" s="153">
        <v>1026.6954140999301</v>
      </c>
      <c r="L138" s="153">
        <v>25609</v>
      </c>
      <c r="M138" s="153">
        <v>21849</v>
      </c>
      <c r="N138" s="108"/>
      <c r="O138" s="108"/>
    </row>
    <row r="139" spans="1:15" ht="13.2" x14ac:dyDescent="0.25">
      <c r="A139" s="108" t="s">
        <v>432</v>
      </c>
      <c r="B139" s="108">
        <v>37738</v>
      </c>
      <c r="C139" s="153">
        <v>228</v>
      </c>
      <c r="D139" s="153">
        <v>-11.696559664211501</v>
      </c>
      <c r="E139" s="153">
        <v>16.886201608245599</v>
      </c>
      <c r="F139" s="153">
        <v>130.81132199210899</v>
      </c>
      <c r="G139" s="153">
        <v>91.585700697062606</v>
      </c>
      <c r="H139" s="153"/>
      <c r="I139" s="153">
        <v>50</v>
      </c>
      <c r="J139" s="153">
        <v>588</v>
      </c>
      <c r="K139" s="153">
        <v>335.95482546201202</v>
      </c>
      <c r="L139" s="153">
        <v>19220</v>
      </c>
      <c r="M139" s="153">
        <v>17216</v>
      </c>
      <c r="N139" s="108"/>
      <c r="O139" s="108"/>
    </row>
    <row r="140" spans="1:15" ht="13.2" x14ac:dyDescent="0.25">
      <c r="A140" s="108" t="s">
        <v>433</v>
      </c>
      <c r="B140" s="108">
        <v>31911</v>
      </c>
      <c r="C140" s="153">
        <v>378</v>
      </c>
      <c r="D140" s="153">
        <v>-9.5009263792951</v>
      </c>
      <c r="E140" s="153">
        <v>77.082845993137795</v>
      </c>
      <c r="F140" s="153">
        <v>202.05411277004899</v>
      </c>
      <c r="G140" s="153">
        <v>108.47401385484299</v>
      </c>
      <c r="H140" s="153"/>
      <c r="I140" s="153">
        <v>193</v>
      </c>
      <c r="J140" s="153">
        <v>768</v>
      </c>
      <c r="K140" s="153">
        <v>336.46543463381198</v>
      </c>
      <c r="L140" s="153">
        <v>16179</v>
      </c>
      <c r="M140" s="153">
        <v>14230</v>
      </c>
      <c r="N140" s="108"/>
      <c r="O140" s="108"/>
    </row>
    <row r="141" spans="1:15" ht="13.2" x14ac:dyDescent="0.25">
      <c r="A141" s="108" t="s">
        <v>434</v>
      </c>
      <c r="B141" s="108">
        <v>16458</v>
      </c>
      <c r="C141" s="153">
        <v>1031</v>
      </c>
      <c r="D141" s="153">
        <v>50.198285980467197</v>
      </c>
      <c r="E141" s="153">
        <v>236.96555079030699</v>
      </c>
      <c r="F141" s="153">
        <v>441.761356432215</v>
      </c>
      <c r="G141" s="153">
        <v>302.288072509497</v>
      </c>
      <c r="H141" s="153"/>
      <c r="I141" s="153">
        <v>306</v>
      </c>
      <c r="J141" s="153">
        <v>866</v>
      </c>
      <c r="K141" s="153">
        <v>483.58453114305303</v>
      </c>
      <c r="L141" s="153">
        <v>8972</v>
      </c>
      <c r="M141" s="153">
        <v>7373</v>
      </c>
      <c r="N141" s="108"/>
      <c r="O141" s="108"/>
    </row>
    <row r="142" spans="1:15" ht="13.2" x14ac:dyDescent="0.25">
      <c r="A142" s="108" t="s">
        <v>435</v>
      </c>
      <c r="B142" s="108">
        <v>44866</v>
      </c>
      <c r="C142" s="153">
        <v>470</v>
      </c>
      <c r="D142" s="153">
        <v>-12.438686561842299</v>
      </c>
      <c r="E142" s="153">
        <v>85.788769152666205</v>
      </c>
      <c r="F142" s="153">
        <v>240.45436452718999</v>
      </c>
      <c r="G142" s="153">
        <v>155.91077714311601</v>
      </c>
      <c r="H142" s="153"/>
      <c r="I142" s="153">
        <v>302</v>
      </c>
      <c r="J142" s="153">
        <v>1285</v>
      </c>
      <c r="K142" s="153">
        <v>679.93566050650304</v>
      </c>
      <c r="L142" s="153">
        <v>23514</v>
      </c>
      <c r="M142" s="153">
        <v>20752</v>
      </c>
      <c r="N142" s="108"/>
      <c r="O142" s="108"/>
    </row>
    <row r="143" spans="1:15" ht="13.2" x14ac:dyDescent="0.25">
      <c r="A143" s="108" t="s">
        <v>436</v>
      </c>
      <c r="B143" s="108">
        <v>10433</v>
      </c>
      <c r="C143" s="153">
        <v>767</v>
      </c>
      <c r="D143" s="153">
        <v>11.7213756706971</v>
      </c>
      <c r="E143" s="153">
        <v>133.155201602272</v>
      </c>
      <c r="F143" s="153">
        <v>402.35340939188802</v>
      </c>
      <c r="G143" s="153">
        <v>219.91827123758199</v>
      </c>
      <c r="H143" s="153"/>
      <c r="I143" s="153">
        <v>109</v>
      </c>
      <c r="J143" s="153">
        <v>500</v>
      </c>
      <c r="K143" s="153">
        <v>223.020533880903</v>
      </c>
      <c r="L143" s="153">
        <v>5627</v>
      </c>
      <c r="M143" s="153">
        <v>4780</v>
      </c>
      <c r="N143" s="108"/>
      <c r="O143" s="108"/>
    </row>
    <row r="144" spans="1:15" ht="13.2" x14ac:dyDescent="0.25">
      <c r="A144" s="108" t="s">
        <v>437</v>
      </c>
      <c r="B144" s="108">
        <v>14331</v>
      </c>
      <c r="C144" s="153">
        <v>802</v>
      </c>
      <c r="D144" s="153">
        <v>19.908797034124898</v>
      </c>
      <c r="E144" s="153">
        <v>212.550558696227</v>
      </c>
      <c r="F144" s="153">
        <v>427.65470347295599</v>
      </c>
      <c r="G144" s="153">
        <v>142.30101966680701</v>
      </c>
      <c r="H144" s="153"/>
      <c r="I144" s="153">
        <v>239</v>
      </c>
      <c r="J144" s="153">
        <v>730</v>
      </c>
      <c r="K144" s="153">
        <v>198.225188227242</v>
      </c>
      <c r="L144" s="153">
        <v>7619</v>
      </c>
      <c r="M144" s="153">
        <v>6411</v>
      </c>
      <c r="N144" s="108"/>
      <c r="O144" s="108"/>
    </row>
    <row r="145" spans="1:15" ht="14.25" customHeight="1" x14ac:dyDescent="0.25">
      <c r="A145" s="18" t="s">
        <v>438</v>
      </c>
      <c r="B145" s="108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08"/>
      <c r="O145" s="108"/>
    </row>
    <row r="146" spans="1:15" ht="13.2" x14ac:dyDescent="0.25">
      <c r="A146" s="108" t="s">
        <v>439</v>
      </c>
      <c r="B146" s="108">
        <v>47108</v>
      </c>
      <c r="C146" s="153">
        <v>550</v>
      </c>
      <c r="D146" s="153">
        <v>-9.6404615193589596</v>
      </c>
      <c r="E146" s="153">
        <v>124.72315979052399</v>
      </c>
      <c r="F146" s="153">
        <v>281.22842929663</v>
      </c>
      <c r="G146" s="153">
        <v>153.526506580865</v>
      </c>
      <c r="H146" s="153"/>
      <c r="I146" s="153">
        <v>461</v>
      </c>
      <c r="J146" s="153">
        <v>1578</v>
      </c>
      <c r="K146" s="153">
        <v>702.99520876112297</v>
      </c>
      <c r="L146" s="153">
        <v>24570</v>
      </c>
      <c r="M146" s="153">
        <v>21522</v>
      </c>
      <c r="N146" s="108"/>
      <c r="O146" s="108"/>
    </row>
    <row r="147" spans="1:15" ht="13.2" x14ac:dyDescent="0.25">
      <c r="A147" s="108" t="s">
        <v>440</v>
      </c>
      <c r="B147" s="108">
        <v>105796</v>
      </c>
      <c r="C147" s="153">
        <v>618</v>
      </c>
      <c r="D147" s="153">
        <v>-5.2070467999361698</v>
      </c>
      <c r="E147" s="153">
        <v>149.13934886942101</v>
      </c>
      <c r="F147" s="153">
        <v>265.920653063288</v>
      </c>
      <c r="G147" s="153">
        <v>207.80277618829001</v>
      </c>
      <c r="H147" s="153"/>
      <c r="I147" s="153">
        <v>1238</v>
      </c>
      <c r="J147" s="153">
        <v>3351</v>
      </c>
      <c r="K147" s="153">
        <v>2136.9527720739202</v>
      </c>
      <c r="L147" s="153">
        <v>58985</v>
      </c>
      <c r="M147" s="153">
        <v>51247</v>
      </c>
      <c r="N147" s="108"/>
      <c r="O147" s="108"/>
    </row>
    <row r="148" spans="1:15" ht="13.2" x14ac:dyDescent="0.25">
      <c r="A148" s="108" t="s">
        <v>441</v>
      </c>
      <c r="B148" s="108">
        <v>10299</v>
      </c>
      <c r="C148" s="153">
        <v>871</v>
      </c>
      <c r="D148" s="153">
        <v>25.0604155819445</v>
      </c>
      <c r="E148" s="153">
        <v>242.55032401830599</v>
      </c>
      <c r="F148" s="153">
        <v>393.73041208848002</v>
      </c>
      <c r="G148" s="153">
        <v>209.97416756611699</v>
      </c>
      <c r="H148" s="153"/>
      <c r="I148" s="153">
        <v>196</v>
      </c>
      <c r="J148" s="153">
        <v>483</v>
      </c>
      <c r="K148" s="153">
        <v>210.20123203285399</v>
      </c>
      <c r="L148" s="153">
        <v>5420</v>
      </c>
      <c r="M148" s="153">
        <v>4544</v>
      </c>
      <c r="N148" s="108"/>
      <c r="O148" s="108"/>
    </row>
    <row r="149" spans="1:15" ht="13.2" x14ac:dyDescent="0.25">
      <c r="A149" s="108" t="s">
        <v>442</v>
      </c>
      <c r="B149" s="108">
        <v>85653</v>
      </c>
      <c r="C149" s="153">
        <v>316</v>
      </c>
      <c r="D149" s="153">
        <v>-22.542719134735901</v>
      </c>
      <c r="E149" s="153">
        <v>43.746730185712202</v>
      </c>
      <c r="F149" s="153">
        <v>179.27429177773999</v>
      </c>
      <c r="G149" s="153">
        <v>115.583530203325</v>
      </c>
      <c r="H149" s="153"/>
      <c r="I149" s="153">
        <v>294</v>
      </c>
      <c r="J149" s="153">
        <v>1829</v>
      </c>
      <c r="K149" s="153">
        <v>962.30527036276499</v>
      </c>
      <c r="L149" s="153">
        <v>45592</v>
      </c>
      <c r="M149" s="153">
        <v>41819</v>
      </c>
      <c r="N149" s="108"/>
      <c r="O149" s="108"/>
    </row>
    <row r="150" spans="1:15" ht="13.2" x14ac:dyDescent="0.25">
      <c r="A150" s="108" t="s">
        <v>443</v>
      </c>
      <c r="B150" s="108">
        <v>26565</v>
      </c>
      <c r="C150" s="153">
        <v>537</v>
      </c>
      <c r="D150" s="153">
        <v>-4.7865380548516896</v>
      </c>
      <c r="E150" s="153">
        <v>91.635634836639994</v>
      </c>
      <c r="F150" s="153">
        <v>285.69688090703897</v>
      </c>
      <c r="G150" s="153">
        <v>164.31721510636001</v>
      </c>
      <c r="H150" s="153"/>
      <c r="I150" s="153">
        <v>191</v>
      </c>
      <c r="J150" s="153">
        <v>904</v>
      </c>
      <c r="K150" s="153">
        <v>424.29431895961699</v>
      </c>
      <c r="L150" s="153">
        <v>13675</v>
      </c>
      <c r="M150" s="153">
        <v>11875</v>
      </c>
      <c r="N150" s="108"/>
      <c r="O150" s="108"/>
    </row>
    <row r="151" spans="1:15" ht="13.2" x14ac:dyDescent="0.25">
      <c r="A151" s="108" t="s">
        <v>444</v>
      </c>
      <c r="B151" s="108">
        <v>68325</v>
      </c>
      <c r="C151" s="153">
        <v>416</v>
      </c>
      <c r="D151" s="153">
        <v>-19.9593663581934</v>
      </c>
      <c r="E151" s="153">
        <v>72.375725664481806</v>
      </c>
      <c r="F151" s="153">
        <v>211.59256122823399</v>
      </c>
      <c r="G151" s="153">
        <v>152.33600709112599</v>
      </c>
      <c r="H151" s="153"/>
      <c r="I151" s="153">
        <v>388</v>
      </c>
      <c r="J151" s="153">
        <v>1722</v>
      </c>
      <c r="K151" s="153">
        <v>1011.7111567419601</v>
      </c>
      <c r="L151" s="153">
        <v>35707</v>
      </c>
      <c r="M151" s="153">
        <v>32136</v>
      </c>
      <c r="N151" s="108"/>
      <c r="O151" s="108"/>
    </row>
    <row r="152" spans="1:15" ht="14.25" customHeight="1" x14ac:dyDescent="0.25">
      <c r="A152" s="18" t="s">
        <v>445</v>
      </c>
      <c r="B152" s="108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08"/>
      <c r="O152" s="108"/>
    </row>
    <row r="153" spans="1:15" ht="13.2" x14ac:dyDescent="0.25">
      <c r="A153" s="108" t="s">
        <v>446</v>
      </c>
      <c r="B153" s="108">
        <v>32446</v>
      </c>
      <c r="C153" s="153">
        <v>565</v>
      </c>
      <c r="D153" s="153">
        <v>-25.374869081685699</v>
      </c>
      <c r="E153" s="153">
        <v>96.630625141974704</v>
      </c>
      <c r="F153" s="153">
        <v>328.09905420669998</v>
      </c>
      <c r="G153" s="153">
        <v>165.30684333032701</v>
      </c>
      <c r="H153" s="153"/>
      <c r="I153" s="153">
        <v>246</v>
      </c>
      <c r="J153" s="153">
        <v>1268</v>
      </c>
      <c r="K153" s="153">
        <v>521.34633812457196</v>
      </c>
      <c r="L153" s="153">
        <v>18068</v>
      </c>
      <c r="M153" s="153">
        <v>16256</v>
      </c>
      <c r="N153" s="108"/>
      <c r="O153" s="108"/>
    </row>
    <row r="154" spans="1:15" ht="13.2" x14ac:dyDescent="0.25">
      <c r="A154" s="108" t="s">
        <v>447</v>
      </c>
      <c r="B154" s="108">
        <v>42382</v>
      </c>
      <c r="C154" s="153">
        <v>461</v>
      </c>
      <c r="D154" s="153">
        <v>-16.695736661926698</v>
      </c>
      <c r="E154" s="153">
        <v>94.726164424506507</v>
      </c>
      <c r="F154" s="153">
        <v>258.50917001756198</v>
      </c>
      <c r="G154" s="153">
        <v>124.05475121648399</v>
      </c>
      <c r="H154" s="153"/>
      <c r="I154" s="153">
        <v>315</v>
      </c>
      <c r="J154" s="153">
        <v>1305</v>
      </c>
      <c r="K154" s="153">
        <v>511.05681040383303</v>
      </c>
      <c r="L154" s="153">
        <v>22231</v>
      </c>
      <c r="M154" s="153">
        <v>19803</v>
      </c>
      <c r="N154" s="108"/>
      <c r="O154" s="108"/>
    </row>
    <row r="155" spans="1:15" ht="13.2" x14ac:dyDescent="0.25">
      <c r="A155" s="108" t="s">
        <v>448</v>
      </c>
      <c r="B155" s="108">
        <v>9138</v>
      </c>
      <c r="C155" s="153">
        <v>699</v>
      </c>
      <c r="D155" s="153">
        <v>17.185147282476901</v>
      </c>
      <c r="E155" s="153">
        <v>138.07812683936399</v>
      </c>
      <c r="F155" s="153">
        <v>326.15503560207401</v>
      </c>
      <c r="G155" s="153">
        <v>217.682894392995</v>
      </c>
      <c r="H155" s="153"/>
      <c r="I155" s="153">
        <v>99</v>
      </c>
      <c r="J155" s="153">
        <v>355</v>
      </c>
      <c r="K155" s="153">
        <v>193.35249828884301</v>
      </c>
      <c r="L155" s="153">
        <v>4642</v>
      </c>
      <c r="M155" s="153">
        <v>3904</v>
      </c>
      <c r="N155" s="108"/>
      <c r="O155" s="108"/>
    </row>
    <row r="156" spans="1:15" ht="13.2" x14ac:dyDescent="0.25">
      <c r="A156" s="108" t="s">
        <v>449</v>
      </c>
      <c r="B156" s="108">
        <v>9733</v>
      </c>
      <c r="C156" s="153">
        <v>428</v>
      </c>
      <c r="D156" s="153">
        <v>-26.962247970167599</v>
      </c>
      <c r="E156" s="153">
        <v>49.7596960836227</v>
      </c>
      <c r="F156" s="153">
        <v>275.16351491609902</v>
      </c>
      <c r="G156" s="153">
        <v>129.74160212674499</v>
      </c>
      <c r="H156" s="153"/>
      <c r="I156" s="153">
        <v>38</v>
      </c>
      <c r="J156" s="153">
        <v>319</v>
      </c>
      <c r="K156" s="153">
        <v>122.744010951403</v>
      </c>
      <c r="L156" s="153">
        <v>5138</v>
      </c>
      <c r="M156" s="153">
        <v>4692</v>
      </c>
      <c r="N156" s="108"/>
      <c r="O156" s="108"/>
    </row>
    <row r="157" spans="1:15" ht="13.2" x14ac:dyDescent="0.25">
      <c r="A157" s="108" t="s">
        <v>450</v>
      </c>
      <c r="B157" s="108">
        <v>114592</v>
      </c>
      <c r="C157" s="153">
        <v>795</v>
      </c>
      <c r="D157" s="153">
        <v>-4.7929125954752898</v>
      </c>
      <c r="E157" s="153">
        <v>211.20855792349499</v>
      </c>
      <c r="F157" s="153">
        <v>332.91312095300202</v>
      </c>
      <c r="G157" s="153">
        <v>255.73369807372799</v>
      </c>
      <c r="H157" s="153"/>
      <c r="I157" s="153">
        <v>1899</v>
      </c>
      <c r="J157" s="153">
        <v>4544</v>
      </c>
      <c r="K157" s="153">
        <v>2848.50239561944</v>
      </c>
      <c r="L157" s="153">
        <v>65153</v>
      </c>
      <c r="M157" s="153">
        <v>56554</v>
      </c>
      <c r="N157" s="108"/>
      <c r="O157" s="108"/>
    </row>
    <row r="158" spans="1:15" ht="13.2" x14ac:dyDescent="0.25">
      <c r="A158" s="108" t="s">
        <v>451</v>
      </c>
      <c r="B158" s="108">
        <v>4606</v>
      </c>
      <c r="C158" s="153">
        <v>627</v>
      </c>
      <c r="D158" s="153">
        <v>11.189154406551101</v>
      </c>
      <c r="E158" s="153">
        <v>71.943284340387805</v>
      </c>
      <c r="F158" s="153">
        <v>362.723782421593</v>
      </c>
      <c r="G158" s="153">
        <v>180.92007303783799</v>
      </c>
      <c r="H158" s="153"/>
      <c r="I158" s="153">
        <v>26</v>
      </c>
      <c r="J158" s="153">
        <v>199</v>
      </c>
      <c r="K158" s="153">
        <v>81</v>
      </c>
      <c r="L158" s="153">
        <v>2361</v>
      </c>
      <c r="M158" s="153">
        <v>1998</v>
      </c>
      <c r="N158" s="108"/>
      <c r="O158" s="108"/>
    </row>
    <row r="159" spans="1:15" ht="13.2" x14ac:dyDescent="0.25">
      <c r="A159" s="108" t="s">
        <v>452</v>
      </c>
      <c r="B159" s="108">
        <v>5656</v>
      </c>
      <c r="C159" s="153">
        <v>555</v>
      </c>
      <c r="D159" s="153">
        <v>-8.3297862601770092</v>
      </c>
      <c r="E159" s="153">
        <v>94.641308360194103</v>
      </c>
      <c r="F159" s="153">
        <v>348.82319068020098</v>
      </c>
      <c r="G159" s="153">
        <v>119.82411478362999</v>
      </c>
      <c r="H159" s="153"/>
      <c r="I159" s="153">
        <v>42</v>
      </c>
      <c r="J159" s="153">
        <v>235</v>
      </c>
      <c r="K159" s="153">
        <v>65.876112251882304</v>
      </c>
      <c r="L159" s="153">
        <v>2893</v>
      </c>
      <c r="M159" s="153">
        <v>2528</v>
      </c>
      <c r="N159" s="108"/>
      <c r="O159" s="108"/>
    </row>
    <row r="160" spans="1:15" ht="13.2" x14ac:dyDescent="0.25">
      <c r="A160" s="108" t="s">
        <v>453</v>
      </c>
      <c r="B160" s="108">
        <v>32991</v>
      </c>
      <c r="C160" s="153">
        <v>665</v>
      </c>
      <c r="D160" s="153">
        <v>-7.1347957591686999</v>
      </c>
      <c r="E160" s="153">
        <v>191.61391424377501</v>
      </c>
      <c r="F160" s="153">
        <v>327.00510802573098</v>
      </c>
      <c r="G160" s="153">
        <v>153.034104373443</v>
      </c>
      <c r="H160" s="153"/>
      <c r="I160" s="153">
        <v>496</v>
      </c>
      <c r="J160" s="153">
        <v>1285</v>
      </c>
      <c r="K160" s="153">
        <v>490.74743326488698</v>
      </c>
      <c r="L160" s="153">
        <v>17656</v>
      </c>
      <c r="M160" s="153">
        <v>15382</v>
      </c>
      <c r="N160" s="108"/>
      <c r="O160" s="108"/>
    </row>
    <row r="161" spans="1:15" ht="13.2" x14ac:dyDescent="0.25">
      <c r="A161" s="108" t="s">
        <v>454</v>
      </c>
      <c r="B161" s="108">
        <v>6434</v>
      </c>
      <c r="C161" s="153">
        <v>589</v>
      </c>
      <c r="D161" s="153">
        <v>8.6098109170293302</v>
      </c>
      <c r="E161" s="153">
        <v>83.1972707623963</v>
      </c>
      <c r="F161" s="153">
        <v>407.11811423621299</v>
      </c>
      <c r="G161" s="153">
        <v>89.970039957720502</v>
      </c>
      <c r="H161" s="153"/>
      <c r="I161" s="153">
        <v>42</v>
      </c>
      <c r="J161" s="153">
        <v>312</v>
      </c>
      <c r="K161" s="153">
        <v>56.266940451745398</v>
      </c>
      <c r="L161" s="153">
        <v>3377</v>
      </c>
      <c r="M161" s="153">
        <v>2866</v>
      </c>
      <c r="N161" s="108"/>
      <c r="O161" s="108"/>
    </row>
    <row r="162" spans="1:15" ht="13.2" x14ac:dyDescent="0.25">
      <c r="A162" s="108" t="s">
        <v>455</v>
      </c>
      <c r="B162" s="108">
        <v>5563</v>
      </c>
      <c r="C162" s="153">
        <v>457</v>
      </c>
      <c r="D162" s="153">
        <v>-13.142167289235401</v>
      </c>
      <c r="E162" s="153">
        <v>52.693812528187699</v>
      </c>
      <c r="F162" s="153">
        <v>307.870442753139</v>
      </c>
      <c r="G162" s="153">
        <v>109.404687774766</v>
      </c>
      <c r="H162" s="153"/>
      <c r="I162" s="153">
        <v>23</v>
      </c>
      <c r="J162" s="153">
        <v>204</v>
      </c>
      <c r="K162" s="153">
        <v>59.158795345653701</v>
      </c>
      <c r="L162" s="153">
        <v>2947</v>
      </c>
      <c r="M162" s="153">
        <v>2606</v>
      </c>
      <c r="N162" s="108"/>
      <c r="O162" s="108"/>
    </row>
    <row r="163" spans="1:15" ht="13.2" x14ac:dyDescent="0.25">
      <c r="A163" s="108" t="s">
        <v>456</v>
      </c>
      <c r="B163" s="108">
        <v>5119</v>
      </c>
      <c r="C163" s="153">
        <v>751</v>
      </c>
      <c r="D163" s="153">
        <v>42.900950804865602</v>
      </c>
      <c r="E163" s="153">
        <v>151.874741370621</v>
      </c>
      <c r="F163" s="153">
        <v>359.17481278399703</v>
      </c>
      <c r="G163" s="153">
        <v>197.28633896072799</v>
      </c>
      <c r="H163" s="153"/>
      <c r="I163" s="153">
        <v>61</v>
      </c>
      <c r="J163" s="153">
        <v>219</v>
      </c>
      <c r="K163" s="153">
        <v>98.164955509924695</v>
      </c>
      <c r="L163" s="153">
        <v>2496</v>
      </c>
      <c r="M163" s="153">
        <v>2030</v>
      </c>
      <c r="N163" s="108"/>
      <c r="O163" s="108"/>
    </row>
    <row r="164" spans="1:15" ht="13.2" x14ac:dyDescent="0.25">
      <c r="A164" s="108" t="s">
        <v>457</v>
      </c>
      <c r="B164" s="108">
        <v>604616</v>
      </c>
      <c r="C164" s="153">
        <v>972</v>
      </c>
      <c r="D164" s="153">
        <v>8.5760956541496292</v>
      </c>
      <c r="E164" s="153">
        <v>188.408963543726</v>
      </c>
      <c r="F164" s="153">
        <v>273.06196034656398</v>
      </c>
      <c r="G164" s="153">
        <v>502.25869432227</v>
      </c>
      <c r="H164" s="153"/>
      <c r="I164" s="153">
        <v>8938</v>
      </c>
      <c r="J164" s="153">
        <v>19665</v>
      </c>
      <c r="K164" s="153">
        <v>29517.626283367601</v>
      </c>
      <c r="L164" s="153">
        <v>374381</v>
      </c>
      <c r="M164" s="153">
        <v>320472</v>
      </c>
      <c r="N164" s="108"/>
      <c r="O164" s="108"/>
    </row>
    <row r="165" spans="1:15" ht="13.2" x14ac:dyDescent="0.25">
      <c r="A165" s="108" t="s">
        <v>458</v>
      </c>
      <c r="B165" s="108">
        <v>13218</v>
      </c>
      <c r="C165" s="153">
        <v>491</v>
      </c>
      <c r="D165" s="153">
        <v>-14.457186235238799</v>
      </c>
      <c r="E165" s="153">
        <v>100.27864054223799</v>
      </c>
      <c r="F165" s="153">
        <v>297.88866899183398</v>
      </c>
      <c r="G165" s="153">
        <v>106.797010529506</v>
      </c>
      <c r="H165" s="153"/>
      <c r="I165" s="153">
        <v>104</v>
      </c>
      <c r="J165" s="153">
        <v>469</v>
      </c>
      <c r="K165" s="153">
        <v>137.21423682409301</v>
      </c>
      <c r="L165" s="153">
        <v>6852</v>
      </c>
      <c r="M165" s="153">
        <v>6067</v>
      </c>
      <c r="N165" s="108"/>
      <c r="O165" s="108"/>
    </row>
    <row r="166" spans="1:15" ht="13.2" x14ac:dyDescent="0.25">
      <c r="A166" s="108" t="s">
        <v>459</v>
      </c>
      <c r="B166" s="108">
        <v>9441</v>
      </c>
      <c r="C166" s="153">
        <v>610</v>
      </c>
      <c r="D166" s="153">
        <v>-6.2343000618306004</v>
      </c>
      <c r="E166" s="153">
        <v>112.04718257013801</v>
      </c>
      <c r="F166" s="153">
        <v>347.70076686634002</v>
      </c>
      <c r="G166" s="153">
        <v>156.937198596645</v>
      </c>
      <c r="H166" s="153"/>
      <c r="I166" s="153">
        <v>83</v>
      </c>
      <c r="J166" s="153">
        <v>391</v>
      </c>
      <c r="K166" s="153">
        <v>144.01848049281301</v>
      </c>
      <c r="L166" s="153">
        <v>5034</v>
      </c>
      <c r="M166" s="153">
        <v>4381</v>
      </c>
      <c r="N166" s="108"/>
      <c r="O166" s="108"/>
    </row>
    <row r="167" spans="1:15" ht="13.2" x14ac:dyDescent="0.25">
      <c r="A167" s="108" t="s">
        <v>460</v>
      </c>
      <c r="B167" s="108">
        <v>9258</v>
      </c>
      <c r="C167" s="153">
        <v>354</v>
      </c>
      <c r="D167" s="153">
        <v>-11.0418606014122</v>
      </c>
      <c r="E167" s="153">
        <v>33.0396099179248</v>
      </c>
      <c r="F167" s="153">
        <v>226.709500982154</v>
      </c>
      <c r="G167" s="153">
        <v>105.535246439801</v>
      </c>
      <c r="H167" s="153"/>
      <c r="I167" s="153">
        <v>24</v>
      </c>
      <c r="J167" s="153">
        <v>250</v>
      </c>
      <c r="K167" s="153">
        <v>94.970568104038307</v>
      </c>
      <c r="L167" s="153">
        <v>4693</v>
      </c>
      <c r="M167" s="153">
        <v>4149</v>
      </c>
      <c r="N167" s="108"/>
      <c r="O167" s="108"/>
    </row>
    <row r="168" spans="1:15" ht="13.2" x14ac:dyDescent="0.25">
      <c r="A168" s="108" t="s">
        <v>461</v>
      </c>
      <c r="B168" s="108">
        <v>39875</v>
      </c>
      <c r="C168" s="153">
        <v>415</v>
      </c>
      <c r="D168" s="153">
        <v>-23.835155044101999</v>
      </c>
      <c r="E168" s="153">
        <v>54.975425164749602</v>
      </c>
      <c r="F168" s="153">
        <v>206.966335656046</v>
      </c>
      <c r="G168" s="153">
        <v>176.725786026663</v>
      </c>
      <c r="H168" s="153"/>
      <c r="I168" s="153">
        <v>172</v>
      </c>
      <c r="J168" s="153">
        <v>983</v>
      </c>
      <c r="K168" s="153">
        <v>684.97535934291602</v>
      </c>
      <c r="L168" s="153">
        <v>21934</v>
      </c>
      <c r="M168" s="153">
        <v>19919</v>
      </c>
      <c r="N168" s="108"/>
      <c r="O168" s="108"/>
    </row>
    <row r="169" spans="1:15" ht="13.2" x14ac:dyDescent="0.25">
      <c r="A169" s="108" t="s">
        <v>462</v>
      </c>
      <c r="B169" s="108">
        <v>7061</v>
      </c>
      <c r="C169" s="153">
        <v>417</v>
      </c>
      <c r="D169" s="153">
        <v>3.0900551901918298</v>
      </c>
      <c r="E169" s="153">
        <v>55.954668644812898</v>
      </c>
      <c r="F169" s="153">
        <v>228.28738112891301</v>
      </c>
      <c r="G169" s="153">
        <v>129.904336667141</v>
      </c>
      <c r="H169" s="153"/>
      <c r="I169" s="153">
        <v>31</v>
      </c>
      <c r="J169" s="153">
        <v>192</v>
      </c>
      <c r="K169" s="153">
        <v>89.158795345653701</v>
      </c>
      <c r="L169" s="153">
        <v>3552</v>
      </c>
      <c r="M169" s="153">
        <v>3028</v>
      </c>
      <c r="N169" s="108"/>
      <c r="O169" s="108"/>
    </row>
    <row r="170" spans="1:15" ht="13.2" x14ac:dyDescent="0.25">
      <c r="A170" s="108" t="s">
        <v>463</v>
      </c>
      <c r="B170" s="108">
        <v>49785</v>
      </c>
      <c r="C170" s="153">
        <v>425</v>
      </c>
      <c r="D170" s="153">
        <v>-23.072771589268299</v>
      </c>
      <c r="E170" s="153">
        <v>58.368318406977998</v>
      </c>
      <c r="F170" s="153">
        <v>253.12151987138799</v>
      </c>
      <c r="G170" s="153">
        <v>136.517807707782</v>
      </c>
      <c r="H170" s="153"/>
      <c r="I170" s="153">
        <v>228</v>
      </c>
      <c r="J170" s="153">
        <v>1501</v>
      </c>
      <c r="K170" s="153">
        <v>660.63586584531095</v>
      </c>
      <c r="L170" s="153">
        <v>27106</v>
      </c>
      <c r="M170" s="153">
        <v>24548</v>
      </c>
      <c r="N170" s="108"/>
      <c r="O170" s="108"/>
    </row>
    <row r="171" spans="1:15" ht="13.2" x14ac:dyDescent="0.25">
      <c r="A171" s="108" t="s">
        <v>464</v>
      </c>
      <c r="B171" s="108">
        <v>43706</v>
      </c>
      <c r="C171" s="153">
        <v>333</v>
      </c>
      <c r="D171" s="153">
        <v>-22.5851934422612</v>
      </c>
      <c r="E171" s="153">
        <v>52.781090563697099</v>
      </c>
      <c r="F171" s="153">
        <v>191.70629268041901</v>
      </c>
      <c r="G171" s="153">
        <v>111.001868929937</v>
      </c>
      <c r="H171" s="153"/>
      <c r="I171" s="153">
        <v>181</v>
      </c>
      <c r="J171" s="153">
        <v>998</v>
      </c>
      <c r="K171" s="153">
        <v>471.56947296372402</v>
      </c>
      <c r="L171" s="153">
        <v>23231</v>
      </c>
      <c r="M171" s="153">
        <v>21253</v>
      </c>
      <c r="N171" s="108"/>
      <c r="O171" s="108"/>
    </row>
    <row r="172" spans="1:15" ht="13.2" x14ac:dyDescent="0.25">
      <c r="A172" s="108" t="s">
        <v>465</v>
      </c>
      <c r="B172" s="108">
        <v>40539</v>
      </c>
      <c r="C172" s="153">
        <v>483</v>
      </c>
      <c r="D172" s="153">
        <v>-14.5039753935886</v>
      </c>
      <c r="E172" s="153">
        <v>126.07012604804299</v>
      </c>
      <c r="F172" s="153">
        <v>267.56935451193903</v>
      </c>
      <c r="G172" s="153">
        <v>103.79557827794299</v>
      </c>
      <c r="H172" s="153"/>
      <c r="I172" s="153">
        <v>401</v>
      </c>
      <c r="J172" s="153">
        <v>1292</v>
      </c>
      <c r="K172" s="153">
        <v>409.00273785078701</v>
      </c>
      <c r="L172" s="153">
        <v>21734</v>
      </c>
      <c r="M172" s="153">
        <v>19252</v>
      </c>
      <c r="N172" s="108"/>
      <c r="O172" s="108"/>
    </row>
    <row r="173" spans="1:15" ht="13.2" x14ac:dyDescent="0.25">
      <c r="A173" s="108" t="s">
        <v>466</v>
      </c>
      <c r="B173" s="108">
        <v>14426</v>
      </c>
      <c r="C173" s="153">
        <v>648</v>
      </c>
      <c r="D173" s="153">
        <v>-4.1795848204800503</v>
      </c>
      <c r="E173" s="153">
        <v>94.531967230335795</v>
      </c>
      <c r="F173" s="153">
        <v>389.33825556691301</v>
      </c>
      <c r="G173" s="153">
        <v>168.43328509643999</v>
      </c>
      <c r="H173" s="153"/>
      <c r="I173" s="153">
        <v>107</v>
      </c>
      <c r="J173" s="153">
        <v>669</v>
      </c>
      <c r="K173" s="153">
        <v>236.18275154004101</v>
      </c>
      <c r="L173" s="153">
        <v>8000</v>
      </c>
      <c r="M173" s="153">
        <v>6939</v>
      </c>
      <c r="N173" s="108"/>
      <c r="O173" s="108"/>
    </row>
    <row r="174" spans="1:15" ht="13.2" x14ac:dyDescent="0.25">
      <c r="A174" s="108" t="s">
        <v>467</v>
      </c>
      <c r="B174" s="108">
        <v>13969</v>
      </c>
      <c r="C174" s="153">
        <v>559</v>
      </c>
      <c r="D174" s="153">
        <v>3.6120402043014699</v>
      </c>
      <c r="E174" s="153">
        <v>122.258855785131</v>
      </c>
      <c r="F174" s="153">
        <v>265.64634249008799</v>
      </c>
      <c r="G174" s="153">
        <v>167.82747734557199</v>
      </c>
      <c r="H174" s="153"/>
      <c r="I174" s="153">
        <v>134</v>
      </c>
      <c r="J174" s="153">
        <v>442</v>
      </c>
      <c r="K174" s="153">
        <v>227.87816563997299</v>
      </c>
      <c r="L174" s="153">
        <v>6971</v>
      </c>
      <c r="M174" s="153">
        <v>5963</v>
      </c>
      <c r="N174" s="108"/>
      <c r="O174" s="108"/>
    </row>
    <row r="175" spans="1:15" ht="13.2" x14ac:dyDescent="0.25">
      <c r="A175" s="108" t="s">
        <v>468</v>
      </c>
      <c r="B175" s="108">
        <v>24647</v>
      </c>
      <c r="C175" s="153">
        <v>453</v>
      </c>
      <c r="D175" s="153">
        <v>-7.4075458806525001</v>
      </c>
      <c r="E175" s="153">
        <v>76.531195270184696</v>
      </c>
      <c r="F175" s="153">
        <v>248.31922948961599</v>
      </c>
      <c r="G175" s="153">
        <v>135.586150124791</v>
      </c>
      <c r="H175" s="153"/>
      <c r="I175" s="153">
        <v>148</v>
      </c>
      <c r="J175" s="153">
        <v>729</v>
      </c>
      <c r="K175" s="153">
        <v>324.82819986310699</v>
      </c>
      <c r="L175" s="153">
        <v>12938</v>
      </c>
      <c r="M175" s="153">
        <v>11302</v>
      </c>
      <c r="N175" s="108"/>
      <c r="O175" s="108"/>
    </row>
    <row r="176" spans="1:15" ht="13.2" x14ac:dyDescent="0.25">
      <c r="A176" s="108" t="s">
        <v>469</v>
      </c>
      <c r="B176" s="108">
        <v>35287</v>
      </c>
      <c r="C176" s="153">
        <v>578</v>
      </c>
      <c r="D176" s="153">
        <v>-12.1100328604208</v>
      </c>
      <c r="E176" s="153">
        <v>100.769780307456</v>
      </c>
      <c r="F176" s="153">
        <v>356.16722424223002</v>
      </c>
      <c r="G176" s="153">
        <v>133.33648071671701</v>
      </c>
      <c r="H176" s="153"/>
      <c r="I176" s="153">
        <v>279</v>
      </c>
      <c r="J176" s="153">
        <v>1497</v>
      </c>
      <c r="K176" s="153">
        <v>457.33880903490802</v>
      </c>
      <c r="L176" s="153">
        <v>18742</v>
      </c>
      <c r="M176" s="153">
        <v>16478</v>
      </c>
      <c r="N176" s="108"/>
      <c r="O176" s="108"/>
    </row>
    <row r="177" spans="1:15" ht="13.2" x14ac:dyDescent="0.25">
      <c r="A177" s="108" t="s">
        <v>470</v>
      </c>
      <c r="B177" s="108">
        <v>9165</v>
      </c>
      <c r="C177" s="153">
        <v>782</v>
      </c>
      <c r="D177" s="153">
        <v>25.614583090756099</v>
      </c>
      <c r="E177" s="153">
        <v>159.921265190566</v>
      </c>
      <c r="F177" s="153">
        <v>356.33954473588301</v>
      </c>
      <c r="G177" s="153">
        <v>239.88456911729699</v>
      </c>
      <c r="H177" s="153"/>
      <c r="I177" s="153">
        <v>115</v>
      </c>
      <c r="J177" s="153">
        <v>389</v>
      </c>
      <c r="K177" s="153">
        <v>213.702258726899</v>
      </c>
      <c r="L177" s="153">
        <v>4676</v>
      </c>
      <c r="M177" s="153">
        <v>3902</v>
      </c>
      <c r="N177" s="108"/>
      <c r="O177" s="108"/>
    </row>
    <row r="178" spans="1:15" ht="13.2" x14ac:dyDescent="0.25">
      <c r="A178" s="108" t="s">
        <v>471</v>
      </c>
      <c r="B178" s="108">
        <v>10502</v>
      </c>
      <c r="C178" s="153">
        <v>574</v>
      </c>
      <c r="D178" s="153">
        <v>-3.8986005276925702</v>
      </c>
      <c r="E178" s="153">
        <v>101.94081890787599</v>
      </c>
      <c r="F178" s="153">
        <v>332.55861702479399</v>
      </c>
      <c r="G178" s="153">
        <v>143.752718497301</v>
      </c>
      <c r="H178" s="153"/>
      <c r="I178" s="153">
        <v>84</v>
      </c>
      <c r="J178" s="153">
        <v>416</v>
      </c>
      <c r="K178" s="153">
        <v>146.74469541409999</v>
      </c>
      <c r="L178" s="153">
        <v>5510</v>
      </c>
      <c r="M178" s="153">
        <v>4777</v>
      </c>
      <c r="N178" s="108"/>
      <c r="O178" s="108"/>
    </row>
    <row r="179" spans="1:15" ht="13.2" x14ac:dyDescent="0.25">
      <c r="A179" s="108" t="s">
        <v>472</v>
      </c>
      <c r="B179" s="108">
        <v>70534</v>
      </c>
      <c r="C179" s="153">
        <v>535</v>
      </c>
      <c r="D179" s="153">
        <v>-25.076108613431298</v>
      </c>
      <c r="E179" s="153">
        <v>70.831819748335207</v>
      </c>
      <c r="F179" s="153">
        <v>204.727801251004</v>
      </c>
      <c r="G179" s="153">
        <v>284.96157009386701</v>
      </c>
      <c r="H179" s="153"/>
      <c r="I179" s="153">
        <v>392</v>
      </c>
      <c r="J179" s="153">
        <v>1720</v>
      </c>
      <c r="K179" s="153">
        <v>1953.7056810403799</v>
      </c>
      <c r="L179" s="153">
        <v>41733</v>
      </c>
      <c r="M179" s="153">
        <v>37601</v>
      </c>
      <c r="N179" s="108"/>
      <c r="O179" s="108"/>
    </row>
    <row r="180" spans="1:15" ht="13.2" x14ac:dyDescent="0.25">
      <c r="A180" s="108" t="s">
        <v>473</v>
      </c>
      <c r="B180" s="108">
        <v>15333</v>
      </c>
      <c r="C180" s="153">
        <v>429</v>
      </c>
      <c r="D180" s="153">
        <v>-7.16325554252803</v>
      </c>
      <c r="E180" s="153">
        <v>57.353879689749199</v>
      </c>
      <c r="F180" s="153">
        <v>253.513297416803</v>
      </c>
      <c r="G180" s="153">
        <v>125.169721006348</v>
      </c>
      <c r="H180" s="153"/>
      <c r="I180" s="153">
        <v>69</v>
      </c>
      <c r="J180" s="153">
        <v>463</v>
      </c>
      <c r="K180" s="153">
        <v>186.55236139630401</v>
      </c>
      <c r="L180" s="153">
        <v>7639</v>
      </c>
      <c r="M180" s="153">
        <v>6672</v>
      </c>
      <c r="N180" s="108"/>
      <c r="O180" s="108"/>
    </row>
    <row r="181" spans="1:15" ht="13.2" x14ac:dyDescent="0.25">
      <c r="A181" s="108" t="s">
        <v>474</v>
      </c>
      <c r="B181" s="108">
        <v>40730</v>
      </c>
      <c r="C181" s="153">
        <v>624</v>
      </c>
      <c r="D181" s="153">
        <v>-17.860837125268301</v>
      </c>
      <c r="E181" s="153">
        <v>87.303295794481102</v>
      </c>
      <c r="F181" s="153">
        <v>217.668907189588</v>
      </c>
      <c r="G181" s="153">
        <v>336.767311826911</v>
      </c>
      <c r="H181" s="153"/>
      <c r="I181" s="153">
        <v>279</v>
      </c>
      <c r="J181" s="153">
        <v>1056</v>
      </c>
      <c r="K181" s="153">
        <v>1333.2717316906201</v>
      </c>
      <c r="L181" s="153">
        <v>22352</v>
      </c>
      <c r="M181" s="153">
        <v>19810</v>
      </c>
      <c r="N181" s="108"/>
      <c r="O181" s="108"/>
    </row>
    <row r="182" spans="1:15" ht="13.2" x14ac:dyDescent="0.25">
      <c r="A182" s="108" t="s">
        <v>475</v>
      </c>
      <c r="B182" s="108">
        <v>18654</v>
      </c>
      <c r="C182" s="153">
        <v>700</v>
      </c>
      <c r="D182" s="153">
        <v>-2.5898393539025699</v>
      </c>
      <c r="E182" s="153">
        <v>175.59089675891201</v>
      </c>
      <c r="F182" s="153">
        <v>333.947980613026</v>
      </c>
      <c r="G182" s="153">
        <v>192.81610975864601</v>
      </c>
      <c r="H182" s="153"/>
      <c r="I182" s="153">
        <v>257</v>
      </c>
      <c r="J182" s="153">
        <v>742</v>
      </c>
      <c r="K182" s="153">
        <v>349.61464750171098</v>
      </c>
      <c r="L182" s="153">
        <v>10164</v>
      </c>
      <c r="M182" s="153">
        <v>8796</v>
      </c>
      <c r="N182" s="108"/>
      <c r="O182" s="108"/>
    </row>
    <row r="183" spans="1:15" ht="13.2" x14ac:dyDescent="0.25">
      <c r="A183" s="108" t="s">
        <v>476</v>
      </c>
      <c r="B183" s="108">
        <v>57763</v>
      </c>
      <c r="C183" s="153">
        <v>527</v>
      </c>
      <c r="D183" s="153">
        <v>-17.193672314647799</v>
      </c>
      <c r="E183" s="153">
        <v>117.38233311543</v>
      </c>
      <c r="F183" s="153">
        <v>241.85243813475</v>
      </c>
      <c r="G183" s="153">
        <v>184.73162267051899</v>
      </c>
      <c r="H183" s="153"/>
      <c r="I183" s="153">
        <v>532</v>
      </c>
      <c r="J183" s="153">
        <v>1664</v>
      </c>
      <c r="K183" s="153">
        <v>1037.20670773443</v>
      </c>
      <c r="L183" s="153">
        <v>33017</v>
      </c>
      <c r="M183" s="153">
        <v>29341</v>
      </c>
      <c r="N183" s="108"/>
      <c r="O183" s="108"/>
    </row>
    <row r="184" spans="1:15" ht="13.2" x14ac:dyDescent="0.25">
      <c r="A184" s="108" t="s">
        <v>477</v>
      </c>
      <c r="B184" s="108">
        <v>9052</v>
      </c>
      <c r="C184" s="153">
        <v>558</v>
      </c>
      <c r="D184" s="153">
        <v>-7.9370296080548997</v>
      </c>
      <c r="E184" s="153">
        <v>71.806949383320102</v>
      </c>
      <c r="F184" s="153">
        <v>283.80743587644298</v>
      </c>
      <c r="G184" s="153">
        <v>210.26282396659599</v>
      </c>
      <c r="H184" s="153"/>
      <c r="I184" s="153">
        <v>51</v>
      </c>
      <c r="J184" s="153">
        <v>306</v>
      </c>
      <c r="K184" s="153">
        <v>185.004106776181</v>
      </c>
      <c r="L184" s="153">
        <v>4495</v>
      </c>
      <c r="M184" s="153">
        <v>3925</v>
      </c>
      <c r="N184" s="108"/>
      <c r="O184" s="108"/>
    </row>
    <row r="185" spans="1:15" ht="13.2" x14ac:dyDescent="0.25">
      <c r="A185" s="108" t="s">
        <v>478</v>
      </c>
      <c r="B185" s="108">
        <v>27862</v>
      </c>
      <c r="C185" s="153">
        <v>446</v>
      </c>
      <c r="D185" s="153">
        <v>-23.325910743507901</v>
      </c>
      <c r="E185" s="153">
        <v>80.050971467299902</v>
      </c>
      <c r="F185" s="153">
        <v>240.15571292713301</v>
      </c>
      <c r="G185" s="153">
        <v>149.07042712974399</v>
      </c>
      <c r="H185" s="153"/>
      <c r="I185" s="153">
        <v>175</v>
      </c>
      <c r="J185" s="153">
        <v>797</v>
      </c>
      <c r="K185" s="153">
        <v>403.718001368925</v>
      </c>
      <c r="L185" s="153">
        <v>15166</v>
      </c>
      <c r="M185" s="153">
        <v>13715</v>
      </c>
      <c r="N185" s="108"/>
      <c r="O185" s="108"/>
    </row>
    <row r="186" spans="1:15" ht="13.2" x14ac:dyDescent="0.25">
      <c r="A186" s="108" t="s">
        <v>479</v>
      </c>
      <c r="B186" s="108">
        <v>13476</v>
      </c>
      <c r="C186" s="153">
        <v>1068</v>
      </c>
      <c r="D186" s="153">
        <v>-2.8217851129701401</v>
      </c>
      <c r="E186" s="153">
        <v>206.17515855098</v>
      </c>
      <c r="F186" s="153">
        <v>387.504072537166</v>
      </c>
      <c r="G186" s="153">
        <v>477.502951404974</v>
      </c>
      <c r="H186" s="153"/>
      <c r="I186" s="153">
        <v>218</v>
      </c>
      <c r="J186" s="153">
        <v>622</v>
      </c>
      <c r="K186" s="153">
        <v>625.477070499658</v>
      </c>
      <c r="L186" s="153">
        <v>7169</v>
      </c>
      <c r="M186" s="153">
        <v>6210</v>
      </c>
      <c r="N186" s="108"/>
      <c r="O186" s="108"/>
    </row>
    <row r="187" spans="1:15" ht="13.2" x14ac:dyDescent="0.25">
      <c r="A187" s="108" t="s">
        <v>480</v>
      </c>
      <c r="B187" s="108">
        <v>10759</v>
      </c>
      <c r="C187" s="153">
        <v>699</v>
      </c>
      <c r="D187" s="153">
        <v>1.4161497650735499</v>
      </c>
      <c r="E187" s="153">
        <v>117.274646626834</v>
      </c>
      <c r="F187" s="153">
        <v>400.30622746634401</v>
      </c>
      <c r="G187" s="153">
        <v>179.69306690919601</v>
      </c>
      <c r="H187" s="153"/>
      <c r="I187" s="153">
        <v>99</v>
      </c>
      <c r="J187" s="153">
        <v>513</v>
      </c>
      <c r="K187" s="153">
        <v>187.921971252567</v>
      </c>
      <c r="L187" s="153">
        <v>5597</v>
      </c>
      <c r="M187" s="153">
        <v>4816</v>
      </c>
      <c r="N187" s="108"/>
      <c r="O187" s="108"/>
    </row>
    <row r="188" spans="1:15" ht="13.2" x14ac:dyDescent="0.25">
      <c r="A188" s="108" t="s">
        <v>481</v>
      </c>
      <c r="B188" s="108">
        <v>12865</v>
      </c>
      <c r="C188" s="153">
        <v>528</v>
      </c>
      <c r="D188" s="153">
        <v>-14.2230408021844</v>
      </c>
      <c r="E188" s="153">
        <v>94.114092884162503</v>
      </c>
      <c r="F188" s="153">
        <v>301.49427773427601</v>
      </c>
      <c r="G188" s="153">
        <v>146.883744618463</v>
      </c>
      <c r="H188" s="153"/>
      <c r="I188" s="153">
        <v>95</v>
      </c>
      <c r="J188" s="153">
        <v>462</v>
      </c>
      <c r="K188" s="153">
        <v>183.67830253251199</v>
      </c>
      <c r="L188" s="153">
        <v>6504</v>
      </c>
      <c r="M188" s="153">
        <v>5748</v>
      </c>
      <c r="N188" s="108"/>
      <c r="O188" s="108"/>
    </row>
    <row r="189" spans="1:15" ht="13.2" x14ac:dyDescent="0.25">
      <c r="A189" s="108" t="s">
        <v>482</v>
      </c>
      <c r="B189" s="108">
        <v>11332</v>
      </c>
      <c r="C189" s="153">
        <v>637</v>
      </c>
      <c r="D189" s="153">
        <v>5.05330242145964</v>
      </c>
      <c r="E189" s="153">
        <v>211.442424184418</v>
      </c>
      <c r="F189" s="153">
        <v>280.78863970178799</v>
      </c>
      <c r="G189" s="153">
        <v>140.01432944542299</v>
      </c>
      <c r="H189" s="153"/>
      <c r="I189" s="153">
        <v>188</v>
      </c>
      <c r="J189" s="153">
        <v>379</v>
      </c>
      <c r="K189" s="153">
        <v>154.22450376454501</v>
      </c>
      <c r="L189" s="153">
        <v>5968</v>
      </c>
      <c r="M189" s="153">
        <v>5102</v>
      </c>
      <c r="N189" s="108"/>
      <c r="O189" s="108"/>
    </row>
    <row r="190" spans="1:15" ht="13.2" x14ac:dyDescent="0.25">
      <c r="A190" s="108" t="s">
        <v>483</v>
      </c>
      <c r="B190" s="108">
        <v>12839</v>
      </c>
      <c r="C190" s="153">
        <v>467</v>
      </c>
      <c r="D190" s="153">
        <v>-6.4861057986306099</v>
      </c>
      <c r="E190" s="153">
        <v>68.494979148136494</v>
      </c>
      <c r="F190" s="153">
        <v>294.91185562795999</v>
      </c>
      <c r="G190" s="153">
        <v>110.55619349938701</v>
      </c>
      <c r="H190" s="153"/>
      <c r="I190" s="153">
        <v>69</v>
      </c>
      <c r="J190" s="153">
        <v>451</v>
      </c>
      <c r="K190" s="153">
        <v>137.97125256673499</v>
      </c>
      <c r="L190" s="153">
        <v>6818</v>
      </c>
      <c r="M190" s="153">
        <v>5943</v>
      </c>
      <c r="N190" s="108"/>
      <c r="O190" s="108"/>
    </row>
    <row r="191" spans="1:15" ht="13.2" x14ac:dyDescent="0.25">
      <c r="A191" s="108" t="s">
        <v>484</v>
      </c>
      <c r="B191" s="108">
        <v>16146</v>
      </c>
      <c r="C191" s="153">
        <v>410</v>
      </c>
      <c r="D191" s="153">
        <v>-17.216562629385098</v>
      </c>
      <c r="E191" s="153">
        <v>65.516998058012902</v>
      </c>
      <c r="F191" s="153">
        <v>217.34928827419401</v>
      </c>
      <c r="G191" s="153">
        <v>144.234665328105</v>
      </c>
      <c r="H191" s="153"/>
      <c r="I191" s="153">
        <v>83</v>
      </c>
      <c r="J191" s="153">
        <v>418</v>
      </c>
      <c r="K191" s="153">
        <v>226.364818617385</v>
      </c>
      <c r="L191" s="153">
        <v>8048</v>
      </c>
      <c r="M191" s="153">
        <v>7201</v>
      </c>
      <c r="N191" s="108"/>
      <c r="O191" s="108"/>
    </row>
    <row r="192" spans="1:15" ht="13.2" x14ac:dyDescent="0.25">
      <c r="A192" s="108" t="s">
        <v>485</v>
      </c>
      <c r="B192" s="108">
        <v>11883</v>
      </c>
      <c r="C192" s="153">
        <v>633</v>
      </c>
      <c r="D192" s="153">
        <v>-15.033647935376299</v>
      </c>
      <c r="E192" s="153">
        <v>95.4563349154013</v>
      </c>
      <c r="F192" s="153">
        <v>372.33289478040803</v>
      </c>
      <c r="G192" s="153">
        <v>180.17493076185499</v>
      </c>
      <c r="H192" s="153"/>
      <c r="I192" s="153">
        <v>89</v>
      </c>
      <c r="J192" s="153">
        <v>527</v>
      </c>
      <c r="K192" s="153">
        <v>208.11088295687901</v>
      </c>
      <c r="L192" s="153">
        <v>6237</v>
      </c>
      <c r="M192" s="153">
        <v>5502</v>
      </c>
      <c r="N192" s="108"/>
      <c r="O192" s="108"/>
    </row>
    <row r="193" spans="1:15" ht="13.2" x14ac:dyDescent="0.25">
      <c r="A193" s="108" t="s">
        <v>486</v>
      </c>
      <c r="B193" s="108">
        <v>59073</v>
      </c>
      <c r="C193" s="153">
        <v>730</v>
      </c>
      <c r="D193" s="153">
        <v>7.2630657418338798</v>
      </c>
      <c r="E193" s="153">
        <v>196.98021019909999</v>
      </c>
      <c r="F193" s="153">
        <v>276.85145762434598</v>
      </c>
      <c r="G193" s="153">
        <v>249.39619983827501</v>
      </c>
      <c r="H193" s="153"/>
      <c r="I193" s="153">
        <v>913</v>
      </c>
      <c r="J193" s="153">
        <v>1948</v>
      </c>
      <c r="K193" s="153">
        <v>1432.0335386721399</v>
      </c>
      <c r="L193" s="153">
        <v>33644</v>
      </c>
      <c r="M193" s="153">
        <v>28727</v>
      </c>
      <c r="N193" s="108"/>
      <c r="O193" s="108"/>
    </row>
    <row r="194" spans="1:15" ht="13.2" x14ac:dyDescent="0.25">
      <c r="A194" s="108" t="s">
        <v>487</v>
      </c>
      <c r="B194" s="108">
        <v>9141</v>
      </c>
      <c r="C194" s="153">
        <v>644</v>
      </c>
      <c r="D194" s="153">
        <v>18.573986004613701</v>
      </c>
      <c r="E194" s="153">
        <v>118.51301933009</v>
      </c>
      <c r="F194" s="153">
        <v>338.90622499693097</v>
      </c>
      <c r="G194" s="153">
        <v>167.993163484684</v>
      </c>
      <c r="H194" s="153"/>
      <c r="I194" s="153">
        <v>85</v>
      </c>
      <c r="J194" s="153">
        <v>369</v>
      </c>
      <c r="K194" s="153">
        <v>149.26557152635201</v>
      </c>
      <c r="L194" s="153">
        <v>4777</v>
      </c>
      <c r="M194" s="153">
        <v>3998</v>
      </c>
      <c r="N194" s="108"/>
      <c r="O194" s="108"/>
    </row>
    <row r="195" spans="1:15" ht="13.2" x14ac:dyDescent="0.25">
      <c r="A195" s="108" t="s">
        <v>488</v>
      </c>
      <c r="B195" s="108">
        <v>57045</v>
      </c>
      <c r="C195" s="153">
        <v>615</v>
      </c>
      <c r="D195" s="153">
        <v>-0.33484378740684501</v>
      </c>
      <c r="E195" s="153">
        <v>160.639429031091</v>
      </c>
      <c r="F195" s="153">
        <v>300.67524321287101</v>
      </c>
      <c r="G195" s="153">
        <v>153.90827731024399</v>
      </c>
      <c r="H195" s="153"/>
      <c r="I195" s="153">
        <v>719</v>
      </c>
      <c r="J195" s="153">
        <v>2043</v>
      </c>
      <c r="K195" s="153">
        <v>853.40246406570805</v>
      </c>
      <c r="L195" s="153">
        <v>31064</v>
      </c>
      <c r="M195" s="153">
        <v>26777</v>
      </c>
      <c r="N195" s="108"/>
      <c r="O195" s="108"/>
    </row>
    <row r="196" spans="1:15" ht="13.2" x14ac:dyDescent="0.25">
      <c r="A196" s="108" t="s">
        <v>489</v>
      </c>
      <c r="B196" s="108">
        <v>25087</v>
      </c>
      <c r="C196" s="153">
        <v>550</v>
      </c>
      <c r="D196" s="153">
        <v>-17.950631102162699</v>
      </c>
      <c r="E196" s="153">
        <v>85.857615094147206</v>
      </c>
      <c r="F196" s="153">
        <v>329.97046888850502</v>
      </c>
      <c r="G196" s="153">
        <v>152.41992690936101</v>
      </c>
      <c r="H196" s="153"/>
      <c r="I196" s="153">
        <v>169</v>
      </c>
      <c r="J196" s="153">
        <v>986</v>
      </c>
      <c r="K196" s="153">
        <v>371.676249144422</v>
      </c>
      <c r="L196" s="153">
        <v>13281</v>
      </c>
      <c r="M196" s="153">
        <v>11806</v>
      </c>
      <c r="N196" s="108"/>
      <c r="O196" s="108"/>
    </row>
    <row r="197" spans="1:15" ht="13.2" x14ac:dyDescent="0.25">
      <c r="A197" s="108" t="s">
        <v>490</v>
      </c>
      <c r="B197" s="108">
        <v>16066</v>
      </c>
      <c r="C197" s="153">
        <v>712</v>
      </c>
      <c r="D197" s="153">
        <v>9.8768379449850201</v>
      </c>
      <c r="E197" s="153">
        <v>95.988333911775001</v>
      </c>
      <c r="F197" s="153">
        <v>395.05805537909703</v>
      </c>
      <c r="G197" s="153">
        <v>211.43013501999599</v>
      </c>
      <c r="H197" s="153"/>
      <c r="I197" s="153">
        <v>121</v>
      </c>
      <c r="J197" s="153">
        <v>756</v>
      </c>
      <c r="K197" s="153">
        <v>330.17864476386001</v>
      </c>
      <c r="L197" s="153">
        <v>8600</v>
      </c>
      <c r="M197" s="153">
        <v>7313</v>
      </c>
      <c r="N197" s="108"/>
      <c r="O197" s="108"/>
    </row>
    <row r="198" spans="1:15" ht="13.2" x14ac:dyDescent="0.25">
      <c r="A198" s="108" t="s">
        <v>491</v>
      </c>
      <c r="B198" s="108">
        <v>12384</v>
      </c>
      <c r="C198" s="153">
        <v>651</v>
      </c>
      <c r="D198" s="153">
        <v>-20.194281078343799</v>
      </c>
      <c r="E198" s="153">
        <v>164.664464158133</v>
      </c>
      <c r="F198" s="153">
        <v>343.03344296090103</v>
      </c>
      <c r="G198" s="153">
        <v>163.69998221742401</v>
      </c>
      <c r="H198" s="153"/>
      <c r="I198" s="153">
        <v>160</v>
      </c>
      <c r="J198" s="153">
        <v>506</v>
      </c>
      <c r="K198" s="153">
        <v>197.05338809034899</v>
      </c>
      <c r="L198" s="153">
        <v>6605</v>
      </c>
      <c r="M198" s="153">
        <v>5869</v>
      </c>
      <c r="N198" s="108"/>
      <c r="O198" s="108"/>
    </row>
    <row r="199" spans="1:15" ht="13.2" x14ac:dyDescent="0.25">
      <c r="A199" s="108" t="s">
        <v>492</v>
      </c>
      <c r="B199" s="108">
        <v>40012</v>
      </c>
      <c r="C199" s="153">
        <v>604</v>
      </c>
      <c r="D199" s="153">
        <v>3.4863400927815702</v>
      </c>
      <c r="E199" s="153">
        <v>165.954223307067</v>
      </c>
      <c r="F199" s="153">
        <v>290.81704611502499</v>
      </c>
      <c r="G199" s="153">
        <v>143.76196091239001</v>
      </c>
      <c r="H199" s="153"/>
      <c r="I199" s="153">
        <v>521</v>
      </c>
      <c r="J199" s="153">
        <v>1386</v>
      </c>
      <c r="K199" s="153">
        <v>559.12457221081399</v>
      </c>
      <c r="L199" s="153">
        <v>21268</v>
      </c>
      <c r="M199" s="153">
        <v>18215</v>
      </c>
      <c r="N199" s="108"/>
      <c r="O199" s="108"/>
    </row>
    <row r="200" spans="1:15" ht="13.2" x14ac:dyDescent="0.25">
      <c r="A200" s="108" t="s">
        <v>493</v>
      </c>
      <c r="B200" s="108">
        <v>12006</v>
      </c>
      <c r="C200" s="153">
        <v>526</v>
      </c>
      <c r="D200" s="153">
        <v>9.4919892627120799</v>
      </c>
      <c r="E200" s="153">
        <v>124.201936908481</v>
      </c>
      <c r="F200" s="153">
        <v>289.500215185211</v>
      </c>
      <c r="G200" s="153">
        <v>102.827334038201</v>
      </c>
      <c r="H200" s="153"/>
      <c r="I200" s="153">
        <v>117</v>
      </c>
      <c r="J200" s="153">
        <v>414</v>
      </c>
      <c r="K200" s="153">
        <v>120</v>
      </c>
      <c r="L200" s="153">
        <v>6195</v>
      </c>
      <c r="M200" s="153">
        <v>5235</v>
      </c>
      <c r="N200" s="108"/>
      <c r="O200" s="108"/>
    </row>
    <row r="201" spans="1:15" ht="13.2" x14ac:dyDescent="0.25">
      <c r="A201" s="108" t="s">
        <v>494</v>
      </c>
      <c r="B201" s="108">
        <v>12819</v>
      </c>
      <c r="C201" s="153">
        <v>349</v>
      </c>
      <c r="D201" s="153">
        <v>-17.347971916879001</v>
      </c>
      <c r="E201" s="153">
        <v>40.763414506546397</v>
      </c>
      <c r="F201" s="153">
        <v>228.56944206954699</v>
      </c>
      <c r="G201" s="153">
        <v>97.085898970767204</v>
      </c>
      <c r="H201" s="153"/>
      <c r="I201" s="153">
        <v>41</v>
      </c>
      <c r="J201" s="153">
        <v>349</v>
      </c>
      <c r="K201" s="153">
        <v>120.971937029432</v>
      </c>
      <c r="L201" s="153">
        <v>6488</v>
      </c>
      <c r="M201" s="153">
        <v>5838</v>
      </c>
      <c r="N201" s="108"/>
      <c r="O201" s="108"/>
    </row>
    <row r="202" spans="1:15" ht="14.25" customHeight="1" x14ac:dyDescent="0.25">
      <c r="A202" s="18" t="s">
        <v>495</v>
      </c>
      <c r="B202" s="108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08"/>
      <c r="O202" s="108"/>
    </row>
    <row r="203" spans="1:15" ht="13.2" x14ac:dyDescent="0.25">
      <c r="A203" s="108" t="s">
        <v>496</v>
      </c>
      <c r="B203" s="108">
        <v>25682</v>
      </c>
      <c r="C203" s="153">
        <v>533</v>
      </c>
      <c r="D203" s="153">
        <v>-7.09128306868684</v>
      </c>
      <c r="E203" s="153">
        <v>100.24515085349999</v>
      </c>
      <c r="F203" s="153">
        <v>287.02026629724497</v>
      </c>
      <c r="G203" s="153">
        <v>153.207108243178</v>
      </c>
      <c r="H203" s="153"/>
      <c r="I203" s="153">
        <v>202</v>
      </c>
      <c r="J203" s="153">
        <v>878</v>
      </c>
      <c r="K203" s="153">
        <v>382.456536618754</v>
      </c>
      <c r="L203" s="153">
        <v>13401</v>
      </c>
      <c r="M203" s="153">
        <v>11687</v>
      </c>
      <c r="N203" s="108"/>
      <c r="O203" s="108"/>
    </row>
    <row r="204" spans="1:15" ht="13.2" x14ac:dyDescent="0.25">
      <c r="A204" s="108" t="s">
        <v>497</v>
      </c>
      <c r="B204" s="108">
        <v>8499</v>
      </c>
      <c r="C204" s="153">
        <v>1028</v>
      </c>
      <c r="D204" s="153">
        <v>48.936807220757601</v>
      </c>
      <c r="E204" s="153">
        <v>133.46365781853299</v>
      </c>
      <c r="F204" s="153">
        <v>405.00736069563101</v>
      </c>
      <c r="G204" s="153">
        <v>440.50392200937898</v>
      </c>
      <c r="H204" s="153"/>
      <c r="I204" s="153">
        <v>89</v>
      </c>
      <c r="J204" s="153">
        <v>410</v>
      </c>
      <c r="K204" s="153">
        <v>363.90828199863103</v>
      </c>
      <c r="L204" s="153">
        <v>4574</v>
      </c>
      <c r="M204" s="153">
        <v>3763</v>
      </c>
      <c r="N204" s="108"/>
      <c r="O204" s="108"/>
    </row>
    <row r="205" spans="1:15" ht="13.2" x14ac:dyDescent="0.25">
      <c r="A205" s="108" t="s">
        <v>498</v>
      </c>
      <c r="B205" s="108">
        <v>10034</v>
      </c>
      <c r="C205" s="153">
        <v>881</v>
      </c>
      <c r="D205" s="153">
        <v>72.907720264523604</v>
      </c>
      <c r="E205" s="153">
        <v>213.39096674716299</v>
      </c>
      <c r="F205" s="153">
        <v>415.006088820419</v>
      </c>
      <c r="G205" s="153">
        <v>179.72250197083699</v>
      </c>
      <c r="H205" s="153"/>
      <c r="I205" s="153">
        <v>168</v>
      </c>
      <c r="J205" s="153">
        <v>496</v>
      </c>
      <c r="K205" s="153">
        <v>175.287474332649</v>
      </c>
      <c r="L205" s="153">
        <v>5178</v>
      </c>
      <c r="M205" s="153">
        <v>4100</v>
      </c>
      <c r="N205" s="108"/>
      <c r="O205" s="108"/>
    </row>
    <row r="206" spans="1:15" ht="13.2" x14ac:dyDescent="0.25">
      <c r="A206" s="108" t="s">
        <v>499</v>
      </c>
      <c r="B206" s="108">
        <v>11538</v>
      </c>
      <c r="C206" s="153">
        <v>406</v>
      </c>
      <c r="D206" s="153">
        <v>-8.6147911662149106</v>
      </c>
      <c r="E206" s="153">
        <v>61.858350966112901</v>
      </c>
      <c r="F206" s="153">
        <v>262.67791235690601</v>
      </c>
      <c r="G206" s="153">
        <v>89.7632440831689</v>
      </c>
      <c r="H206" s="153"/>
      <c r="I206" s="153">
        <v>56</v>
      </c>
      <c r="J206" s="153">
        <v>361</v>
      </c>
      <c r="K206" s="153">
        <v>100.67077344284699</v>
      </c>
      <c r="L206" s="153">
        <v>6000</v>
      </c>
      <c r="M206" s="153">
        <v>5261</v>
      </c>
      <c r="N206" s="108"/>
      <c r="O206" s="108"/>
    </row>
    <row r="207" spans="1:15" ht="13.2" x14ac:dyDescent="0.25">
      <c r="A207" s="108" t="s">
        <v>500</v>
      </c>
      <c r="B207" s="108">
        <v>9057</v>
      </c>
      <c r="C207" s="153">
        <v>674</v>
      </c>
      <c r="D207" s="153">
        <v>17.858471100862101</v>
      </c>
      <c r="E207" s="153">
        <v>87.2465309265814</v>
      </c>
      <c r="F207" s="153">
        <v>376.34708331574302</v>
      </c>
      <c r="G207" s="153">
        <v>192.08580871454899</v>
      </c>
      <c r="H207" s="153"/>
      <c r="I207" s="153">
        <v>62</v>
      </c>
      <c r="J207" s="153">
        <v>406</v>
      </c>
      <c r="K207" s="153">
        <v>169.10403832991099</v>
      </c>
      <c r="L207" s="153">
        <v>4744</v>
      </c>
      <c r="M207" s="153">
        <v>3981</v>
      </c>
      <c r="N207" s="108"/>
      <c r="O207" s="108"/>
    </row>
    <row r="208" spans="1:15" ht="13.2" x14ac:dyDescent="0.25">
      <c r="A208" s="108" t="s">
        <v>501</v>
      </c>
      <c r="B208" s="108">
        <v>11536</v>
      </c>
      <c r="C208" s="153">
        <v>741</v>
      </c>
      <c r="D208" s="153">
        <v>35.897216307960697</v>
      </c>
      <c r="E208" s="153">
        <v>78.441149127479406</v>
      </c>
      <c r="F208" s="153">
        <v>254.71802913747399</v>
      </c>
      <c r="G208" s="153">
        <v>371.73357931803201</v>
      </c>
      <c r="H208" s="153"/>
      <c r="I208" s="153">
        <v>71</v>
      </c>
      <c r="J208" s="153">
        <v>350</v>
      </c>
      <c r="K208" s="153">
        <v>416.83230663928799</v>
      </c>
      <c r="L208" s="153">
        <v>5923</v>
      </c>
      <c r="M208" s="153">
        <v>4861</v>
      </c>
      <c r="N208" s="108"/>
      <c r="O208" s="108"/>
    </row>
    <row r="209" spans="1:15" ht="13.2" x14ac:dyDescent="0.25">
      <c r="A209" s="108" t="s">
        <v>502</v>
      </c>
      <c r="B209" s="108">
        <v>16940</v>
      </c>
      <c r="C209" s="153">
        <v>225</v>
      </c>
      <c r="D209" s="153">
        <v>-17.1121883746465</v>
      </c>
      <c r="E209" s="153">
        <v>44.389418065202399</v>
      </c>
      <c r="F209" s="153">
        <v>134.80387823972501</v>
      </c>
      <c r="G209" s="153">
        <v>63.0333073307172</v>
      </c>
      <c r="H209" s="153"/>
      <c r="I209" s="153">
        <v>59</v>
      </c>
      <c r="J209" s="153">
        <v>272</v>
      </c>
      <c r="K209" s="153">
        <v>103.790554414784</v>
      </c>
      <c r="L209" s="153">
        <v>8686</v>
      </c>
      <c r="M209" s="153">
        <v>7961</v>
      </c>
      <c r="N209" s="108"/>
      <c r="O209" s="108"/>
    </row>
    <row r="210" spans="1:15" ht="13.2" x14ac:dyDescent="0.25">
      <c r="A210" s="108" t="s">
        <v>503</v>
      </c>
      <c r="B210" s="108">
        <v>97233</v>
      </c>
      <c r="C210" s="153">
        <v>481</v>
      </c>
      <c r="D210" s="153">
        <v>-15.901290791247799</v>
      </c>
      <c r="E210" s="153">
        <v>109.71161758999099</v>
      </c>
      <c r="F210" s="153">
        <v>221.30020151667901</v>
      </c>
      <c r="G210" s="153">
        <v>165.720287168395</v>
      </c>
      <c r="H210" s="153"/>
      <c r="I210" s="153">
        <v>837</v>
      </c>
      <c r="J210" s="153">
        <v>2563</v>
      </c>
      <c r="K210" s="153">
        <v>1566.2594113620801</v>
      </c>
      <c r="L210" s="153">
        <v>55940</v>
      </c>
      <c r="M210" s="153">
        <v>49696</v>
      </c>
      <c r="N210" s="108"/>
      <c r="O210" s="108"/>
    </row>
    <row r="211" spans="1:15" ht="13.2" x14ac:dyDescent="0.25">
      <c r="A211" s="108" t="s">
        <v>504</v>
      </c>
      <c r="B211" s="108">
        <v>12085</v>
      </c>
      <c r="C211" s="153">
        <v>398</v>
      </c>
      <c r="D211" s="153">
        <v>-8.8329654461033495</v>
      </c>
      <c r="E211" s="153">
        <v>63.276935999202998</v>
      </c>
      <c r="F211" s="153">
        <v>254.26191840925401</v>
      </c>
      <c r="G211" s="153">
        <v>89.117140475290299</v>
      </c>
      <c r="H211" s="153"/>
      <c r="I211" s="153">
        <v>60</v>
      </c>
      <c r="J211" s="153">
        <v>366</v>
      </c>
      <c r="K211" s="153">
        <v>104.684462696783</v>
      </c>
      <c r="L211" s="153">
        <v>6171</v>
      </c>
      <c r="M211" s="153">
        <v>5415</v>
      </c>
      <c r="N211" s="108"/>
      <c r="O211" s="108"/>
    </row>
    <row r="212" spans="1:15" ht="13.2" x14ac:dyDescent="0.25">
      <c r="A212" s="108" t="s">
        <v>505</v>
      </c>
      <c r="B212" s="108">
        <v>23817</v>
      </c>
      <c r="C212" s="153">
        <v>612</v>
      </c>
      <c r="D212" s="153">
        <v>16.452612806934901</v>
      </c>
      <c r="E212" s="153">
        <v>132.710556426426</v>
      </c>
      <c r="F212" s="153">
        <v>320.77552499213698</v>
      </c>
      <c r="G212" s="153">
        <v>142.23504077355199</v>
      </c>
      <c r="H212" s="153"/>
      <c r="I212" s="153">
        <v>248</v>
      </c>
      <c r="J212" s="153">
        <v>910</v>
      </c>
      <c r="K212" s="153">
        <v>329.281998631075</v>
      </c>
      <c r="L212" s="153">
        <v>12533</v>
      </c>
      <c r="M212" s="153">
        <v>10507</v>
      </c>
      <c r="N212" s="108"/>
      <c r="O212" s="108"/>
    </row>
    <row r="213" spans="1:15" ht="13.2" x14ac:dyDescent="0.25">
      <c r="A213" s="108" t="s">
        <v>506</v>
      </c>
      <c r="B213" s="108">
        <v>3669</v>
      </c>
      <c r="C213" s="153">
        <v>734</v>
      </c>
      <c r="D213" s="153">
        <v>24.333808201021299</v>
      </c>
      <c r="E213" s="153">
        <v>93.790078276823607</v>
      </c>
      <c r="F213" s="153">
        <v>308.91069568005003</v>
      </c>
      <c r="G213" s="153">
        <v>307.03316522373501</v>
      </c>
      <c r="H213" s="153"/>
      <c r="I213" s="153">
        <v>27</v>
      </c>
      <c r="J213" s="153">
        <v>135</v>
      </c>
      <c r="K213" s="153">
        <v>109.498288843258</v>
      </c>
      <c r="L213" s="153">
        <v>1896</v>
      </c>
      <c r="M213" s="153">
        <v>1581</v>
      </c>
      <c r="N213" s="108"/>
      <c r="O213" s="108"/>
    </row>
    <row r="214" spans="1:15" ht="13.2" x14ac:dyDescent="0.25">
      <c r="A214" s="108" t="s">
        <v>507</v>
      </c>
      <c r="B214" s="108">
        <v>3801</v>
      </c>
      <c r="C214" s="153">
        <v>560</v>
      </c>
      <c r="D214" s="153">
        <v>17.624453292793799</v>
      </c>
      <c r="E214" s="153">
        <v>70.414527767068904</v>
      </c>
      <c r="F214" s="153">
        <v>333.5231366209</v>
      </c>
      <c r="G214" s="153">
        <v>138.03778302989201</v>
      </c>
      <c r="H214" s="153"/>
      <c r="I214" s="153">
        <v>21</v>
      </c>
      <c r="J214" s="153">
        <v>151</v>
      </c>
      <c r="K214" s="153">
        <v>51</v>
      </c>
      <c r="L214" s="153">
        <v>1944</v>
      </c>
      <c r="M214" s="153">
        <v>1621</v>
      </c>
      <c r="N214" s="108"/>
      <c r="O214" s="108"/>
    </row>
    <row r="215" spans="1:15" ht="13.2" x14ac:dyDescent="0.25">
      <c r="A215" s="108" t="s">
        <v>508</v>
      </c>
      <c r="B215" s="108">
        <v>13366</v>
      </c>
      <c r="C215" s="153">
        <v>492</v>
      </c>
      <c r="D215" s="153">
        <v>-10.8590267152185</v>
      </c>
      <c r="E215" s="153">
        <v>73.422659994735895</v>
      </c>
      <c r="F215" s="153">
        <v>243.08401279542301</v>
      </c>
      <c r="G215" s="153">
        <v>185.96405889748399</v>
      </c>
      <c r="H215" s="153"/>
      <c r="I215" s="153">
        <v>77</v>
      </c>
      <c r="J215" s="153">
        <v>387</v>
      </c>
      <c r="K215" s="153">
        <v>241.60438056125901</v>
      </c>
      <c r="L215" s="153">
        <v>7105</v>
      </c>
      <c r="M215" s="153">
        <v>6246</v>
      </c>
      <c r="N215" s="108"/>
      <c r="O215" s="108"/>
    </row>
    <row r="216" spans="1:15" ht="13.2" x14ac:dyDescent="0.25">
      <c r="A216" s="108" t="s">
        <v>509</v>
      </c>
      <c r="B216" s="108">
        <v>15011</v>
      </c>
      <c r="C216" s="153">
        <v>605</v>
      </c>
      <c r="D216" s="153">
        <v>22.134298545365901</v>
      </c>
      <c r="E216" s="153">
        <v>132.45117620617901</v>
      </c>
      <c r="F216" s="153">
        <v>272.37436140568502</v>
      </c>
      <c r="G216" s="153">
        <v>178.29428299035999</v>
      </c>
      <c r="H216" s="153"/>
      <c r="I216" s="153">
        <v>156</v>
      </c>
      <c r="J216" s="153">
        <v>487</v>
      </c>
      <c r="K216" s="153">
        <v>260.148528405202</v>
      </c>
      <c r="L216" s="153">
        <v>7791</v>
      </c>
      <c r="M216" s="153">
        <v>6466</v>
      </c>
      <c r="N216" s="108"/>
      <c r="O216" s="108"/>
    </row>
    <row r="217" spans="1:15" ht="13.2" x14ac:dyDescent="0.25">
      <c r="A217" s="108" t="s">
        <v>510</v>
      </c>
      <c r="B217" s="108">
        <v>11387</v>
      </c>
      <c r="C217" s="153">
        <v>629</v>
      </c>
      <c r="D217" s="153">
        <v>4.3748954907053896</v>
      </c>
      <c r="E217" s="153">
        <v>89.540911747357399</v>
      </c>
      <c r="F217" s="153">
        <v>273.53410162270001</v>
      </c>
      <c r="G217" s="153">
        <v>261.13593867329803</v>
      </c>
      <c r="H217" s="153"/>
      <c r="I217" s="153">
        <v>80</v>
      </c>
      <c r="J217" s="153">
        <v>371</v>
      </c>
      <c r="K217" s="153">
        <v>289.03490759753601</v>
      </c>
      <c r="L217" s="153">
        <v>5847</v>
      </c>
      <c r="M217" s="153">
        <v>5003</v>
      </c>
      <c r="N217" s="108"/>
      <c r="O217" s="108"/>
    </row>
    <row r="218" spans="1:15" ht="13.2" x14ac:dyDescent="0.25">
      <c r="A218" s="108" t="s">
        <v>511</v>
      </c>
      <c r="B218" s="108">
        <v>9893</v>
      </c>
      <c r="C218" s="153">
        <v>775</v>
      </c>
      <c r="D218" s="153">
        <v>-4.3215752153095099</v>
      </c>
      <c r="E218" s="153">
        <v>101.774722787963</v>
      </c>
      <c r="F218" s="153">
        <v>328.42018750870602</v>
      </c>
      <c r="G218" s="153">
        <v>349.41129312598599</v>
      </c>
      <c r="H218" s="153"/>
      <c r="I218" s="153">
        <v>79</v>
      </c>
      <c r="J218" s="153">
        <v>387</v>
      </c>
      <c r="K218" s="153">
        <v>336</v>
      </c>
      <c r="L218" s="153">
        <v>5276</v>
      </c>
      <c r="M218" s="153">
        <v>4577</v>
      </c>
      <c r="N218" s="108"/>
      <c r="O218" s="108"/>
    </row>
    <row r="219" spans="1:15" ht="14.25" customHeight="1" x14ac:dyDescent="0.25">
      <c r="A219" s="18" t="s">
        <v>512</v>
      </c>
      <c r="B219" s="108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08"/>
      <c r="O219" s="108"/>
    </row>
    <row r="220" spans="1:15" ht="13.2" x14ac:dyDescent="0.25">
      <c r="A220" s="108" t="s">
        <v>513</v>
      </c>
      <c r="B220" s="108">
        <v>11478</v>
      </c>
      <c r="C220" s="153">
        <v>513</v>
      </c>
      <c r="D220" s="153">
        <v>-7.0977565556362396</v>
      </c>
      <c r="E220" s="153">
        <v>78.837523639536798</v>
      </c>
      <c r="F220" s="153">
        <v>329.14948668470203</v>
      </c>
      <c r="G220" s="153">
        <v>112.20715829751499</v>
      </c>
      <c r="H220" s="153"/>
      <c r="I220" s="153">
        <v>71</v>
      </c>
      <c r="J220" s="153">
        <v>450</v>
      </c>
      <c r="K220" s="153">
        <v>125.187542778919</v>
      </c>
      <c r="L220" s="153">
        <v>5787</v>
      </c>
      <c r="M220" s="153">
        <v>5048</v>
      </c>
      <c r="N220" s="108"/>
      <c r="O220" s="108"/>
    </row>
    <row r="221" spans="1:15" ht="13.2" x14ac:dyDescent="0.25">
      <c r="A221" s="108" t="s">
        <v>514</v>
      </c>
      <c r="B221" s="108">
        <v>9357</v>
      </c>
      <c r="C221" s="153">
        <v>660</v>
      </c>
      <c r="D221" s="153">
        <v>33.401192366270301</v>
      </c>
      <c r="E221" s="153">
        <v>148.46726710660499</v>
      </c>
      <c r="F221" s="153">
        <v>382.22567686203899</v>
      </c>
      <c r="G221" s="153">
        <v>96.151822692288803</v>
      </c>
      <c r="H221" s="153"/>
      <c r="I221" s="153">
        <v>109</v>
      </c>
      <c r="J221" s="153">
        <v>426</v>
      </c>
      <c r="K221" s="153">
        <v>87.451745379876797</v>
      </c>
      <c r="L221" s="153">
        <v>4849</v>
      </c>
      <c r="M221" s="153">
        <v>3968</v>
      </c>
      <c r="N221" s="108"/>
      <c r="O221" s="108"/>
    </row>
    <row r="222" spans="1:15" ht="13.2" x14ac:dyDescent="0.25">
      <c r="A222" s="108" t="s">
        <v>515</v>
      </c>
      <c r="B222" s="108">
        <v>16232</v>
      </c>
      <c r="C222" s="153">
        <v>722</v>
      </c>
      <c r="D222" s="153">
        <v>-5.0888295925068503</v>
      </c>
      <c r="E222" s="153">
        <v>160.17656624391699</v>
      </c>
      <c r="F222" s="153">
        <v>367.74303455543799</v>
      </c>
      <c r="G222" s="153">
        <v>199.399068371391</v>
      </c>
      <c r="H222" s="153"/>
      <c r="I222" s="153">
        <v>204</v>
      </c>
      <c r="J222" s="153">
        <v>711</v>
      </c>
      <c r="K222" s="153">
        <v>314.60780287474302</v>
      </c>
      <c r="L222" s="153">
        <v>8681</v>
      </c>
      <c r="M222" s="153">
        <v>7539</v>
      </c>
      <c r="N222" s="108"/>
      <c r="O222" s="108"/>
    </row>
    <row r="223" spans="1:15" ht="13.2" x14ac:dyDescent="0.25">
      <c r="A223" s="108" t="s">
        <v>516</v>
      </c>
      <c r="B223" s="108">
        <v>6495</v>
      </c>
      <c r="C223" s="153">
        <v>682</v>
      </c>
      <c r="D223" s="153">
        <v>27.759526353081299</v>
      </c>
      <c r="E223" s="153">
        <v>174.64320674360499</v>
      </c>
      <c r="F223" s="153">
        <v>297.300451930002</v>
      </c>
      <c r="G223" s="153">
        <v>182.62797899025401</v>
      </c>
      <c r="H223" s="153"/>
      <c r="I223" s="153">
        <v>89</v>
      </c>
      <c r="J223" s="153">
        <v>230</v>
      </c>
      <c r="K223" s="153">
        <v>115.297741273101</v>
      </c>
      <c r="L223" s="153">
        <v>3324</v>
      </c>
      <c r="M223" s="153">
        <v>2749</v>
      </c>
      <c r="N223" s="108"/>
      <c r="O223" s="108"/>
    </row>
    <row r="224" spans="1:15" ht="13.2" x14ac:dyDescent="0.25">
      <c r="A224" s="108" t="s">
        <v>517</v>
      </c>
      <c r="B224" s="108">
        <v>30261</v>
      </c>
      <c r="C224" s="153">
        <v>628</v>
      </c>
      <c r="D224" s="153">
        <v>-1.6688443188725199</v>
      </c>
      <c r="E224" s="153">
        <v>160.88699246127601</v>
      </c>
      <c r="F224" s="153">
        <v>336.80792359177002</v>
      </c>
      <c r="G224" s="153">
        <v>132.09343552773001</v>
      </c>
      <c r="H224" s="153"/>
      <c r="I224" s="153">
        <v>382</v>
      </c>
      <c r="J224" s="153">
        <v>1214</v>
      </c>
      <c r="K224" s="153">
        <v>388.542778918549</v>
      </c>
      <c r="L224" s="153">
        <v>16154</v>
      </c>
      <c r="M224" s="153">
        <v>13956</v>
      </c>
      <c r="N224" s="108"/>
      <c r="O224" s="108"/>
    </row>
    <row r="225" spans="1:15" ht="13.2" x14ac:dyDescent="0.25">
      <c r="A225" s="108" t="s">
        <v>518</v>
      </c>
      <c r="B225" s="108">
        <v>22516</v>
      </c>
      <c r="C225" s="153">
        <v>566</v>
      </c>
      <c r="D225" s="153">
        <v>-12.594253060522499</v>
      </c>
      <c r="E225" s="153">
        <v>126.227641866326</v>
      </c>
      <c r="F225" s="153">
        <v>328.12424460501899</v>
      </c>
      <c r="G225" s="153">
        <v>124.30311501024499</v>
      </c>
      <c r="H225" s="153"/>
      <c r="I225" s="153">
        <v>223</v>
      </c>
      <c r="J225" s="153">
        <v>880</v>
      </c>
      <c r="K225" s="153">
        <v>272.04928131416801</v>
      </c>
      <c r="L225" s="153">
        <v>12086</v>
      </c>
      <c r="M225" s="153">
        <v>10638</v>
      </c>
      <c r="N225" s="108"/>
      <c r="O225" s="108"/>
    </row>
    <row r="226" spans="1:15" ht="13.2" x14ac:dyDescent="0.25">
      <c r="A226" s="108" t="s">
        <v>519</v>
      </c>
      <c r="B226" s="108">
        <v>5497</v>
      </c>
      <c r="C226" s="153">
        <v>703</v>
      </c>
      <c r="D226" s="153">
        <v>22.377661994410499</v>
      </c>
      <c r="E226" s="153">
        <v>180.84633491276699</v>
      </c>
      <c r="F226" s="153">
        <v>299.348594344687</v>
      </c>
      <c r="G226" s="153">
        <v>200.879005282158</v>
      </c>
      <c r="H226" s="153"/>
      <c r="I226" s="153">
        <v>78</v>
      </c>
      <c r="J226" s="153">
        <v>196</v>
      </c>
      <c r="K226" s="153">
        <v>107.333333333333</v>
      </c>
      <c r="L226" s="153">
        <v>2815</v>
      </c>
      <c r="M226" s="153">
        <v>2350</v>
      </c>
      <c r="N226" s="108"/>
      <c r="O226" s="108"/>
    </row>
    <row r="227" spans="1:15" ht="13.2" x14ac:dyDescent="0.25">
      <c r="A227" s="108" t="s">
        <v>520</v>
      </c>
      <c r="B227" s="108">
        <v>8606</v>
      </c>
      <c r="C227" s="153">
        <v>395</v>
      </c>
      <c r="D227" s="153">
        <v>-22.0300669739905</v>
      </c>
      <c r="E227" s="153">
        <v>60.718825303209201</v>
      </c>
      <c r="F227" s="153">
        <v>270.22486969356299</v>
      </c>
      <c r="G227" s="153">
        <v>85.868074620404599</v>
      </c>
      <c r="H227" s="153"/>
      <c r="I227" s="153">
        <v>41</v>
      </c>
      <c r="J227" s="153">
        <v>277</v>
      </c>
      <c r="K227" s="153">
        <v>71.830253251197803</v>
      </c>
      <c r="L227" s="153">
        <v>4566</v>
      </c>
      <c r="M227" s="153">
        <v>4138</v>
      </c>
      <c r="N227" s="108"/>
      <c r="O227" s="108"/>
    </row>
    <row r="228" spans="1:15" ht="13.2" x14ac:dyDescent="0.25">
      <c r="A228" s="108" t="s">
        <v>521</v>
      </c>
      <c r="B228" s="108">
        <v>23292</v>
      </c>
      <c r="C228" s="153">
        <v>665</v>
      </c>
      <c r="D228" s="153">
        <v>9.1629681959766405</v>
      </c>
      <c r="E228" s="153">
        <v>167.43856409526401</v>
      </c>
      <c r="F228" s="153">
        <v>355.03922577561201</v>
      </c>
      <c r="G228" s="153">
        <v>133.840942045785</v>
      </c>
      <c r="H228" s="153"/>
      <c r="I228" s="153">
        <v>306</v>
      </c>
      <c r="J228" s="153">
        <v>985</v>
      </c>
      <c r="K228" s="153">
        <v>303.01916495551001</v>
      </c>
      <c r="L228" s="153">
        <v>12214</v>
      </c>
      <c r="M228" s="153">
        <v>10383</v>
      </c>
      <c r="N228" s="108"/>
      <c r="O228" s="108"/>
    </row>
    <row r="229" spans="1:15" ht="13.2" x14ac:dyDescent="0.25">
      <c r="A229" s="108" t="s">
        <v>522</v>
      </c>
      <c r="B229" s="108">
        <v>4407</v>
      </c>
      <c r="C229" s="153">
        <v>831</v>
      </c>
      <c r="D229" s="153">
        <v>76.321100666886295</v>
      </c>
      <c r="E229" s="153">
        <v>130.13985220394301</v>
      </c>
      <c r="F229" s="153">
        <v>461.01940326067898</v>
      </c>
      <c r="G229" s="153">
        <v>163.410763316664</v>
      </c>
      <c r="H229" s="153"/>
      <c r="I229" s="153">
        <v>45</v>
      </c>
      <c r="J229" s="153">
        <v>242</v>
      </c>
      <c r="K229" s="153">
        <v>70</v>
      </c>
      <c r="L229" s="153">
        <v>2275</v>
      </c>
      <c r="M229" s="153">
        <v>1783</v>
      </c>
      <c r="N229" s="108"/>
      <c r="O229" s="108"/>
    </row>
    <row r="230" spans="1:15" ht="13.2" x14ac:dyDescent="0.25">
      <c r="A230" s="108" t="s">
        <v>523</v>
      </c>
      <c r="B230" s="108">
        <v>10627</v>
      </c>
      <c r="C230" s="153">
        <v>486</v>
      </c>
      <c r="D230" s="153">
        <v>-3.5097398245807798</v>
      </c>
      <c r="E230" s="153">
        <v>101.94104730369401</v>
      </c>
      <c r="F230" s="153">
        <v>283.61595373042599</v>
      </c>
      <c r="G230" s="153">
        <v>103.58545219213801</v>
      </c>
      <c r="H230" s="153"/>
      <c r="I230" s="153">
        <v>85</v>
      </c>
      <c r="J230" s="153">
        <v>359</v>
      </c>
      <c r="K230" s="153">
        <v>107</v>
      </c>
      <c r="L230" s="153">
        <v>5330</v>
      </c>
      <c r="M230" s="153">
        <v>4617</v>
      </c>
      <c r="N230" s="108"/>
      <c r="O230" s="108"/>
    </row>
    <row r="231" spans="1:15" ht="13.2" x14ac:dyDescent="0.25">
      <c r="A231" s="108" t="s">
        <v>512</v>
      </c>
      <c r="B231" s="108">
        <v>159348</v>
      </c>
      <c r="C231" s="153">
        <v>628</v>
      </c>
      <c r="D231" s="153">
        <v>-10.0159142374686</v>
      </c>
      <c r="E231" s="153">
        <v>181.79991033607701</v>
      </c>
      <c r="F231" s="153">
        <v>275.12948758200997</v>
      </c>
      <c r="G231" s="153">
        <v>181.562601850417</v>
      </c>
      <c r="H231" s="153"/>
      <c r="I231" s="153">
        <v>2273</v>
      </c>
      <c r="J231" s="153">
        <v>5222</v>
      </c>
      <c r="K231" s="153">
        <v>2812.20739219713</v>
      </c>
      <c r="L231" s="153">
        <v>91671</v>
      </c>
      <c r="M231" s="153">
        <v>80247</v>
      </c>
      <c r="N231" s="108"/>
      <c r="O231" s="108"/>
    </row>
    <row r="232" spans="1:15" ht="14.25" customHeight="1" x14ac:dyDescent="0.25">
      <c r="A232" s="18" t="s">
        <v>524</v>
      </c>
      <c r="B232" s="108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08"/>
      <c r="O232" s="108"/>
    </row>
    <row r="233" spans="1:15" ht="13.2" x14ac:dyDescent="0.25">
      <c r="A233" s="108" t="s">
        <v>525</v>
      </c>
      <c r="B233" s="108">
        <v>14002</v>
      </c>
      <c r="C233" s="153">
        <v>530</v>
      </c>
      <c r="D233" s="153">
        <v>-2.77259900003681E-2</v>
      </c>
      <c r="E233" s="153">
        <v>133.80369520771299</v>
      </c>
      <c r="F233" s="153">
        <v>294.99993359967101</v>
      </c>
      <c r="G233" s="153">
        <v>101.06315241409899</v>
      </c>
      <c r="H233" s="153"/>
      <c r="I233" s="153">
        <v>147</v>
      </c>
      <c r="J233" s="153">
        <v>492</v>
      </c>
      <c r="K233" s="153">
        <v>137.54893908282</v>
      </c>
      <c r="L233" s="153">
        <v>7356</v>
      </c>
      <c r="M233" s="153">
        <v>6331</v>
      </c>
      <c r="N233" s="108"/>
      <c r="O233" s="108"/>
    </row>
    <row r="234" spans="1:15" ht="13.2" x14ac:dyDescent="0.25">
      <c r="A234" s="108" t="s">
        <v>526</v>
      </c>
      <c r="B234" s="108">
        <v>13222</v>
      </c>
      <c r="C234" s="153">
        <v>962</v>
      </c>
      <c r="D234" s="153">
        <v>41.396242406851101</v>
      </c>
      <c r="E234" s="153">
        <v>288.21387295613403</v>
      </c>
      <c r="F234" s="153">
        <v>400.66286777145501</v>
      </c>
      <c r="G234" s="153">
        <v>231.952132677207</v>
      </c>
      <c r="H234" s="153"/>
      <c r="I234" s="153">
        <v>299</v>
      </c>
      <c r="J234" s="153">
        <v>631</v>
      </c>
      <c r="K234" s="153">
        <v>298.10540725530501</v>
      </c>
      <c r="L234" s="153">
        <v>6931</v>
      </c>
      <c r="M234" s="153">
        <v>5728</v>
      </c>
      <c r="N234" s="108"/>
      <c r="O234" s="108"/>
    </row>
    <row r="235" spans="1:15" ht="13.2" x14ac:dyDescent="0.25">
      <c r="A235" s="108" t="s">
        <v>527</v>
      </c>
      <c r="B235" s="108">
        <v>16654</v>
      </c>
      <c r="C235" s="153">
        <v>662</v>
      </c>
      <c r="D235" s="153">
        <v>-2.81706099419671</v>
      </c>
      <c r="E235" s="153">
        <v>156.11781093258401</v>
      </c>
      <c r="F235" s="153">
        <v>358.42469898546102</v>
      </c>
      <c r="G235" s="153">
        <v>150.38190439552</v>
      </c>
      <c r="H235" s="153"/>
      <c r="I235" s="153">
        <v>204</v>
      </c>
      <c r="J235" s="153">
        <v>711</v>
      </c>
      <c r="K235" s="153">
        <v>243.43805612594099</v>
      </c>
      <c r="L235" s="153">
        <v>8802</v>
      </c>
      <c r="M235" s="153">
        <v>7619</v>
      </c>
      <c r="N235" s="108"/>
      <c r="O235" s="108"/>
    </row>
    <row r="236" spans="1:15" ht="13.2" x14ac:dyDescent="0.25">
      <c r="A236" s="108" t="s">
        <v>528</v>
      </c>
      <c r="B236" s="108">
        <v>8643</v>
      </c>
      <c r="C236" s="153">
        <v>666</v>
      </c>
      <c r="D236" s="153">
        <v>11.918421633646201</v>
      </c>
      <c r="E236" s="153">
        <v>182.85128557261299</v>
      </c>
      <c r="F236" s="153">
        <v>349.69133941150199</v>
      </c>
      <c r="G236" s="153">
        <v>121.66937327435799</v>
      </c>
      <c r="H236" s="153"/>
      <c r="I236" s="153">
        <v>124</v>
      </c>
      <c r="J236" s="153">
        <v>360</v>
      </c>
      <c r="K236" s="153">
        <v>102.216290212183</v>
      </c>
      <c r="L236" s="153">
        <v>4568</v>
      </c>
      <c r="M236" s="153">
        <v>3867</v>
      </c>
      <c r="N236" s="108"/>
      <c r="O236" s="108"/>
    </row>
    <row r="237" spans="1:15" ht="13.2" x14ac:dyDescent="0.25">
      <c r="A237" s="108" t="s">
        <v>529</v>
      </c>
      <c r="B237" s="108">
        <v>25978</v>
      </c>
      <c r="C237" s="153">
        <v>713</v>
      </c>
      <c r="D237" s="153">
        <v>7.0413541126966903</v>
      </c>
      <c r="E237" s="153">
        <v>238.926375359297</v>
      </c>
      <c r="F237" s="153">
        <v>322.85436654595298</v>
      </c>
      <c r="G237" s="153">
        <v>144.368258706527</v>
      </c>
      <c r="H237" s="153"/>
      <c r="I237" s="153">
        <v>487</v>
      </c>
      <c r="J237" s="153">
        <v>999</v>
      </c>
      <c r="K237" s="153">
        <v>364.54551676933602</v>
      </c>
      <c r="L237" s="153">
        <v>13748</v>
      </c>
      <c r="M237" s="153">
        <v>11738</v>
      </c>
      <c r="N237" s="108"/>
      <c r="O237" s="108"/>
    </row>
    <row r="238" spans="1:15" ht="13.2" x14ac:dyDescent="0.25">
      <c r="A238" s="108" t="s">
        <v>530</v>
      </c>
      <c r="B238" s="108">
        <v>5517</v>
      </c>
      <c r="C238" s="153">
        <v>585</v>
      </c>
      <c r="D238" s="153">
        <v>18.0395510233644</v>
      </c>
      <c r="E238" s="153">
        <v>145.538673215133</v>
      </c>
      <c r="F238" s="153">
        <v>328.69844986771199</v>
      </c>
      <c r="G238" s="153">
        <v>92.858865972946901</v>
      </c>
      <c r="H238" s="153"/>
      <c r="I238" s="153">
        <v>63</v>
      </c>
      <c r="J238" s="153">
        <v>216</v>
      </c>
      <c r="K238" s="153">
        <v>49.796714579055397</v>
      </c>
      <c r="L238" s="153">
        <v>2837</v>
      </c>
      <c r="M238" s="153">
        <v>2368</v>
      </c>
      <c r="N238" s="108"/>
      <c r="O238" s="108"/>
    </row>
    <row r="239" spans="1:15" ht="13.2" x14ac:dyDescent="0.25">
      <c r="A239" s="108" t="s">
        <v>531</v>
      </c>
      <c r="B239" s="108">
        <v>22853</v>
      </c>
      <c r="C239" s="153">
        <v>605</v>
      </c>
      <c r="D239" s="153">
        <v>-6.4594218477027496</v>
      </c>
      <c r="E239" s="153">
        <v>177.34736748859899</v>
      </c>
      <c r="F239" s="153">
        <v>317.77503600932198</v>
      </c>
      <c r="G239" s="153">
        <v>116.03204644988099</v>
      </c>
      <c r="H239" s="153"/>
      <c r="I239" s="153">
        <v>318</v>
      </c>
      <c r="J239" s="153">
        <v>865</v>
      </c>
      <c r="K239" s="153">
        <v>257.74811772758397</v>
      </c>
      <c r="L239" s="153">
        <v>11989</v>
      </c>
      <c r="M239" s="153">
        <v>10438</v>
      </c>
      <c r="N239" s="108"/>
      <c r="O239" s="108"/>
    </row>
    <row r="240" spans="1:15" ht="13.2" x14ac:dyDescent="0.25">
      <c r="A240" s="108" t="s">
        <v>532</v>
      </c>
      <c r="B240" s="108">
        <v>4348</v>
      </c>
      <c r="C240" s="153">
        <v>678</v>
      </c>
      <c r="D240" s="153">
        <v>26.5870629366221</v>
      </c>
      <c r="E240" s="153">
        <v>108.455863030373</v>
      </c>
      <c r="F240" s="153">
        <v>405.48673194064799</v>
      </c>
      <c r="G240" s="153">
        <v>137.23476004836101</v>
      </c>
      <c r="H240" s="153"/>
      <c r="I240" s="153">
        <v>37</v>
      </c>
      <c r="J240" s="153">
        <v>210</v>
      </c>
      <c r="K240" s="153">
        <v>58</v>
      </c>
      <c r="L240" s="153">
        <v>2224</v>
      </c>
      <c r="M240" s="153">
        <v>1842</v>
      </c>
      <c r="N240" s="108"/>
      <c r="O240" s="108"/>
    </row>
    <row r="241" spans="1:15" ht="13.2" x14ac:dyDescent="0.25">
      <c r="A241" s="108" t="s">
        <v>533</v>
      </c>
      <c r="B241" s="108">
        <v>9934</v>
      </c>
      <c r="C241" s="153">
        <v>558</v>
      </c>
      <c r="D241" s="153">
        <v>5.2673488723464699</v>
      </c>
      <c r="E241" s="153">
        <v>94.939821311870503</v>
      </c>
      <c r="F241" s="153">
        <v>357.48934363569401</v>
      </c>
      <c r="G241" s="153">
        <v>100.216510079212</v>
      </c>
      <c r="H241" s="153"/>
      <c r="I241" s="153">
        <v>74</v>
      </c>
      <c r="J241" s="153">
        <v>423</v>
      </c>
      <c r="K241" s="153">
        <v>96.7693360711841</v>
      </c>
      <c r="L241" s="153">
        <v>5184</v>
      </c>
      <c r="M241" s="153">
        <v>4421</v>
      </c>
      <c r="N241" s="108"/>
      <c r="O241" s="108"/>
    </row>
    <row r="242" spans="1:15" ht="13.2" x14ac:dyDescent="0.25">
      <c r="A242" s="108" t="s">
        <v>534</v>
      </c>
      <c r="B242" s="108">
        <v>159662</v>
      </c>
      <c r="C242" s="153">
        <v>767</v>
      </c>
      <c r="D242" s="153">
        <v>-0.57226826460305902</v>
      </c>
      <c r="E242" s="153">
        <v>197.64686090603001</v>
      </c>
      <c r="F242" s="153">
        <v>301.03764969826699</v>
      </c>
      <c r="G242" s="153">
        <v>268.87194589683901</v>
      </c>
      <c r="H242" s="153"/>
      <c r="I242" s="153">
        <v>2476</v>
      </c>
      <c r="J242" s="153">
        <v>5725</v>
      </c>
      <c r="K242" s="153">
        <v>4172.7405886379202</v>
      </c>
      <c r="L242" s="153">
        <v>90292</v>
      </c>
      <c r="M242" s="153">
        <v>77949</v>
      </c>
      <c r="N242" s="108"/>
      <c r="O242" s="108"/>
    </row>
    <row r="243" spans="1:15" ht="14.25" customHeight="1" x14ac:dyDescent="0.25">
      <c r="A243" s="18" t="s">
        <v>535</v>
      </c>
      <c r="B243" s="108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08"/>
      <c r="O243" s="108"/>
    </row>
    <row r="244" spans="1:15" ht="13.2" x14ac:dyDescent="0.25">
      <c r="A244" s="108" t="s">
        <v>536</v>
      </c>
      <c r="B244" s="108">
        <v>22753</v>
      </c>
      <c r="C244" s="153">
        <v>679</v>
      </c>
      <c r="D244" s="153">
        <v>8.6452153777091691</v>
      </c>
      <c r="E244" s="153">
        <v>191.010199459907</v>
      </c>
      <c r="F244" s="153">
        <v>339.46581730503402</v>
      </c>
      <c r="G244" s="153">
        <v>140.11006844040401</v>
      </c>
      <c r="H244" s="153"/>
      <c r="I244" s="153">
        <v>341</v>
      </c>
      <c r="J244" s="153">
        <v>920</v>
      </c>
      <c r="K244" s="153">
        <v>309.872005475702</v>
      </c>
      <c r="L244" s="153">
        <v>11853</v>
      </c>
      <c r="M244" s="153">
        <v>10088</v>
      </c>
      <c r="N244" s="108"/>
      <c r="O244" s="108"/>
    </row>
    <row r="245" spans="1:15" ht="13.2" x14ac:dyDescent="0.25">
      <c r="A245" s="108" t="s">
        <v>537</v>
      </c>
      <c r="B245" s="108">
        <v>51735</v>
      </c>
      <c r="C245" s="153">
        <v>785</v>
      </c>
      <c r="D245" s="153">
        <v>11.8142726872791</v>
      </c>
      <c r="E245" s="153">
        <v>280.59512186974302</v>
      </c>
      <c r="F245" s="153">
        <v>342.40877872200798</v>
      </c>
      <c r="G245" s="153">
        <v>150.20030511268101</v>
      </c>
      <c r="H245" s="153"/>
      <c r="I245" s="153">
        <v>1139</v>
      </c>
      <c r="J245" s="153">
        <v>2110</v>
      </c>
      <c r="K245" s="153">
        <v>755.31759069130703</v>
      </c>
      <c r="L245" s="153">
        <v>28604</v>
      </c>
      <c r="M245" s="153">
        <v>24307</v>
      </c>
      <c r="N245" s="108"/>
      <c r="O245" s="108"/>
    </row>
    <row r="246" spans="1:15" ht="13.2" x14ac:dyDescent="0.25">
      <c r="A246" s="108" t="s">
        <v>538</v>
      </c>
      <c r="B246" s="108">
        <v>59986</v>
      </c>
      <c r="C246" s="153">
        <v>400</v>
      </c>
      <c r="D246" s="153">
        <v>-17.8885083014104</v>
      </c>
      <c r="E246" s="153">
        <v>90.935762295523901</v>
      </c>
      <c r="F246" s="153">
        <v>212.87575420272199</v>
      </c>
      <c r="G246" s="153">
        <v>113.583468331868</v>
      </c>
      <c r="H246" s="153"/>
      <c r="I246" s="153">
        <v>428</v>
      </c>
      <c r="J246" s="153">
        <v>1521</v>
      </c>
      <c r="K246" s="153">
        <v>662.27652292950097</v>
      </c>
      <c r="L246" s="153">
        <v>31787</v>
      </c>
      <c r="M246" s="153">
        <v>28510</v>
      </c>
      <c r="N246" s="108"/>
      <c r="O246" s="108"/>
    </row>
    <row r="247" spans="1:15" ht="13.2" x14ac:dyDescent="0.25">
      <c r="A247" s="108" t="s">
        <v>539</v>
      </c>
      <c r="B247" s="108">
        <v>10430</v>
      </c>
      <c r="C247" s="153">
        <v>358</v>
      </c>
      <c r="D247" s="153">
        <v>-16.656036680393999</v>
      </c>
      <c r="E247" s="153">
        <v>54.988142728933497</v>
      </c>
      <c r="F247" s="153">
        <v>247.92098964854301</v>
      </c>
      <c r="G247" s="153">
        <v>72.005259659453898</v>
      </c>
      <c r="H247" s="153"/>
      <c r="I247" s="153">
        <v>45</v>
      </c>
      <c r="J247" s="153">
        <v>308</v>
      </c>
      <c r="K247" s="153">
        <v>73</v>
      </c>
      <c r="L247" s="153">
        <v>5250</v>
      </c>
      <c r="M247" s="153">
        <v>4711</v>
      </c>
      <c r="N247" s="108"/>
      <c r="O247" s="108"/>
    </row>
    <row r="248" spans="1:15" ht="13.2" x14ac:dyDescent="0.25">
      <c r="A248" s="108" t="s">
        <v>540</v>
      </c>
      <c r="B248" s="108">
        <v>15345</v>
      </c>
      <c r="C248" s="153">
        <v>613</v>
      </c>
      <c r="D248" s="153">
        <v>5.4728964488353897</v>
      </c>
      <c r="E248" s="153">
        <v>150.33237824548399</v>
      </c>
      <c r="F248" s="153">
        <v>335.38255622987998</v>
      </c>
      <c r="G248" s="153">
        <v>122.12300965784701</v>
      </c>
      <c r="H248" s="153"/>
      <c r="I248" s="153">
        <v>181</v>
      </c>
      <c r="J248" s="153">
        <v>613</v>
      </c>
      <c r="K248" s="153">
        <v>182.154004106776</v>
      </c>
      <c r="L248" s="153">
        <v>8004</v>
      </c>
      <c r="M248" s="153">
        <v>6834</v>
      </c>
      <c r="N248" s="108"/>
      <c r="O248" s="108"/>
    </row>
    <row r="249" spans="1:15" ht="13.2" x14ac:dyDescent="0.25">
      <c r="A249" s="108" t="s">
        <v>541</v>
      </c>
      <c r="B249" s="108">
        <v>16043</v>
      </c>
      <c r="C249" s="153">
        <v>390</v>
      </c>
      <c r="D249" s="153">
        <v>-15.342361985280901</v>
      </c>
      <c r="E249" s="153">
        <v>75.470785074783393</v>
      </c>
      <c r="F249" s="153">
        <v>198.85884007611</v>
      </c>
      <c r="G249" s="153">
        <v>131.429810694249</v>
      </c>
      <c r="H249" s="153"/>
      <c r="I249" s="153">
        <v>95</v>
      </c>
      <c r="J249" s="153">
        <v>380</v>
      </c>
      <c r="K249" s="153">
        <v>204.95277207392201</v>
      </c>
      <c r="L249" s="153">
        <v>7981</v>
      </c>
      <c r="M249" s="153">
        <v>7119</v>
      </c>
      <c r="N249" s="108"/>
      <c r="O249" s="108"/>
    </row>
    <row r="250" spans="1:15" ht="13.2" x14ac:dyDescent="0.25">
      <c r="A250" s="108" t="s">
        <v>542</v>
      </c>
      <c r="B250" s="108">
        <v>26402</v>
      </c>
      <c r="C250" s="153">
        <v>858</v>
      </c>
      <c r="D250" s="153">
        <v>21.656948397487302</v>
      </c>
      <c r="E250" s="153">
        <v>188.26458279968901</v>
      </c>
      <c r="F250" s="153">
        <v>319.89543511148202</v>
      </c>
      <c r="G250" s="153">
        <v>327.903167634765</v>
      </c>
      <c r="H250" s="153"/>
      <c r="I250" s="153">
        <v>390</v>
      </c>
      <c r="J250" s="153">
        <v>1006</v>
      </c>
      <c r="K250" s="153">
        <v>841.50513347022604</v>
      </c>
      <c r="L250" s="153">
        <v>13791</v>
      </c>
      <c r="M250" s="153">
        <v>11603</v>
      </c>
      <c r="N250" s="108"/>
      <c r="O250" s="108"/>
    </row>
    <row r="251" spans="1:15" ht="13.2" x14ac:dyDescent="0.25">
      <c r="A251" s="108" t="s">
        <v>543</v>
      </c>
      <c r="B251" s="108">
        <v>10260</v>
      </c>
      <c r="C251" s="153">
        <v>658</v>
      </c>
      <c r="D251" s="153">
        <v>-22.116800842625299</v>
      </c>
      <c r="E251" s="153">
        <v>142.85364478280101</v>
      </c>
      <c r="F251" s="153">
        <v>307.671573721203</v>
      </c>
      <c r="G251" s="153">
        <v>229.48146011842701</v>
      </c>
      <c r="H251" s="153"/>
      <c r="I251" s="153">
        <v>115</v>
      </c>
      <c r="J251" s="153">
        <v>376</v>
      </c>
      <c r="K251" s="153">
        <v>228.85968514715901</v>
      </c>
      <c r="L251" s="153">
        <v>5489</v>
      </c>
      <c r="M251" s="153">
        <v>4890</v>
      </c>
      <c r="N251" s="108"/>
      <c r="O251" s="108"/>
    </row>
    <row r="252" spans="1:15" ht="13.2" x14ac:dyDescent="0.25">
      <c r="A252" s="108" t="s">
        <v>544</v>
      </c>
      <c r="B252" s="108">
        <v>20536</v>
      </c>
      <c r="C252" s="153">
        <v>513</v>
      </c>
      <c r="D252" s="153">
        <v>-14.0522834659431</v>
      </c>
      <c r="E252" s="153">
        <v>80.680455705060993</v>
      </c>
      <c r="F252" s="153">
        <v>316.01705900890602</v>
      </c>
      <c r="G252" s="153">
        <v>130.537944676238</v>
      </c>
      <c r="H252" s="153"/>
      <c r="I252" s="153">
        <v>130</v>
      </c>
      <c r="J252" s="153">
        <v>773</v>
      </c>
      <c r="K252" s="153">
        <v>260.57152635181399</v>
      </c>
      <c r="L252" s="153">
        <v>10548</v>
      </c>
      <c r="M252" s="153">
        <v>9324</v>
      </c>
      <c r="N252" s="108"/>
      <c r="O252" s="108"/>
    </row>
    <row r="253" spans="1:15" ht="13.2" x14ac:dyDescent="0.25">
      <c r="A253" s="108" t="s">
        <v>545</v>
      </c>
      <c r="B253" s="108">
        <v>6908</v>
      </c>
      <c r="C253" s="153">
        <v>728</v>
      </c>
      <c r="D253" s="153">
        <v>-1.1096660481429199</v>
      </c>
      <c r="E253" s="153">
        <v>175.27183047984201</v>
      </c>
      <c r="F253" s="153">
        <v>408.35120103716002</v>
      </c>
      <c r="G253" s="153">
        <v>145.289926309489</v>
      </c>
      <c r="H253" s="153"/>
      <c r="I253" s="153">
        <v>95</v>
      </c>
      <c r="J253" s="153">
        <v>336</v>
      </c>
      <c r="K253" s="153">
        <v>97.557837097878206</v>
      </c>
      <c r="L253" s="153">
        <v>3625</v>
      </c>
      <c r="M253" s="153">
        <v>3131</v>
      </c>
      <c r="N253" s="108"/>
      <c r="O253" s="108"/>
    </row>
    <row r="254" spans="1:15" ht="13.2" x14ac:dyDescent="0.25">
      <c r="A254" s="108" t="s">
        <v>546</v>
      </c>
      <c r="B254" s="108">
        <v>11042</v>
      </c>
      <c r="C254" s="153">
        <v>459</v>
      </c>
      <c r="D254" s="153">
        <v>-8.2407778399841103</v>
      </c>
      <c r="E254" s="153">
        <v>56.5573670318905</v>
      </c>
      <c r="F254" s="153">
        <v>303.36958792864402</v>
      </c>
      <c r="G254" s="153">
        <v>107.712244020155</v>
      </c>
      <c r="H254" s="153"/>
      <c r="I254" s="153">
        <v>49</v>
      </c>
      <c r="J254" s="153">
        <v>399</v>
      </c>
      <c r="K254" s="153">
        <v>115.607802874743</v>
      </c>
      <c r="L254" s="153">
        <v>5353</v>
      </c>
      <c r="M254" s="153">
        <v>4684</v>
      </c>
      <c r="N254" s="108"/>
      <c r="O254" s="108"/>
    </row>
    <row r="255" spans="1:15" ht="13.2" x14ac:dyDescent="0.25">
      <c r="A255" s="108" t="s">
        <v>547</v>
      </c>
      <c r="B255" s="108">
        <v>10913</v>
      </c>
      <c r="C255" s="153">
        <v>449</v>
      </c>
      <c r="D255" s="153">
        <v>-1.13480751761012</v>
      </c>
      <c r="E255" s="153">
        <v>80.583436019694304</v>
      </c>
      <c r="F255" s="153">
        <v>280.02971423944803</v>
      </c>
      <c r="G255" s="153">
        <v>90.015636832666701</v>
      </c>
      <c r="H255" s="153"/>
      <c r="I255" s="153">
        <v>69</v>
      </c>
      <c r="J255" s="153">
        <v>364</v>
      </c>
      <c r="K255" s="153">
        <v>95.485284052019196</v>
      </c>
      <c r="L255" s="153">
        <v>5441</v>
      </c>
      <c r="M255" s="153">
        <v>4688</v>
      </c>
      <c r="N255" s="108"/>
      <c r="O255" s="108"/>
    </row>
    <row r="256" spans="1:15" ht="13.2" x14ac:dyDescent="0.25">
      <c r="A256" s="108" t="s">
        <v>548</v>
      </c>
      <c r="B256" s="108">
        <v>11243</v>
      </c>
      <c r="C256" s="153">
        <v>461</v>
      </c>
      <c r="D256" s="153">
        <v>-20.345482907566499</v>
      </c>
      <c r="E256" s="153">
        <v>91.8213458679176</v>
      </c>
      <c r="F256" s="153">
        <v>304.66659664426101</v>
      </c>
      <c r="G256" s="153">
        <v>84.9572085173766</v>
      </c>
      <c r="H256" s="153"/>
      <c r="I256" s="153">
        <v>81</v>
      </c>
      <c r="J256" s="153">
        <v>408</v>
      </c>
      <c r="K256" s="153">
        <v>92.844626967830294</v>
      </c>
      <c r="L256" s="153">
        <v>5701</v>
      </c>
      <c r="M256" s="153">
        <v>5117</v>
      </c>
      <c r="N256" s="108"/>
      <c r="O256" s="108"/>
    </row>
    <row r="257" spans="1:15" ht="13.2" x14ac:dyDescent="0.25">
      <c r="A257" s="108" t="s">
        <v>549</v>
      </c>
      <c r="B257" s="108">
        <v>6728</v>
      </c>
      <c r="C257" s="153">
        <v>672</v>
      </c>
      <c r="D257" s="153">
        <v>-11.573942736127</v>
      </c>
      <c r="E257" s="153">
        <v>145.86315004305001</v>
      </c>
      <c r="F257" s="153">
        <v>360.62742322640599</v>
      </c>
      <c r="G257" s="153">
        <v>176.61416446121501</v>
      </c>
      <c r="H257" s="153"/>
      <c r="I257" s="153">
        <v>77</v>
      </c>
      <c r="J257" s="153">
        <v>289</v>
      </c>
      <c r="K257" s="153">
        <v>115.501026694045</v>
      </c>
      <c r="L257" s="153">
        <v>3557</v>
      </c>
      <c r="M257" s="153">
        <v>3119</v>
      </c>
      <c r="N257" s="108"/>
      <c r="O257" s="108"/>
    </row>
    <row r="258" spans="1:15" ht="13.2" x14ac:dyDescent="0.25">
      <c r="A258" s="108" t="s">
        <v>550</v>
      </c>
      <c r="B258" s="108">
        <v>6929</v>
      </c>
      <c r="C258" s="153">
        <v>596</v>
      </c>
      <c r="D258" s="153">
        <v>-8.7754303628190709</v>
      </c>
      <c r="E258" s="153">
        <v>132.43500156739</v>
      </c>
      <c r="F258" s="153">
        <v>294.430367500388</v>
      </c>
      <c r="G258" s="153">
        <v>178.170727733098</v>
      </c>
      <c r="H258" s="153"/>
      <c r="I258" s="153">
        <v>72</v>
      </c>
      <c r="J258" s="153">
        <v>243</v>
      </c>
      <c r="K258" s="153">
        <v>120</v>
      </c>
      <c r="L258" s="153">
        <v>3588</v>
      </c>
      <c r="M258" s="153">
        <v>3136</v>
      </c>
      <c r="N258" s="108"/>
      <c r="O258" s="108"/>
    </row>
    <row r="259" spans="1:15" ht="14.25" customHeight="1" x14ac:dyDescent="0.25">
      <c r="A259" s="18" t="s">
        <v>551</v>
      </c>
      <c r="B259" s="108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08"/>
      <c r="O259" s="108"/>
    </row>
    <row r="260" spans="1:15" ht="13.2" x14ac:dyDescent="0.25">
      <c r="A260" s="108" t="s">
        <v>552</v>
      </c>
      <c r="B260" s="108">
        <v>26414</v>
      </c>
      <c r="C260" s="153">
        <v>578</v>
      </c>
      <c r="D260" s="153">
        <v>3.7352482158393001</v>
      </c>
      <c r="E260" s="153">
        <v>179.97637666154799</v>
      </c>
      <c r="F260" s="153">
        <v>303.85795282027698</v>
      </c>
      <c r="G260" s="153">
        <v>90.535293341594794</v>
      </c>
      <c r="H260" s="153"/>
      <c r="I260" s="153">
        <v>373</v>
      </c>
      <c r="J260" s="153">
        <v>956</v>
      </c>
      <c r="K260" s="153">
        <v>232.44832306639299</v>
      </c>
      <c r="L260" s="153">
        <v>13698</v>
      </c>
      <c r="M260" s="153">
        <v>11720</v>
      </c>
      <c r="N260" s="108"/>
      <c r="O260" s="108"/>
    </row>
    <row r="261" spans="1:15" ht="13.2" x14ac:dyDescent="0.25">
      <c r="A261" s="108" t="s">
        <v>553</v>
      </c>
      <c r="B261" s="108">
        <v>103532</v>
      </c>
      <c r="C261" s="153">
        <v>654</v>
      </c>
      <c r="D261" s="153">
        <v>-1.1291861749697401</v>
      </c>
      <c r="E261" s="153">
        <v>168.650180141406</v>
      </c>
      <c r="F261" s="153">
        <v>310.65935562784301</v>
      </c>
      <c r="G261" s="153">
        <v>175.91746845173199</v>
      </c>
      <c r="H261" s="153"/>
      <c r="I261" s="153">
        <v>1370</v>
      </c>
      <c r="J261" s="153">
        <v>3831</v>
      </c>
      <c r="K261" s="153">
        <v>1770.34496919918</v>
      </c>
      <c r="L261" s="153">
        <v>58392</v>
      </c>
      <c r="M261" s="153">
        <v>50413</v>
      </c>
      <c r="N261" s="108"/>
      <c r="O261" s="108"/>
    </row>
    <row r="262" spans="1:15" ht="13.2" x14ac:dyDescent="0.25">
      <c r="A262" s="108" t="s">
        <v>554</v>
      </c>
      <c r="B262" s="108">
        <v>9374</v>
      </c>
      <c r="C262" s="153">
        <v>575</v>
      </c>
      <c r="D262" s="153">
        <v>5.5150924433094097</v>
      </c>
      <c r="E262" s="153">
        <v>159.07493647570101</v>
      </c>
      <c r="F262" s="153">
        <v>313.46566931191597</v>
      </c>
      <c r="G262" s="153">
        <v>96.884136591511705</v>
      </c>
      <c r="H262" s="153"/>
      <c r="I262" s="153">
        <v>117</v>
      </c>
      <c r="J262" s="153">
        <v>350</v>
      </c>
      <c r="K262" s="153">
        <v>88.277891854893895</v>
      </c>
      <c r="L262" s="153">
        <v>4948</v>
      </c>
      <c r="M262" s="153">
        <v>4220</v>
      </c>
      <c r="N262" s="108"/>
      <c r="O262" s="108"/>
    </row>
    <row r="263" spans="1:15" ht="13.2" x14ac:dyDescent="0.25">
      <c r="A263" s="108" t="s">
        <v>555</v>
      </c>
      <c r="B263" s="108">
        <v>37645</v>
      </c>
      <c r="C263" s="153">
        <v>479</v>
      </c>
      <c r="D263" s="153">
        <v>-8.7357842006547397</v>
      </c>
      <c r="E263" s="153">
        <v>104.95309212406001</v>
      </c>
      <c r="F263" s="153">
        <v>264.72216515660898</v>
      </c>
      <c r="G263" s="153">
        <v>118.097230287353</v>
      </c>
      <c r="H263" s="153"/>
      <c r="I263" s="153">
        <v>310</v>
      </c>
      <c r="J263" s="153">
        <v>1187</v>
      </c>
      <c r="K263" s="153">
        <v>432.13689253935701</v>
      </c>
      <c r="L263" s="153">
        <v>19501</v>
      </c>
      <c r="M263" s="153">
        <v>17075</v>
      </c>
      <c r="N263" s="108"/>
      <c r="O263" s="108"/>
    </row>
    <row r="264" spans="1:15" ht="13.2" x14ac:dyDescent="0.25">
      <c r="A264" s="108" t="s">
        <v>556</v>
      </c>
      <c r="B264" s="108">
        <v>18538</v>
      </c>
      <c r="C264" s="153">
        <v>498</v>
      </c>
      <c r="D264" s="153">
        <v>-6.9023944950319596</v>
      </c>
      <c r="E264" s="153">
        <v>129.93907543336201</v>
      </c>
      <c r="F264" s="153">
        <v>275.80447191638899</v>
      </c>
      <c r="G264" s="153">
        <v>98.697286251037994</v>
      </c>
      <c r="H264" s="153"/>
      <c r="I264" s="153">
        <v>189</v>
      </c>
      <c r="J264" s="153">
        <v>609</v>
      </c>
      <c r="K264" s="153">
        <v>177.845311430527</v>
      </c>
      <c r="L264" s="153">
        <v>9501</v>
      </c>
      <c r="M264" s="153">
        <v>8286</v>
      </c>
      <c r="N264" s="108"/>
      <c r="O264" s="108"/>
    </row>
    <row r="265" spans="1:15" ht="13.2" x14ac:dyDescent="0.25">
      <c r="A265" s="108" t="s">
        <v>557</v>
      </c>
      <c r="B265" s="108">
        <v>9370</v>
      </c>
      <c r="C265" s="153">
        <v>555</v>
      </c>
      <c r="D265" s="153">
        <v>1.54296013442512</v>
      </c>
      <c r="E265" s="153">
        <v>110.175815538207</v>
      </c>
      <c r="F265" s="153">
        <v>316.28748162764202</v>
      </c>
      <c r="G265" s="153">
        <v>126.98296586197399</v>
      </c>
      <c r="H265" s="153"/>
      <c r="I265" s="153">
        <v>81</v>
      </c>
      <c r="J265" s="153">
        <v>353</v>
      </c>
      <c r="K265" s="153">
        <v>115.653661875428</v>
      </c>
      <c r="L265" s="153">
        <v>4778</v>
      </c>
      <c r="M265" s="153">
        <v>4102</v>
      </c>
      <c r="N265" s="108"/>
      <c r="O265" s="108"/>
    </row>
    <row r="266" spans="1:15" ht="13.2" x14ac:dyDescent="0.25">
      <c r="A266" s="108" t="s">
        <v>558</v>
      </c>
      <c r="B266" s="108">
        <v>5758</v>
      </c>
      <c r="C266" s="153">
        <v>680</v>
      </c>
      <c r="D266" s="153">
        <v>20.633332945789999</v>
      </c>
      <c r="E266" s="153">
        <v>205.85059845485799</v>
      </c>
      <c r="F266" s="153">
        <v>361.598740467531</v>
      </c>
      <c r="G266" s="153">
        <v>91.929335393010604</v>
      </c>
      <c r="H266" s="153"/>
      <c r="I266" s="153">
        <v>93</v>
      </c>
      <c r="J266" s="153">
        <v>248</v>
      </c>
      <c r="K266" s="153">
        <v>51.451745379876797</v>
      </c>
      <c r="L266" s="153">
        <v>2907</v>
      </c>
      <c r="M266" s="153">
        <v>2430</v>
      </c>
      <c r="N266" s="108"/>
      <c r="O266" s="108"/>
    </row>
    <row r="267" spans="1:15" ht="13.2" x14ac:dyDescent="0.25">
      <c r="A267" s="108" t="s">
        <v>559</v>
      </c>
      <c r="B267" s="108">
        <v>11525</v>
      </c>
      <c r="C267" s="153">
        <v>508</v>
      </c>
      <c r="D267" s="153">
        <v>-10.5451714022037</v>
      </c>
      <c r="E267" s="153">
        <v>140.44414314807901</v>
      </c>
      <c r="F267" s="153">
        <v>293.56954575874801</v>
      </c>
      <c r="G267" s="153">
        <v>84.379632969626599</v>
      </c>
      <c r="H267" s="153"/>
      <c r="I267" s="153">
        <v>127</v>
      </c>
      <c r="J267" s="153">
        <v>403</v>
      </c>
      <c r="K267" s="153">
        <v>94.526351813826196</v>
      </c>
      <c r="L267" s="153">
        <v>5796</v>
      </c>
      <c r="M267" s="153">
        <v>5090</v>
      </c>
      <c r="N267" s="108"/>
      <c r="O267" s="108"/>
    </row>
    <row r="268" spans="1:15" ht="13.2" x14ac:dyDescent="0.25">
      <c r="A268" s="108" t="s">
        <v>560</v>
      </c>
      <c r="B268" s="108">
        <v>38628</v>
      </c>
      <c r="C268" s="153">
        <v>761</v>
      </c>
      <c r="D268" s="153">
        <v>10.824883833414599</v>
      </c>
      <c r="E268" s="153">
        <v>228.65034331072701</v>
      </c>
      <c r="F268" s="153">
        <v>318.62411070684698</v>
      </c>
      <c r="G268" s="153">
        <v>202.55528352853401</v>
      </c>
      <c r="H268" s="153"/>
      <c r="I268" s="153">
        <v>693</v>
      </c>
      <c r="J268" s="153">
        <v>1466</v>
      </c>
      <c r="K268" s="153">
        <v>760.53661875427804</v>
      </c>
      <c r="L268" s="153">
        <v>20794</v>
      </c>
      <c r="M268" s="153">
        <v>17682</v>
      </c>
      <c r="N268" s="108"/>
      <c r="O268" s="108"/>
    </row>
    <row r="269" spans="1:15" ht="13.2" x14ac:dyDescent="0.25">
      <c r="A269" s="108" t="s">
        <v>561</v>
      </c>
      <c r="B269" s="108">
        <v>24858</v>
      </c>
      <c r="C269" s="153">
        <v>595</v>
      </c>
      <c r="D269" s="153">
        <v>16.356211219255499</v>
      </c>
      <c r="E269" s="153">
        <v>176.886120621716</v>
      </c>
      <c r="F269" s="153">
        <v>309.36856207981202</v>
      </c>
      <c r="G269" s="153">
        <v>92.514999813720095</v>
      </c>
      <c r="H269" s="153"/>
      <c r="I269" s="153">
        <v>345</v>
      </c>
      <c r="J269" s="153">
        <v>916</v>
      </c>
      <c r="K269" s="153">
        <v>223.538672142368</v>
      </c>
      <c r="L269" s="153">
        <v>12739</v>
      </c>
      <c r="M269" s="153">
        <v>10671</v>
      </c>
      <c r="N269" s="108"/>
      <c r="O269" s="108"/>
    </row>
    <row r="270" spans="1:15" ht="14.25" customHeight="1" x14ac:dyDescent="0.25">
      <c r="A270" s="18" t="s">
        <v>562</v>
      </c>
      <c r="B270" s="108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08"/>
      <c r="O270" s="108"/>
    </row>
    <row r="271" spans="1:15" ht="13.2" x14ac:dyDescent="0.25">
      <c r="A271" s="108" t="s">
        <v>563</v>
      </c>
      <c r="B271" s="108">
        <v>24654</v>
      </c>
      <c r="C271" s="153">
        <v>643</v>
      </c>
      <c r="D271" s="153">
        <v>7.4147604567117398</v>
      </c>
      <c r="E271" s="153">
        <v>184.553238449124</v>
      </c>
      <c r="F271" s="153">
        <v>301.371908117484</v>
      </c>
      <c r="G271" s="153">
        <v>150.048276512999</v>
      </c>
      <c r="H271" s="153"/>
      <c r="I271" s="153">
        <v>357</v>
      </c>
      <c r="J271" s="153">
        <v>885</v>
      </c>
      <c r="K271" s="153">
        <v>359.57768651608501</v>
      </c>
      <c r="L271" s="153">
        <v>12649</v>
      </c>
      <c r="M271" s="153">
        <v>10775</v>
      </c>
      <c r="N271" s="108"/>
      <c r="O271" s="108"/>
    </row>
    <row r="272" spans="1:15" ht="13.2" x14ac:dyDescent="0.25">
      <c r="A272" s="108" t="s">
        <v>564</v>
      </c>
      <c r="B272" s="108">
        <v>17631</v>
      </c>
      <c r="C272" s="153">
        <v>659</v>
      </c>
      <c r="D272" s="153">
        <v>30.167669107074399</v>
      </c>
      <c r="E272" s="153">
        <v>127.949079806794</v>
      </c>
      <c r="F272" s="153">
        <v>326.65857188444198</v>
      </c>
      <c r="G272" s="153">
        <v>173.756346208379</v>
      </c>
      <c r="H272" s="153"/>
      <c r="I272" s="153">
        <v>177</v>
      </c>
      <c r="J272" s="153">
        <v>686</v>
      </c>
      <c r="K272" s="153">
        <v>297.77754962354499</v>
      </c>
      <c r="L272" s="153">
        <v>9055</v>
      </c>
      <c r="M272" s="153">
        <v>7447</v>
      </c>
      <c r="N272" s="108"/>
      <c r="O272" s="108"/>
    </row>
    <row r="273" spans="1:15" ht="13.2" x14ac:dyDescent="0.25">
      <c r="A273" s="108" t="s">
        <v>565</v>
      </c>
      <c r="B273" s="108">
        <v>18523</v>
      </c>
      <c r="C273" s="153">
        <v>602</v>
      </c>
      <c r="D273" s="153">
        <v>5.7473126183809802</v>
      </c>
      <c r="E273" s="153">
        <v>145.86979752081001</v>
      </c>
      <c r="F273" s="153">
        <v>285.99926781159598</v>
      </c>
      <c r="G273" s="153">
        <v>163.94009333973199</v>
      </c>
      <c r="H273" s="153"/>
      <c r="I273" s="153">
        <v>212</v>
      </c>
      <c r="J273" s="153">
        <v>631</v>
      </c>
      <c r="K273" s="153">
        <v>295.16906228610497</v>
      </c>
      <c r="L273" s="153">
        <v>9276</v>
      </c>
      <c r="M273" s="153">
        <v>7914</v>
      </c>
      <c r="N273" s="108"/>
      <c r="O273" s="108"/>
    </row>
    <row r="274" spans="1:15" ht="13.2" x14ac:dyDescent="0.25">
      <c r="A274" s="108" t="s">
        <v>566</v>
      </c>
      <c r="B274" s="108">
        <v>99213</v>
      </c>
      <c r="C274" s="153">
        <v>507</v>
      </c>
      <c r="D274" s="153">
        <v>-10.0985038213053</v>
      </c>
      <c r="E274" s="153">
        <v>114.58746673368201</v>
      </c>
      <c r="F274" s="153">
        <v>280.51871414865298</v>
      </c>
      <c r="G274" s="153">
        <v>122.221776845658</v>
      </c>
      <c r="H274" s="153"/>
      <c r="I274" s="153">
        <v>892</v>
      </c>
      <c r="J274" s="153">
        <v>3315</v>
      </c>
      <c r="K274" s="153">
        <v>1178.6680355920601</v>
      </c>
      <c r="L274" s="153">
        <v>54801</v>
      </c>
      <c r="M274" s="153">
        <v>48085</v>
      </c>
      <c r="N274" s="108"/>
      <c r="O274" s="108"/>
    </row>
    <row r="275" spans="1:15" ht="13.2" x14ac:dyDescent="0.25">
      <c r="A275" s="108" t="s">
        <v>567</v>
      </c>
      <c r="B275" s="108">
        <v>17540</v>
      </c>
      <c r="C275" s="153">
        <v>555</v>
      </c>
      <c r="D275" s="153">
        <v>-5.4435963362201401</v>
      </c>
      <c r="E275" s="153">
        <v>121.34663231557499</v>
      </c>
      <c r="F275" s="153">
        <v>343.19144665599202</v>
      </c>
      <c r="G275" s="153">
        <v>95.687977721183003</v>
      </c>
      <c r="H275" s="153"/>
      <c r="I275" s="153">
        <v>167</v>
      </c>
      <c r="J275" s="153">
        <v>717</v>
      </c>
      <c r="K275" s="153">
        <v>163.14031485284099</v>
      </c>
      <c r="L275" s="153">
        <v>9591</v>
      </c>
      <c r="M275" s="153">
        <v>8338</v>
      </c>
      <c r="N275" s="108"/>
      <c r="O275" s="108"/>
    </row>
    <row r="276" spans="1:15" ht="13.2" x14ac:dyDescent="0.25">
      <c r="A276" s="108" t="s">
        <v>568</v>
      </c>
      <c r="B276" s="108">
        <v>9109</v>
      </c>
      <c r="C276" s="153">
        <v>540</v>
      </c>
      <c r="D276" s="153">
        <v>1.3115184982200301</v>
      </c>
      <c r="E276" s="153">
        <v>86.748471907130096</v>
      </c>
      <c r="F276" s="153">
        <v>327.19340381290499</v>
      </c>
      <c r="G276" s="153">
        <v>125.24024037253101</v>
      </c>
      <c r="H276" s="153"/>
      <c r="I276" s="153">
        <v>62</v>
      </c>
      <c r="J276" s="153">
        <v>355</v>
      </c>
      <c r="K276" s="153">
        <v>110.889117043121</v>
      </c>
      <c r="L276" s="153">
        <v>4726</v>
      </c>
      <c r="M276" s="153">
        <v>4058</v>
      </c>
      <c r="N276" s="108"/>
      <c r="O276" s="108"/>
    </row>
    <row r="277" spans="1:15" ht="13.2" x14ac:dyDescent="0.25">
      <c r="A277" s="108" t="s">
        <v>569</v>
      </c>
      <c r="B277" s="108">
        <v>55478</v>
      </c>
      <c r="C277" s="153">
        <v>393</v>
      </c>
      <c r="D277" s="153">
        <v>-11.577050135674099</v>
      </c>
      <c r="E277" s="153">
        <v>94.419538107358306</v>
      </c>
      <c r="F277" s="153">
        <v>207.473936615394</v>
      </c>
      <c r="G277" s="153">
        <v>102.19072873105701</v>
      </c>
      <c r="H277" s="153"/>
      <c r="I277" s="153">
        <v>411</v>
      </c>
      <c r="J277" s="153">
        <v>1371</v>
      </c>
      <c r="K277" s="153">
        <v>551.06981519507201</v>
      </c>
      <c r="L277" s="153">
        <v>28942</v>
      </c>
      <c r="M277" s="153">
        <v>25574</v>
      </c>
      <c r="N277" s="108"/>
      <c r="O277" s="108"/>
    </row>
    <row r="278" spans="1:15" ht="14.25" customHeight="1" x14ac:dyDescent="0.25">
      <c r="A278" s="18" t="s">
        <v>570</v>
      </c>
      <c r="B278" s="108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08"/>
      <c r="O278" s="108"/>
    </row>
    <row r="279" spans="1:15" ht="13.2" x14ac:dyDescent="0.25">
      <c r="A279" s="108" t="s">
        <v>571</v>
      </c>
      <c r="B279" s="108">
        <v>7140</v>
      </c>
      <c r="C279" s="153">
        <v>485</v>
      </c>
      <c r="D279" s="153">
        <v>-16.422348697776101</v>
      </c>
      <c r="E279" s="153">
        <v>112.456142875054</v>
      </c>
      <c r="F279" s="153">
        <v>242.223289288019</v>
      </c>
      <c r="G279" s="153">
        <v>147.02289588021799</v>
      </c>
      <c r="H279" s="153"/>
      <c r="I279" s="153">
        <v>63</v>
      </c>
      <c r="J279" s="153">
        <v>206</v>
      </c>
      <c r="K279" s="153">
        <v>102.036960985626</v>
      </c>
      <c r="L279" s="153">
        <v>3490</v>
      </c>
      <c r="M279" s="153">
        <v>3103</v>
      </c>
      <c r="N279" s="108"/>
      <c r="O279" s="108"/>
    </row>
    <row r="280" spans="1:15" ht="13.2" x14ac:dyDescent="0.25">
      <c r="A280" s="108" t="s">
        <v>572</v>
      </c>
      <c r="B280" s="108">
        <v>6099</v>
      </c>
      <c r="C280" s="153">
        <v>571</v>
      </c>
      <c r="D280" s="153">
        <v>8.2411546593196991</v>
      </c>
      <c r="E280" s="153">
        <v>102.394892075116</v>
      </c>
      <c r="F280" s="153">
        <v>282.19032288507702</v>
      </c>
      <c r="G280" s="153">
        <v>177.86702341409301</v>
      </c>
      <c r="H280" s="153"/>
      <c r="I280" s="153">
        <v>49</v>
      </c>
      <c r="J280" s="153">
        <v>205</v>
      </c>
      <c r="K280" s="153">
        <v>105.445585215606</v>
      </c>
      <c r="L280" s="153">
        <v>3112</v>
      </c>
      <c r="M280" s="153">
        <v>2641</v>
      </c>
      <c r="N280" s="108"/>
      <c r="O280" s="108"/>
    </row>
    <row r="281" spans="1:15" ht="13.2" x14ac:dyDescent="0.25">
      <c r="A281" s="108" t="s">
        <v>573</v>
      </c>
      <c r="B281" s="108">
        <v>10145</v>
      </c>
      <c r="C281" s="153">
        <v>561</v>
      </c>
      <c r="D281" s="153">
        <v>-14.857080989900499</v>
      </c>
      <c r="E281" s="153">
        <v>111.809524672224</v>
      </c>
      <c r="F281" s="153">
        <v>258.195953375633</v>
      </c>
      <c r="G281" s="153">
        <v>205.81309299421699</v>
      </c>
      <c r="H281" s="153"/>
      <c r="I281" s="153">
        <v>89</v>
      </c>
      <c r="J281" s="153">
        <v>312</v>
      </c>
      <c r="K281" s="153">
        <v>202.954825462012</v>
      </c>
      <c r="L281" s="153">
        <v>5352</v>
      </c>
      <c r="M281" s="153">
        <v>4730</v>
      </c>
      <c r="N281" s="108"/>
      <c r="O281" s="108"/>
    </row>
    <row r="282" spans="1:15" ht="13.2" x14ac:dyDescent="0.25">
      <c r="A282" s="108" t="s">
        <v>574</v>
      </c>
      <c r="B282" s="108">
        <v>15595</v>
      </c>
      <c r="C282" s="153">
        <v>326</v>
      </c>
      <c r="D282" s="153">
        <v>-24.012096649539998</v>
      </c>
      <c r="E282" s="153">
        <v>62.928327892891303</v>
      </c>
      <c r="F282" s="153">
        <v>198.64968276351101</v>
      </c>
      <c r="G282" s="153">
        <v>88.508713425988205</v>
      </c>
      <c r="H282" s="153"/>
      <c r="I282" s="153">
        <v>77</v>
      </c>
      <c r="J282" s="153">
        <v>369</v>
      </c>
      <c r="K282" s="153">
        <v>134.16700889801501</v>
      </c>
      <c r="L282" s="153">
        <v>7959</v>
      </c>
      <c r="M282" s="153">
        <v>7319</v>
      </c>
      <c r="N282" s="108"/>
      <c r="O282" s="108"/>
    </row>
    <row r="283" spans="1:15" ht="13.2" x14ac:dyDescent="0.25">
      <c r="A283" s="108" t="s">
        <v>575</v>
      </c>
      <c r="B283" s="108">
        <v>5135</v>
      </c>
      <c r="C283" s="153">
        <v>641</v>
      </c>
      <c r="D283" s="153">
        <v>6.9696785055189103</v>
      </c>
      <c r="E283" s="153">
        <v>136.50956648902999</v>
      </c>
      <c r="F283" s="153">
        <v>310.64190568072399</v>
      </c>
      <c r="G283" s="153">
        <v>186.44440512393101</v>
      </c>
      <c r="H283" s="153"/>
      <c r="I283" s="153">
        <v>55</v>
      </c>
      <c r="J283" s="153">
        <v>190</v>
      </c>
      <c r="K283" s="153">
        <v>93.060232717316893</v>
      </c>
      <c r="L283" s="153">
        <v>2608</v>
      </c>
      <c r="M283" s="153">
        <v>2223</v>
      </c>
      <c r="N283" s="108"/>
      <c r="O283" s="108"/>
    </row>
    <row r="284" spans="1:15" ht="13.2" x14ac:dyDescent="0.25">
      <c r="A284" s="108" t="s">
        <v>576</v>
      </c>
      <c r="B284" s="108">
        <v>11113</v>
      </c>
      <c r="C284" s="153">
        <v>536</v>
      </c>
      <c r="D284" s="153">
        <v>-4.2178123626698696</v>
      </c>
      <c r="E284" s="153">
        <v>122.71377299242501</v>
      </c>
      <c r="F284" s="153">
        <v>246.28228510402101</v>
      </c>
      <c r="G284" s="153">
        <v>171.71008420492399</v>
      </c>
      <c r="H284" s="153"/>
      <c r="I284" s="153">
        <v>107</v>
      </c>
      <c r="J284" s="153">
        <v>326</v>
      </c>
      <c r="K284" s="153">
        <v>185.481861738535</v>
      </c>
      <c r="L284" s="153">
        <v>5621</v>
      </c>
      <c r="M284" s="153">
        <v>4876</v>
      </c>
      <c r="N284" s="108"/>
      <c r="O284" s="108"/>
    </row>
    <row r="285" spans="1:15" ht="13.2" x14ac:dyDescent="0.25">
      <c r="A285" s="108" t="s">
        <v>577</v>
      </c>
      <c r="B285" s="108">
        <v>12464</v>
      </c>
      <c r="C285" s="153">
        <v>532</v>
      </c>
      <c r="D285" s="153">
        <v>-30.007049729715899</v>
      </c>
      <c r="E285" s="153">
        <v>143.156621760071</v>
      </c>
      <c r="F285" s="153">
        <v>226.996598443924</v>
      </c>
      <c r="G285" s="153">
        <v>191.76112109704999</v>
      </c>
      <c r="H285" s="153"/>
      <c r="I285" s="153">
        <v>140</v>
      </c>
      <c r="J285" s="153">
        <v>337</v>
      </c>
      <c r="K285" s="153">
        <v>232.323066392882</v>
      </c>
      <c r="L285" s="153">
        <v>7290</v>
      </c>
      <c r="M285" s="153">
        <v>6628</v>
      </c>
      <c r="N285" s="108"/>
      <c r="O285" s="108"/>
    </row>
    <row r="286" spans="1:15" ht="13.2" x14ac:dyDescent="0.25">
      <c r="A286" s="108" t="s">
        <v>578</v>
      </c>
      <c r="B286" s="108">
        <v>64881</v>
      </c>
      <c r="C286" s="153">
        <v>444</v>
      </c>
      <c r="D286" s="153">
        <v>-20.062126938625301</v>
      </c>
      <c r="E286" s="153">
        <v>112.165531654172</v>
      </c>
      <c r="F286" s="153">
        <v>214.41336971216501</v>
      </c>
      <c r="G286" s="153">
        <v>137.06683469174101</v>
      </c>
      <c r="H286" s="153"/>
      <c r="I286" s="153">
        <v>571</v>
      </c>
      <c r="J286" s="153">
        <v>1657</v>
      </c>
      <c r="K286" s="153">
        <v>864.41889117043104</v>
      </c>
      <c r="L286" s="153">
        <v>35864</v>
      </c>
      <c r="M286" s="153">
        <v>32213</v>
      </c>
      <c r="N286" s="108"/>
      <c r="O286" s="108"/>
    </row>
    <row r="287" spans="1:15" ht="14.25" customHeight="1" x14ac:dyDescent="0.25">
      <c r="A287" s="18" t="s">
        <v>579</v>
      </c>
      <c r="B287" s="108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08"/>
      <c r="O287" s="108"/>
    </row>
    <row r="288" spans="1:15" ht="13.2" x14ac:dyDescent="0.25">
      <c r="A288" s="108" t="s">
        <v>580</v>
      </c>
      <c r="B288" s="108">
        <v>2348</v>
      </c>
      <c r="C288" s="153">
        <v>597</v>
      </c>
      <c r="D288" s="153">
        <v>-20.067498856934002</v>
      </c>
      <c r="E288" s="153">
        <v>141.12894704933001</v>
      </c>
      <c r="F288" s="153">
        <v>261.01872042039702</v>
      </c>
      <c r="G288" s="153">
        <v>214.69585338823501</v>
      </c>
      <c r="H288" s="153"/>
      <c r="I288" s="153">
        <v>26</v>
      </c>
      <c r="J288" s="153">
        <v>73</v>
      </c>
      <c r="K288" s="153">
        <v>49</v>
      </c>
      <c r="L288" s="153">
        <v>1167</v>
      </c>
      <c r="M288" s="153">
        <v>1039</v>
      </c>
      <c r="N288" s="108"/>
      <c r="O288" s="108"/>
    </row>
    <row r="289" spans="1:15" ht="13.2" x14ac:dyDescent="0.25">
      <c r="A289" s="108" t="s">
        <v>581</v>
      </c>
      <c r="B289" s="108">
        <v>2339</v>
      </c>
      <c r="C289" s="153">
        <v>484</v>
      </c>
      <c r="D289" s="153">
        <v>-12.059211583385199</v>
      </c>
      <c r="E289" s="153">
        <v>70.835991379184804</v>
      </c>
      <c r="F289" s="153">
        <v>262.02306778413498</v>
      </c>
      <c r="G289" s="153">
        <v>162.741071615782</v>
      </c>
      <c r="H289" s="153"/>
      <c r="I289" s="153">
        <v>13</v>
      </c>
      <c r="J289" s="153">
        <v>73</v>
      </c>
      <c r="K289" s="153">
        <v>37</v>
      </c>
      <c r="L289" s="153">
        <v>1147</v>
      </c>
      <c r="M289" s="153">
        <v>1011</v>
      </c>
      <c r="N289" s="108"/>
      <c r="O289" s="108"/>
    </row>
    <row r="290" spans="1:15" ht="13.2" x14ac:dyDescent="0.25">
      <c r="A290" s="108" t="s">
        <v>582</v>
      </c>
      <c r="B290" s="108">
        <v>12213</v>
      </c>
      <c r="C290" s="153">
        <v>564</v>
      </c>
      <c r="D290" s="153">
        <v>-17.0101769811697</v>
      </c>
      <c r="E290" s="153">
        <v>155.49082120282301</v>
      </c>
      <c r="F290" s="153">
        <v>276.34434689504599</v>
      </c>
      <c r="G290" s="153">
        <v>149.509576620872</v>
      </c>
      <c r="H290" s="153"/>
      <c r="I290" s="153">
        <v>149</v>
      </c>
      <c r="J290" s="153">
        <v>402</v>
      </c>
      <c r="K290" s="153">
        <v>177.486652977413</v>
      </c>
      <c r="L290" s="153">
        <v>6423</v>
      </c>
      <c r="M290" s="153">
        <v>5697</v>
      </c>
      <c r="N290" s="108"/>
      <c r="O290" s="108"/>
    </row>
    <row r="291" spans="1:15" ht="13.2" x14ac:dyDescent="0.25">
      <c r="A291" s="108" t="s">
        <v>583</v>
      </c>
      <c r="B291" s="108">
        <v>2990</v>
      </c>
      <c r="C291" s="153">
        <v>660</v>
      </c>
      <c r="D291" s="153">
        <v>-23.3290588500548</v>
      </c>
      <c r="E291" s="153">
        <v>115.08889538383499</v>
      </c>
      <c r="F291" s="153">
        <v>272.36257702876202</v>
      </c>
      <c r="G291" s="153">
        <v>295.90542818223702</v>
      </c>
      <c r="H291" s="153"/>
      <c r="I291" s="153">
        <v>27</v>
      </c>
      <c r="J291" s="153">
        <v>97</v>
      </c>
      <c r="K291" s="153">
        <v>86</v>
      </c>
      <c r="L291" s="153">
        <v>1496</v>
      </c>
      <c r="M291" s="153">
        <v>1335</v>
      </c>
      <c r="N291" s="108"/>
      <c r="O291" s="108"/>
    </row>
    <row r="292" spans="1:15" ht="13.2" x14ac:dyDescent="0.25">
      <c r="A292" s="108" t="s">
        <v>584</v>
      </c>
      <c r="B292" s="108">
        <v>7033</v>
      </c>
      <c r="C292" s="153">
        <v>495</v>
      </c>
      <c r="D292" s="153">
        <v>-8.5237778908157296</v>
      </c>
      <c r="E292" s="153">
        <v>90.608769556657705</v>
      </c>
      <c r="F292" s="153">
        <v>292.46395974561699</v>
      </c>
      <c r="G292" s="153">
        <v>120.224966511153</v>
      </c>
      <c r="H292" s="153"/>
      <c r="I292" s="153">
        <v>50</v>
      </c>
      <c r="J292" s="153">
        <v>245</v>
      </c>
      <c r="K292" s="153">
        <v>82.188227241615294</v>
      </c>
      <c r="L292" s="153">
        <v>3511</v>
      </c>
      <c r="M292" s="153">
        <v>3072</v>
      </c>
      <c r="N292" s="108"/>
      <c r="O292" s="108"/>
    </row>
    <row r="293" spans="1:15" ht="13.2" x14ac:dyDescent="0.25">
      <c r="A293" s="108" t="s">
        <v>585</v>
      </c>
      <c r="B293" s="108">
        <v>3924</v>
      </c>
      <c r="C293" s="153">
        <v>560</v>
      </c>
      <c r="D293" s="153">
        <v>-12.385670950613999</v>
      </c>
      <c r="E293" s="153">
        <v>90.943126076326493</v>
      </c>
      <c r="F293" s="153">
        <v>258.88283768728502</v>
      </c>
      <c r="G293" s="153">
        <v>223.01481833505099</v>
      </c>
      <c r="H293" s="153"/>
      <c r="I293" s="153">
        <v>28</v>
      </c>
      <c r="J293" s="153">
        <v>121</v>
      </c>
      <c r="K293" s="153">
        <v>85.062286105407296</v>
      </c>
      <c r="L293" s="153">
        <v>1950</v>
      </c>
      <c r="M293" s="153">
        <v>1716</v>
      </c>
      <c r="N293" s="108"/>
      <c r="O293" s="108"/>
    </row>
    <row r="294" spans="1:15" ht="13.2" x14ac:dyDescent="0.25">
      <c r="A294" s="108" t="s">
        <v>586</v>
      </c>
      <c r="B294" s="108">
        <v>6740</v>
      </c>
      <c r="C294" s="153">
        <v>484</v>
      </c>
      <c r="D294" s="153">
        <v>-18.419243878696602</v>
      </c>
      <c r="E294" s="153">
        <v>68.074341681041702</v>
      </c>
      <c r="F294" s="153">
        <v>271.54604753722703</v>
      </c>
      <c r="G294" s="153">
        <v>162.93413335872</v>
      </c>
      <c r="H294" s="153"/>
      <c r="I294" s="153">
        <v>36</v>
      </c>
      <c r="J294" s="153">
        <v>218</v>
      </c>
      <c r="K294" s="153">
        <v>106.74469541409999</v>
      </c>
      <c r="L294" s="153">
        <v>3402</v>
      </c>
      <c r="M294" s="153">
        <v>3037</v>
      </c>
      <c r="N294" s="108"/>
      <c r="O294" s="108"/>
    </row>
    <row r="295" spans="1:15" ht="13.2" x14ac:dyDescent="0.25">
      <c r="A295" s="108" t="s">
        <v>587</v>
      </c>
      <c r="B295" s="108">
        <v>76542</v>
      </c>
      <c r="C295" s="153">
        <v>762</v>
      </c>
      <c r="D295" s="153">
        <v>-22.7120920946053</v>
      </c>
      <c r="E295" s="153">
        <v>86.085812558582305</v>
      </c>
      <c r="F295" s="153">
        <v>235.71297993987</v>
      </c>
      <c r="G295" s="153">
        <v>463.23322817248999</v>
      </c>
      <c r="H295" s="153"/>
      <c r="I295" s="153">
        <v>517</v>
      </c>
      <c r="J295" s="153">
        <v>2149</v>
      </c>
      <c r="K295" s="153">
        <v>3446.4647501711202</v>
      </c>
      <c r="L295" s="153">
        <v>40216</v>
      </c>
      <c r="M295" s="153">
        <v>35725</v>
      </c>
      <c r="N295" s="108"/>
      <c r="O295" s="108"/>
    </row>
    <row r="296" spans="1:15" ht="13.2" x14ac:dyDescent="0.25">
      <c r="A296" s="108" t="s">
        <v>588</v>
      </c>
      <c r="B296" s="108">
        <v>2387</v>
      </c>
      <c r="C296" s="153">
        <v>634</v>
      </c>
      <c r="D296" s="153">
        <v>-14.1659388782842</v>
      </c>
      <c r="E296" s="153">
        <v>90.768957662032307</v>
      </c>
      <c r="F296" s="153">
        <v>242.68535005681099</v>
      </c>
      <c r="G296" s="153">
        <v>314.62708766154299</v>
      </c>
      <c r="H296" s="153"/>
      <c r="I296" s="153">
        <v>17</v>
      </c>
      <c r="J296" s="153">
        <v>69</v>
      </c>
      <c r="K296" s="153">
        <v>73</v>
      </c>
      <c r="L296" s="153">
        <v>1218</v>
      </c>
      <c r="M296" s="153">
        <v>1073</v>
      </c>
      <c r="N296" s="108"/>
      <c r="O296" s="108"/>
    </row>
    <row r="297" spans="1:15" ht="13.2" x14ac:dyDescent="0.25">
      <c r="A297" s="108" t="s">
        <v>589</v>
      </c>
      <c r="B297" s="108">
        <v>5621</v>
      </c>
      <c r="C297" s="153">
        <v>542</v>
      </c>
      <c r="D297" s="153">
        <v>-13.195338262598501</v>
      </c>
      <c r="E297" s="153">
        <v>99.765397462539894</v>
      </c>
      <c r="F297" s="153">
        <v>279.30255594189703</v>
      </c>
      <c r="G297" s="153">
        <v>175.704674963549</v>
      </c>
      <c r="H297" s="153"/>
      <c r="I297" s="153">
        <v>44</v>
      </c>
      <c r="J297" s="153">
        <v>187</v>
      </c>
      <c r="K297" s="153">
        <v>96</v>
      </c>
      <c r="L297" s="153">
        <v>2917</v>
      </c>
      <c r="M297" s="153">
        <v>2572</v>
      </c>
      <c r="N297" s="108"/>
      <c r="O297" s="108"/>
    </row>
    <row r="298" spans="1:15" ht="13.2" x14ac:dyDescent="0.25">
      <c r="A298" s="108" t="s">
        <v>590</v>
      </c>
      <c r="B298" s="108">
        <v>133091</v>
      </c>
      <c r="C298" s="153">
        <v>494</v>
      </c>
      <c r="D298" s="153">
        <v>-24.432566967814498</v>
      </c>
      <c r="E298" s="153">
        <v>76.992461840206602</v>
      </c>
      <c r="F298" s="153">
        <v>187.03500614391999</v>
      </c>
      <c r="G298" s="153">
        <v>254.67864057128301</v>
      </c>
      <c r="H298" s="153"/>
      <c r="I298" s="153">
        <v>804</v>
      </c>
      <c r="J298" s="153">
        <v>2965</v>
      </c>
      <c r="K298" s="153">
        <v>3294.6974674880198</v>
      </c>
      <c r="L298" s="153">
        <v>79985</v>
      </c>
      <c r="M298" s="153">
        <v>72199</v>
      </c>
      <c r="N298" s="108"/>
      <c r="O298" s="108"/>
    </row>
    <row r="299" spans="1:15" ht="13.2" x14ac:dyDescent="0.25">
      <c r="A299" s="108" t="s">
        <v>591</v>
      </c>
      <c r="B299" s="108">
        <v>6263</v>
      </c>
      <c r="C299" s="153">
        <v>503</v>
      </c>
      <c r="D299" s="153">
        <v>-2.6494176478024101</v>
      </c>
      <c r="E299" s="153">
        <v>120.063346962243</v>
      </c>
      <c r="F299" s="153">
        <v>247.991163095746</v>
      </c>
      <c r="G299" s="153">
        <v>137.147782879407</v>
      </c>
      <c r="H299" s="153"/>
      <c r="I299" s="153">
        <v>59</v>
      </c>
      <c r="J299" s="153">
        <v>185</v>
      </c>
      <c r="K299" s="153">
        <v>83.492128678987001</v>
      </c>
      <c r="L299" s="153">
        <v>3269</v>
      </c>
      <c r="M299" s="153">
        <v>2827</v>
      </c>
      <c r="N299" s="108"/>
      <c r="O299" s="108"/>
    </row>
    <row r="300" spans="1:15" ht="13.2" x14ac:dyDescent="0.25">
      <c r="A300" s="108" t="s">
        <v>592</v>
      </c>
      <c r="B300" s="108">
        <v>5461</v>
      </c>
      <c r="C300" s="153">
        <v>481</v>
      </c>
      <c r="D300" s="153">
        <v>-16.840432162044401</v>
      </c>
      <c r="E300" s="153">
        <v>100.354563195586</v>
      </c>
      <c r="F300" s="153">
        <v>241.36503932215101</v>
      </c>
      <c r="G300" s="153">
        <v>156.36213256790401</v>
      </c>
      <c r="H300" s="153"/>
      <c r="I300" s="153">
        <v>43</v>
      </c>
      <c r="J300" s="153">
        <v>157</v>
      </c>
      <c r="K300" s="153">
        <v>83</v>
      </c>
      <c r="L300" s="153">
        <v>2701</v>
      </c>
      <c r="M300" s="153">
        <v>2404</v>
      </c>
      <c r="N300" s="108"/>
      <c r="O300" s="108"/>
    </row>
    <row r="301" spans="1:15" ht="13.2" x14ac:dyDescent="0.25">
      <c r="A301" s="108" t="s">
        <v>593</v>
      </c>
      <c r="B301" s="108">
        <v>9059</v>
      </c>
      <c r="C301" s="153">
        <v>467</v>
      </c>
      <c r="D301" s="153">
        <v>-23.889252720378199</v>
      </c>
      <c r="E301" s="153">
        <v>83.006594770342105</v>
      </c>
      <c r="F301" s="153">
        <v>285.44165162096402</v>
      </c>
      <c r="G301" s="153">
        <v>122.713417618242</v>
      </c>
      <c r="H301" s="153"/>
      <c r="I301" s="153">
        <v>59</v>
      </c>
      <c r="J301" s="153">
        <v>308</v>
      </c>
      <c r="K301" s="153">
        <v>108.05544147843899</v>
      </c>
      <c r="L301" s="153">
        <v>4776</v>
      </c>
      <c r="M301" s="153">
        <v>4316</v>
      </c>
      <c r="N301" s="108"/>
      <c r="O301" s="108"/>
    </row>
    <row r="302" spans="1:15" ht="13.2" x14ac:dyDescent="0.25">
      <c r="A302" s="108" t="s">
        <v>594</v>
      </c>
      <c r="B302" s="108">
        <v>2718</v>
      </c>
      <c r="C302" s="153">
        <v>598</v>
      </c>
      <c r="D302" s="153">
        <v>12.2122604435738</v>
      </c>
      <c r="E302" s="153">
        <v>107.849771557876</v>
      </c>
      <c r="F302" s="153">
        <v>281.0857497696</v>
      </c>
      <c r="G302" s="153">
        <v>196.82468287974299</v>
      </c>
      <c r="H302" s="153"/>
      <c r="I302" s="153">
        <v>23</v>
      </c>
      <c r="J302" s="153">
        <v>91</v>
      </c>
      <c r="K302" s="153">
        <v>52</v>
      </c>
      <c r="L302" s="153">
        <v>1357</v>
      </c>
      <c r="M302" s="153">
        <v>1145</v>
      </c>
      <c r="N302" s="108"/>
      <c r="O302" s="108"/>
    </row>
    <row r="303" spans="1:15" ht="14.25" customHeight="1" x14ac:dyDescent="0.25">
      <c r="A303" s="18" t="s">
        <v>595</v>
      </c>
      <c r="B303" s="108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08"/>
      <c r="O303" s="108"/>
    </row>
    <row r="304" spans="1:15" ht="13.2" x14ac:dyDescent="0.25">
      <c r="A304" s="108" t="s">
        <v>596</v>
      </c>
      <c r="B304" s="108">
        <v>2609</v>
      </c>
      <c r="C304" s="153">
        <v>577</v>
      </c>
      <c r="D304" s="153">
        <v>-20.149418713728</v>
      </c>
      <c r="E304" s="153">
        <v>68.390346248276202</v>
      </c>
      <c r="F304" s="153">
        <v>321.79019702457401</v>
      </c>
      <c r="G304" s="153">
        <v>206.93700828818001</v>
      </c>
      <c r="H304" s="153"/>
      <c r="I304" s="153">
        <v>14</v>
      </c>
      <c r="J304" s="153">
        <v>100</v>
      </c>
      <c r="K304" s="153">
        <v>52.479123887748102</v>
      </c>
      <c r="L304" s="153">
        <v>1379</v>
      </c>
      <c r="M304" s="153">
        <v>1229</v>
      </c>
      <c r="N304" s="108"/>
      <c r="O304" s="108"/>
    </row>
    <row r="305" spans="1:15" ht="13.2" x14ac:dyDescent="0.25">
      <c r="A305" s="108" t="s">
        <v>597</v>
      </c>
      <c r="B305" s="108">
        <v>6113</v>
      </c>
      <c r="C305" s="153">
        <v>592</v>
      </c>
      <c r="D305" s="153">
        <v>-4.17451586113999</v>
      </c>
      <c r="E305" s="153">
        <v>95.905669587537403</v>
      </c>
      <c r="F305" s="153">
        <v>276.05050782178898</v>
      </c>
      <c r="G305" s="153">
        <v>224.245918985174</v>
      </c>
      <c r="H305" s="153"/>
      <c r="I305" s="153">
        <v>46</v>
      </c>
      <c r="J305" s="153">
        <v>201</v>
      </c>
      <c r="K305" s="153">
        <v>133.245722108145</v>
      </c>
      <c r="L305" s="153">
        <v>3182</v>
      </c>
      <c r="M305" s="153">
        <v>2760</v>
      </c>
      <c r="N305" s="108"/>
      <c r="O305" s="108"/>
    </row>
    <row r="306" spans="1:15" ht="13.2" x14ac:dyDescent="0.25">
      <c r="A306" s="108" t="s">
        <v>598</v>
      </c>
      <c r="B306" s="108">
        <v>27943</v>
      </c>
      <c r="C306" s="153">
        <v>552</v>
      </c>
      <c r="D306" s="153">
        <v>-12.974805260202199</v>
      </c>
      <c r="E306" s="153">
        <v>114.93924920414899</v>
      </c>
      <c r="F306" s="153">
        <v>294.44211843981401</v>
      </c>
      <c r="G306" s="153">
        <v>156.010347949779</v>
      </c>
      <c r="H306" s="153"/>
      <c r="I306" s="153">
        <v>252</v>
      </c>
      <c r="J306" s="153">
        <v>980</v>
      </c>
      <c r="K306" s="153">
        <v>423.74127310061601</v>
      </c>
      <c r="L306" s="153">
        <v>15097</v>
      </c>
      <c r="M306" s="153">
        <v>13302</v>
      </c>
      <c r="N306" s="108"/>
      <c r="O306" s="108"/>
    </row>
    <row r="307" spans="1:15" ht="13.2" x14ac:dyDescent="0.25">
      <c r="A307" s="108" t="s">
        <v>599</v>
      </c>
      <c r="B307" s="108">
        <v>17330</v>
      </c>
      <c r="C307" s="153">
        <v>579</v>
      </c>
      <c r="D307" s="153">
        <v>-26.533558786215998</v>
      </c>
      <c r="E307" s="153">
        <v>92.664380857228707</v>
      </c>
      <c r="F307" s="153">
        <v>299.87411210558201</v>
      </c>
      <c r="G307" s="153">
        <v>212.69571077789399</v>
      </c>
      <c r="H307" s="153"/>
      <c r="I307" s="153">
        <v>126</v>
      </c>
      <c r="J307" s="153">
        <v>619</v>
      </c>
      <c r="K307" s="153">
        <v>358.28747433264903</v>
      </c>
      <c r="L307" s="153">
        <v>9472</v>
      </c>
      <c r="M307" s="153">
        <v>8531</v>
      </c>
      <c r="N307" s="108"/>
      <c r="O307" s="108"/>
    </row>
    <row r="308" spans="1:15" ht="13.2" x14ac:dyDescent="0.25">
      <c r="A308" s="108" t="s">
        <v>600</v>
      </c>
      <c r="B308" s="108">
        <v>9177</v>
      </c>
      <c r="C308" s="153">
        <v>722</v>
      </c>
      <c r="D308" s="153">
        <v>39.095875553626101</v>
      </c>
      <c r="E308" s="153">
        <v>113.881706561931</v>
      </c>
      <c r="F308" s="153">
        <v>383.31885308003802</v>
      </c>
      <c r="G308" s="153">
        <v>185.84413518846199</v>
      </c>
      <c r="H308" s="153"/>
      <c r="I308" s="153">
        <v>82</v>
      </c>
      <c r="J308" s="153">
        <v>419</v>
      </c>
      <c r="K308" s="153">
        <v>165.77686516084901</v>
      </c>
      <c r="L308" s="153">
        <v>4476</v>
      </c>
      <c r="M308" s="153">
        <v>3651</v>
      </c>
      <c r="N308" s="108"/>
      <c r="O308" s="108"/>
    </row>
    <row r="309" spans="1:15" ht="13.2" x14ac:dyDescent="0.25">
      <c r="A309" s="108" t="s">
        <v>601</v>
      </c>
      <c r="B309" s="108">
        <v>4728</v>
      </c>
      <c r="C309" s="153">
        <v>557</v>
      </c>
      <c r="D309" s="153">
        <v>-11.797127805520599</v>
      </c>
      <c r="E309" s="153">
        <v>126.695513475985</v>
      </c>
      <c r="F309" s="153">
        <v>234.392306203255</v>
      </c>
      <c r="G309" s="153">
        <v>207.88852292917699</v>
      </c>
      <c r="H309" s="153"/>
      <c r="I309" s="153">
        <v>47</v>
      </c>
      <c r="J309" s="153">
        <v>132</v>
      </c>
      <c r="K309" s="153">
        <v>95.539356605064995</v>
      </c>
      <c r="L309" s="153">
        <v>2491</v>
      </c>
      <c r="M309" s="153">
        <v>2190</v>
      </c>
      <c r="N309" s="108"/>
      <c r="O309" s="108"/>
    </row>
    <row r="310" spans="1:15" ht="13.2" x14ac:dyDescent="0.25">
      <c r="A310" s="108" t="s">
        <v>602</v>
      </c>
      <c r="B310" s="108">
        <v>15547</v>
      </c>
      <c r="C310" s="153">
        <v>529</v>
      </c>
      <c r="D310" s="153">
        <v>-4.0488909843012397</v>
      </c>
      <c r="E310" s="153">
        <v>86.896065462081694</v>
      </c>
      <c r="F310" s="153">
        <v>306.72461211364299</v>
      </c>
      <c r="G310" s="153">
        <v>139.734527660769</v>
      </c>
      <c r="H310" s="153"/>
      <c r="I310" s="153">
        <v>106</v>
      </c>
      <c r="J310" s="153">
        <v>568</v>
      </c>
      <c r="K310" s="153">
        <v>211.16632443531799</v>
      </c>
      <c r="L310" s="153">
        <v>8034</v>
      </c>
      <c r="M310" s="153">
        <v>6967</v>
      </c>
      <c r="N310" s="108"/>
      <c r="O310" s="108"/>
    </row>
    <row r="311" spans="1:15" ht="13.2" x14ac:dyDescent="0.25">
      <c r="A311" s="108" t="s">
        <v>603</v>
      </c>
      <c r="B311" s="108">
        <v>22433</v>
      </c>
      <c r="C311" s="153">
        <v>773</v>
      </c>
      <c r="D311" s="153">
        <v>-24.7931834010997</v>
      </c>
      <c r="E311" s="153">
        <v>117.60447161988</v>
      </c>
      <c r="F311" s="153">
        <v>319.23357656294598</v>
      </c>
      <c r="G311" s="153">
        <v>361.04008169548899</v>
      </c>
      <c r="H311" s="153"/>
      <c r="I311" s="153">
        <v>207</v>
      </c>
      <c r="J311" s="153">
        <v>853</v>
      </c>
      <c r="K311" s="153">
        <v>787.25804243668699</v>
      </c>
      <c r="L311" s="153">
        <v>12778</v>
      </c>
      <c r="M311" s="153">
        <v>11377</v>
      </c>
      <c r="N311" s="108"/>
      <c r="O311" s="108"/>
    </row>
    <row r="312" spans="1:15" ht="13.2" x14ac:dyDescent="0.25">
      <c r="A312" s="108" t="s">
        <v>604</v>
      </c>
      <c r="B312" s="108">
        <v>79352</v>
      </c>
      <c r="C312" s="153">
        <v>512</v>
      </c>
      <c r="D312" s="153">
        <v>-19.033942216138001</v>
      </c>
      <c r="E312" s="153">
        <v>82.073672846355095</v>
      </c>
      <c r="F312" s="153">
        <v>231.915385609607</v>
      </c>
      <c r="G312" s="153">
        <v>217.25074602781899</v>
      </c>
      <c r="H312" s="153"/>
      <c r="I312" s="153">
        <v>511</v>
      </c>
      <c r="J312" s="153">
        <v>2192</v>
      </c>
      <c r="K312" s="153">
        <v>1675.68925393566</v>
      </c>
      <c r="L312" s="153">
        <v>45856</v>
      </c>
      <c r="M312" s="153">
        <v>40920</v>
      </c>
      <c r="N312" s="108"/>
      <c r="O312" s="108"/>
    </row>
    <row r="313" spans="1:15" ht="13.2" x14ac:dyDescent="0.25">
      <c r="A313" s="108" t="s">
        <v>605</v>
      </c>
      <c r="B313" s="108">
        <v>5871</v>
      </c>
      <c r="C313" s="153">
        <v>492</v>
      </c>
      <c r="D313" s="153">
        <v>3.7343806013428198</v>
      </c>
      <c r="E313" s="153">
        <v>73.808721491831406</v>
      </c>
      <c r="F313" s="153">
        <v>204.48942128650501</v>
      </c>
      <c r="G313" s="153">
        <v>209.92226154135301</v>
      </c>
      <c r="H313" s="153"/>
      <c r="I313" s="153">
        <v>34</v>
      </c>
      <c r="J313" s="153">
        <v>143</v>
      </c>
      <c r="K313" s="153">
        <v>119.79671457905501</v>
      </c>
      <c r="L313" s="153">
        <v>2684</v>
      </c>
      <c r="M313" s="153">
        <v>2291</v>
      </c>
      <c r="N313" s="108"/>
      <c r="O313" s="108"/>
    </row>
    <row r="314" spans="1:15" ht="13.2" x14ac:dyDescent="0.25">
      <c r="A314" s="108" t="s">
        <v>606</v>
      </c>
      <c r="B314" s="108">
        <v>42344</v>
      </c>
      <c r="C314" s="153">
        <v>380</v>
      </c>
      <c r="D314" s="153">
        <v>-12.801453461101101</v>
      </c>
      <c r="E314" s="153">
        <v>70.431156930059501</v>
      </c>
      <c r="F314" s="153">
        <v>213.13926904399599</v>
      </c>
      <c r="G314" s="153">
        <v>109.282693064296</v>
      </c>
      <c r="H314" s="153"/>
      <c r="I314" s="153">
        <v>234</v>
      </c>
      <c r="J314" s="153">
        <v>1075</v>
      </c>
      <c r="K314" s="153">
        <v>449.79808350444898</v>
      </c>
      <c r="L314" s="153">
        <v>22852</v>
      </c>
      <c r="M314" s="153">
        <v>20268</v>
      </c>
      <c r="N314" s="108"/>
      <c r="O314" s="108"/>
    </row>
    <row r="315" spans="1:15" ht="13.2" x14ac:dyDescent="0.25">
      <c r="A315" s="108" t="s">
        <v>607</v>
      </c>
      <c r="B315" s="108">
        <v>7783</v>
      </c>
      <c r="C315" s="153">
        <v>573</v>
      </c>
      <c r="D315" s="153">
        <v>0.53453435786615899</v>
      </c>
      <c r="E315" s="153">
        <v>104.80301807191699</v>
      </c>
      <c r="F315" s="153">
        <v>310.665013134638</v>
      </c>
      <c r="G315" s="153">
        <v>157.160442337935</v>
      </c>
      <c r="H315" s="153"/>
      <c r="I315" s="153">
        <v>64</v>
      </c>
      <c r="J315" s="153">
        <v>288</v>
      </c>
      <c r="K315" s="153">
        <v>118.895277207392</v>
      </c>
      <c r="L315" s="153">
        <v>4152</v>
      </c>
      <c r="M315" s="153">
        <v>3572</v>
      </c>
      <c r="N315" s="108"/>
      <c r="O315" s="108"/>
    </row>
    <row r="316" spans="1:15" ht="13.2" x14ac:dyDescent="0.25">
      <c r="A316" s="108" t="s">
        <v>608</v>
      </c>
      <c r="B316" s="108">
        <v>3162</v>
      </c>
      <c r="C316" s="153">
        <v>732</v>
      </c>
      <c r="D316" s="153">
        <v>14.3247147549312</v>
      </c>
      <c r="E316" s="153">
        <v>84.644408615632202</v>
      </c>
      <c r="F316" s="153">
        <v>321.27016289845301</v>
      </c>
      <c r="G316" s="153">
        <v>311.59931046470399</v>
      </c>
      <c r="H316" s="153"/>
      <c r="I316" s="153">
        <v>21</v>
      </c>
      <c r="J316" s="153">
        <v>121</v>
      </c>
      <c r="K316" s="153">
        <v>95.770704996577706</v>
      </c>
      <c r="L316" s="153">
        <v>1541</v>
      </c>
      <c r="M316" s="153">
        <v>1303</v>
      </c>
      <c r="N316" s="108"/>
      <c r="O316" s="108"/>
    </row>
    <row r="317" spans="1:15" thickBot="1" x14ac:dyDescent="0.3">
      <c r="A317" s="59" t="s">
        <v>609</v>
      </c>
      <c r="B317" s="59">
        <v>4088</v>
      </c>
      <c r="C317" s="304">
        <v>386</v>
      </c>
      <c r="D317" s="304">
        <v>2.4984597197230198</v>
      </c>
      <c r="E317" s="304">
        <v>62.3533734140875</v>
      </c>
      <c r="F317" s="304">
        <v>205.369526427865</v>
      </c>
      <c r="G317" s="304">
        <v>115.763757202547</v>
      </c>
      <c r="H317" s="304"/>
      <c r="I317" s="304">
        <v>20</v>
      </c>
      <c r="J317" s="304">
        <v>100</v>
      </c>
      <c r="K317" s="304">
        <v>46</v>
      </c>
      <c r="L317" s="304">
        <v>1859</v>
      </c>
      <c r="M317" s="304">
        <v>1585</v>
      </c>
      <c r="N317" s="108"/>
      <c r="O317" s="108"/>
    </row>
    <row r="318" spans="1:15" ht="8.25" customHeight="1" x14ac:dyDescent="0.25">
      <c r="A318" s="270"/>
      <c r="B318" s="81"/>
      <c r="C318" s="81"/>
      <c r="D318" s="81"/>
      <c r="E318" s="81"/>
      <c r="F318" s="81"/>
      <c r="G318" s="81"/>
      <c r="H318" s="81"/>
      <c r="I318" s="271"/>
      <c r="J318" s="272"/>
      <c r="K318" s="272"/>
      <c r="L318" s="81"/>
      <c r="M318" s="272"/>
      <c r="N318" s="81"/>
    </row>
    <row r="319" spans="1:15" ht="13.2" x14ac:dyDescent="0.25">
      <c r="A319" s="270"/>
      <c r="B319" s="81"/>
      <c r="C319" s="81"/>
      <c r="D319" s="81"/>
      <c r="E319" s="81"/>
      <c r="F319" s="81"/>
      <c r="G319" s="81"/>
      <c r="H319" s="81"/>
      <c r="I319" s="271"/>
      <c r="J319" s="272"/>
      <c r="K319" s="272"/>
      <c r="L319" s="81"/>
      <c r="M319" s="272"/>
      <c r="N319" s="81"/>
    </row>
    <row r="320" spans="1:15" ht="13.2" x14ac:dyDescent="0.25">
      <c r="A320" s="270"/>
      <c r="B320" s="81"/>
      <c r="C320" s="81"/>
      <c r="D320" s="81"/>
      <c r="E320" s="81"/>
      <c r="F320" s="81"/>
      <c r="G320" s="81"/>
      <c r="H320" s="81"/>
      <c r="I320" s="271"/>
      <c r="J320" s="272"/>
      <c r="K320" s="272"/>
      <c r="L320" s="81"/>
      <c r="M320" s="272"/>
      <c r="N320" s="81"/>
    </row>
    <row r="321" spans="1:14" ht="13.2" hidden="1" x14ac:dyDescent="0.25">
      <c r="A321" s="270"/>
      <c r="B321" s="81"/>
      <c r="C321" s="81"/>
      <c r="D321" s="81"/>
      <c r="E321" s="81"/>
      <c r="F321" s="81"/>
      <c r="G321" s="81"/>
      <c r="H321" s="81"/>
      <c r="I321" s="271"/>
      <c r="J321" s="272"/>
      <c r="K321" s="272"/>
      <c r="L321" s="81"/>
      <c r="M321" s="272"/>
      <c r="N321" s="81"/>
    </row>
    <row r="322" spans="1:14" ht="13.2" hidden="1" x14ac:dyDescent="0.25">
      <c r="A322" s="270"/>
      <c r="B322" s="81"/>
      <c r="C322" s="81"/>
      <c r="D322" s="81"/>
      <c r="E322" s="81"/>
      <c r="F322" s="81"/>
      <c r="G322" s="81"/>
      <c r="H322" s="81"/>
      <c r="I322" s="271"/>
      <c r="J322" s="272"/>
      <c r="K322" s="272"/>
      <c r="L322" s="81"/>
      <c r="M322" s="272"/>
      <c r="N322" s="81"/>
    </row>
    <row r="323" spans="1:14" ht="13.2" hidden="1" x14ac:dyDescent="0.25">
      <c r="A323" s="270"/>
      <c r="B323" s="81"/>
      <c r="C323" s="81"/>
      <c r="D323" s="81"/>
      <c r="E323" s="81"/>
      <c r="F323" s="81"/>
      <c r="G323" s="81"/>
      <c r="H323" s="81"/>
      <c r="I323" s="271"/>
      <c r="J323" s="272"/>
      <c r="K323" s="272"/>
      <c r="L323" s="81"/>
      <c r="M323" s="272"/>
      <c r="N323" s="81"/>
    </row>
    <row r="324" spans="1:14" ht="13.2" hidden="1" x14ac:dyDescent="0.25">
      <c r="A324" s="270"/>
      <c r="B324" s="81"/>
      <c r="C324" s="81"/>
      <c r="D324" s="81"/>
      <c r="E324" s="81"/>
      <c r="F324" s="81"/>
      <c r="G324" s="81"/>
      <c r="H324" s="81"/>
      <c r="I324" s="271"/>
      <c r="J324" s="272"/>
      <c r="K324" s="272"/>
      <c r="L324" s="81"/>
      <c r="M324" s="272"/>
      <c r="N324" s="81"/>
    </row>
    <row r="325" spans="1:14" ht="13.2" hidden="1" x14ac:dyDescent="0.25">
      <c r="A325" s="270"/>
      <c r="B325" s="81"/>
      <c r="C325" s="81"/>
      <c r="D325" s="81"/>
      <c r="E325" s="81"/>
      <c r="F325" s="81"/>
      <c r="G325" s="81"/>
      <c r="H325" s="81"/>
      <c r="I325" s="271"/>
      <c r="J325" s="272"/>
      <c r="K325" s="272"/>
      <c r="L325" s="81"/>
      <c r="M325" s="272"/>
      <c r="N325" s="81"/>
    </row>
    <row r="326" spans="1:14" ht="13.2" hidden="1" x14ac:dyDescent="0.25">
      <c r="A326" s="270"/>
      <c r="B326" s="81"/>
      <c r="C326" s="81"/>
      <c r="D326" s="81"/>
      <c r="E326" s="81"/>
      <c r="F326" s="81"/>
      <c r="G326" s="81"/>
      <c r="H326" s="81"/>
      <c r="I326" s="271"/>
      <c r="J326" s="272"/>
      <c r="K326" s="272"/>
      <c r="L326" s="81"/>
      <c r="M326" s="272"/>
      <c r="N326" s="81"/>
    </row>
    <row r="327" spans="1:14" ht="13.2" hidden="1" x14ac:dyDescent="0.25">
      <c r="A327" s="270"/>
      <c r="B327" s="81"/>
      <c r="C327" s="81"/>
      <c r="D327" s="81"/>
      <c r="E327" s="81"/>
      <c r="F327" s="81"/>
      <c r="G327" s="81"/>
      <c r="H327" s="81"/>
      <c r="I327" s="271"/>
      <c r="J327" s="272"/>
      <c r="K327" s="272"/>
      <c r="L327" s="81"/>
      <c r="M327" s="272"/>
      <c r="N327" s="81"/>
    </row>
    <row r="328" spans="1:14" ht="13.2" hidden="1" x14ac:dyDescent="0.25">
      <c r="A328" s="270"/>
      <c r="B328" s="81"/>
      <c r="C328" s="81"/>
      <c r="D328" s="81"/>
      <c r="E328" s="81"/>
      <c r="F328" s="81"/>
      <c r="G328" s="81"/>
      <c r="H328" s="81"/>
      <c r="I328" s="271"/>
      <c r="J328" s="272"/>
      <c r="K328" s="272"/>
      <c r="L328" s="81"/>
      <c r="M328" s="272"/>
      <c r="N328" s="81"/>
    </row>
    <row r="329" spans="1:14" ht="13.2" hidden="1" x14ac:dyDescent="0.25">
      <c r="A329" s="270"/>
      <c r="B329" s="81"/>
      <c r="C329" s="81"/>
      <c r="D329" s="81"/>
      <c r="E329" s="81"/>
      <c r="F329" s="81"/>
      <c r="G329" s="81"/>
      <c r="H329" s="81"/>
      <c r="I329" s="271"/>
      <c r="J329" s="272"/>
      <c r="K329" s="272"/>
      <c r="L329" s="81"/>
      <c r="M329" s="272"/>
      <c r="N329" s="81"/>
    </row>
    <row r="330" spans="1:14" ht="13.2" hidden="1" x14ac:dyDescent="0.25">
      <c r="A330" s="270"/>
      <c r="B330" s="81"/>
      <c r="C330" s="81"/>
      <c r="D330" s="81"/>
      <c r="E330" s="81"/>
      <c r="F330" s="81"/>
      <c r="G330" s="81"/>
      <c r="H330" s="81"/>
      <c r="I330" s="271"/>
      <c r="J330" s="272"/>
      <c r="K330" s="272"/>
      <c r="L330" s="81"/>
      <c r="M330" s="272"/>
      <c r="N330" s="81"/>
    </row>
    <row r="331" spans="1:14" ht="13.2" hidden="1" x14ac:dyDescent="0.25">
      <c r="A331" s="270"/>
      <c r="B331" s="81"/>
      <c r="C331" s="81"/>
      <c r="D331" s="81"/>
      <c r="E331" s="81"/>
      <c r="F331" s="81"/>
      <c r="G331" s="81"/>
      <c r="H331" s="81"/>
      <c r="I331" s="271"/>
      <c r="J331" s="272"/>
      <c r="K331" s="272"/>
      <c r="L331" s="81"/>
      <c r="M331" s="272"/>
      <c r="N331" s="81"/>
    </row>
    <row r="332" spans="1:14" ht="13.2" hidden="1" x14ac:dyDescent="0.25">
      <c r="A332" s="270"/>
      <c r="B332" s="81"/>
      <c r="C332" s="81"/>
      <c r="D332" s="81"/>
      <c r="E332" s="81"/>
      <c r="F332" s="81"/>
      <c r="G332" s="81"/>
      <c r="H332" s="81"/>
      <c r="I332" s="271"/>
      <c r="J332" s="272"/>
      <c r="K332" s="272"/>
      <c r="L332" s="81"/>
      <c r="M332" s="272"/>
      <c r="N332" s="81"/>
    </row>
    <row r="333" spans="1:14" ht="13.2" hidden="1" x14ac:dyDescent="0.25">
      <c r="A333" s="270"/>
      <c r="B333" s="81"/>
      <c r="C333" s="81"/>
      <c r="D333" s="81"/>
      <c r="E333" s="81"/>
      <c r="F333" s="81"/>
      <c r="G333" s="81"/>
      <c r="H333" s="81"/>
      <c r="I333" s="271"/>
      <c r="J333" s="272"/>
      <c r="K333" s="272"/>
      <c r="L333" s="81"/>
      <c r="M333" s="272"/>
      <c r="N333" s="81"/>
    </row>
    <row r="334" spans="1:14" ht="13.2" hidden="1" x14ac:dyDescent="0.25">
      <c r="A334" s="270"/>
      <c r="B334" s="81"/>
      <c r="C334" s="81"/>
      <c r="D334" s="81"/>
      <c r="E334" s="81"/>
      <c r="F334" s="81"/>
      <c r="G334" s="81"/>
      <c r="H334" s="81"/>
      <c r="I334" s="271"/>
      <c r="J334" s="272"/>
      <c r="K334" s="272"/>
      <c r="L334" s="81"/>
      <c r="M334" s="272"/>
      <c r="N334" s="81"/>
    </row>
    <row r="335" spans="1:14" ht="13.2" hidden="1" x14ac:dyDescent="0.25">
      <c r="A335" s="270"/>
      <c r="B335" s="81"/>
      <c r="C335" s="81"/>
      <c r="D335" s="81"/>
      <c r="E335" s="81"/>
      <c r="F335" s="81"/>
      <c r="G335" s="81"/>
      <c r="H335" s="81"/>
      <c r="I335" s="271"/>
      <c r="J335" s="272"/>
      <c r="K335" s="272"/>
      <c r="L335" s="81"/>
      <c r="M335" s="272"/>
      <c r="N335" s="81"/>
    </row>
    <row r="336" spans="1:14" ht="13.2" hidden="1" x14ac:dyDescent="0.25">
      <c r="A336" s="270"/>
      <c r="B336" s="81"/>
      <c r="C336" s="81"/>
      <c r="D336" s="81"/>
      <c r="E336" s="81"/>
      <c r="F336" s="81"/>
      <c r="G336" s="81"/>
      <c r="H336" s="81"/>
      <c r="I336" s="271"/>
      <c r="J336" s="272"/>
      <c r="K336" s="272"/>
      <c r="L336" s="81"/>
      <c r="M336" s="272"/>
      <c r="N336" s="81"/>
    </row>
    <row r="337" spans="1:14" ht="13.2" hidden="1" x14ac:dyDescent="0.25">
      <c r="A337" s="270"/>
      <c r="B337" s="81"/>
      <c r="C337" s="81"/>
      <c r="D337" s="81"/>
      <c r="E337" s="81"/>
      <c r="F337" s="81"/>
      <c r="G337" s="81"/>
      <c r="H337" s="81"/>
      <c r="I337" s="271"/>
      <c r="J337" s="272"/>
      <c r="K337" s="272"/>
      <c r="L337" s="81"/>
      <c r="M337" s="272"/>
      <c r="N337" s="81"/>
    </row>
    <row r="338" spans="1:14" ht="13.2" hidden="1" x14ac:dyDescent="0.25">
      <c r="A338" s="270"/>
      <c r="B338" s="81"/>
      <c r="C338" s="81"/>
      <c r="D338" s="81"/>
      <c r="E338" s="81"/>
      <c r="F338" s="81"/>
      <c r="G338" s="81"/>
      <c r="H338" s="81"/>
      <c r="I338" s="271"/>
      <c r="J338" s="272"/>
      <c r="K338" s="272"/>
      <c r="L338" s="81"/>
      <c r="M338" s="272"/>
      <c r="N338" s="81"/>
    </row>
    <row r="339" spans="1:14" ht="13.2" hidden="1" x14ac:dyDescent="0.25">
      <c r="A339" s="270"/>
      <c r="B339" s="81"/>
      <c r="C339" s="81"/>
      <c r="D339" s="81"/>
      <c r="E339" s="81"/>
      <c r="F339" s="81"/>
      <c r="G339" s="81"/>
      <c r="H339" s="81"/>
      <c r="I339" s="271"/>
      <c r="J339" s="272"/>
      <c r="K339" s="272"/>
      <c r="L339" s="81"/>
      <c r="M339" s="272"/>
      <c r="N339" s="81"/>
    </row>
    <row r="340" spans="1:14" ht="13.2" hidden="1" x14ac:dyDescent="0.25">
      <c r="A340" s="270"/>
      <c r="B340" s="81"/>
      <c r="C340" s="81"/>
      <c r="D340" s="81"/>
      <c r="E340" s="81"/>
      <c r="F340" s="81"/>
      <c r="G340" s="81"/>
      <c r="H340" s="81"/>
      <c r="I340" s="271"/>
      <c r="J340" s="272"/>
      <c r="K340" s="272"/>
      <c r="L340" s="81"/>
      <c r="M340" s="272"/>
      <c r="N340" s="81"/>
    </row>
    <row r="341" spans="1:14" ht="13.2" hidden="1" x14ac:dyDescent="0.25">
      <c r="A341" s="270"/>
      <c r="B341" s="81"/>
      <c r="C341" s="81"/>
      <c r="D341" s="81"/>
      <c r="E341" s="81"/>
      <c r="F341" s="81"/>
      <c r="G341" s="81"/>
      <c r="H341" s="81"/>
      <c r="I341" s="271"/>
      <c r="J341" s="272"/>
      <c r="K341" s="272"/>
      <c r="L341" s="81"/>
      <c r="M341" s="272"/>
      <c r="N341" s="81"/>
    </row>
    <row r="342" spans="1:14" ht="13.2" hidden="1" x14ac:dyDescent="0.25">
      <c r="A342" s="270"/>
      <c r="B342" s="81"/>
      <c r="C342" s="81"/>
      <c r="D342" s="81"/>
      <c r="E342" s="81"/>
      <c r="F342" s="81"/>
      <c r="G342" s="81"/>
      <c r="H342" s="81"/>
      <c r="I342" s="271"/>
      <c r="J342" s="272"/>
      <c r="K342" s="272"/>
      <c r="L342" s="81"/>
      <c r="M342" s="272"/>
      <c r="N342" s="81"/>
    </row>
    <row r="343" spans="1:14" ht="13.2" hidden="1" x14ac:dyDescent="0.25">
      <c r="A343" s="270"/>
      <c r="B343" s="81"/>
      <c r="C343" s="81"/>
      <c r="D343" s="81"/>
      <c r="E343" s="81"/>
      <c r="F343" s="81"/>
      <c r="G343" s="81"/>
      <c r="H343" s="81"/>
      <c r="I343" s="271"/>
      <c r="J343" s="272"/>
      <c r="K343" s="272"/>
      <c r="L343" s="81"/>
      <c r="M343" s="272"/>
      <c r="N343" s="81"/>
    </row>
    <row r="344" spans="1:14" ht="13.2" hidden="1" x14ac:dyDescent="0.25">
      <c r="A344" s="270"/>
      <c r="B344" s="81"/>
      <c r="C344" s="81"/>
      <c r="D344" s="81"/>
      <c r="E344" s="81"/>
      <c r="F344" s="81"/>
      <c r="G344" s="81"/>
      <c r="H344" s="81"/>
      <c r="I344" s="271"/>
      <c r="J344" s="272"/>
      <c r="K344" s="272"/>
      <c r="L344" s="81"/>
      <c r="M344" s="272"/>
      <c r="N344" s="81"/>
    </row>
    <row r="345" spans="1:14" x14ac:dyDescent="0.25"/>
  </sheetData>
  <mergeCells count="4">
    <mergeCell ref="A6:B6"/>
    <mergeCell ref="G6:H6"/>
    <mergeCell ref="I3:N3"/>
    <mergeCell ref="E3:G3"/>
  </mergeCells>
  <conditionalFormatting sqref="D8:D317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5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17.5546875" customWidth="1"/>
    <col min="2" max="2" width="11.5546875" customWidth="1"/>
    <col min="3" max="3" width="9.88671875" customWidth="1"/>
    <col min="4" max="4" width="10.5546875" style="64" customWidth="1"/>
    <col min="5" max="5" width="12.5546875" customWidth="1"/>
    <col min="6" max="6" width="10.44140625" customWidth="1"/>
    <col min="7" max="7" width="11.109375" customWidth="1"/>
    <col min="8" max="8" width="10.88671875" style="71" customWidth="1"/>
    <col min="9" max="9" width="11.44140625" style="71" customWidth="1"/>
    <col min="10" max="10" width="12.5546875" customWidth="1"/>
    <col min="11" max="11" width="11.33203125" customWidth="1"/>
    <col min="12" max="12" width="8.33203125" customWidth="1"/>
    <col min="13" max="13" width="7" style="64" customWidth="1"/>
    <col min="14" max="15" width="9.109375" hidden="1" customWidth="1"/>
    <col min="16" max="21" width="0" hidden="1" customWidth="1"/>
    <col min="22" max="16384" width="9.109375" hidden="1"/>
  </cols>
  <sheetData>
    <row r="1" spans="1:14" x14ac:dyDescent="0.25"/>
    <row r="2" spans="1:14" ht="16.2" thickBot="1" x14ac:dyDescent="0.35">
      <c r="A2" s="69" t="str">
        <f>"Tabell 8  Individ och familjeomsorg, utjämningsåret "&amp;Innehåll!C33</f>
        <v>Tabell 8  Individ och familjeomsorg, utjämningsåret 2025</v>
      </c>
      <c r="B2" s="68"/>
      <c r="C2" s="68"/>
      <c r="D2" s="68"/>
      <c r="E2" s="68"/>
      <c r="G2" s="69" t="s">
        <v>245</v>
      </c>
      <c r="H2" s="70"/>
      <c r="I2" s="70"/>
      <c r="J2" s="68"/>
      <c r="K2" s="68"/>
      <c r="L2" s="68"/>
    </row>
    <row r="3" spans="1:14" s="64" customFormat="1" ht="14.25" customHeight="1" x14ac:dyDescent="0.25">
      <c r="A3" t="s">
        <v>19</v>
      </c>
      <c r="B3"/>
      <c r="C3"/>
      <c r="D3" s="72"/>
      <c r="G3" s="402"/>
      <c r="H3" s="402"/>
      <c r="I3" s="402"/>
      <c r="J3" s="402"/>
      <c r="K3" s="402"/>
      <c r="L3" s="402"/>
      <c r="M3" s="73"/>
    </row>
    <row r="4" spans="1:14" s="64" customFormat="1" ht="67.8" customHeight="1" x14ac:dyDescent="0.25">
      <c r="A4" s="3" t="s">
        <v>42</v>
      </c>
      <c r="B4" s="264" t="str">
        <f>"Folkmängd 31/12 -"&amp;Innehåll!C33-2</f>
        <v>Folkmängd 31/12 -2023</v>
      </c>
      <c r="C4" s="264" t="s">
        <v>70</v>
      </c>
      <c r="D4" s="264" t="s">
        <v>211</v>
      </c>
      <c r="E4" s="264" t="s">
        <v>212</v>
      </c>
      <c r="F4" s="312"/>
      <c r="G4" s="83" t="s">
        <v>214</v>
      </c>
      <c r="H4" s="83" t="s">
        <v>252</v>
      </c>
      <c r="I4" s="83" t="s">
        <v>283</v>
      </c>
      <c r="J4" s="84" t="s">
        <v>86</v>
      </c>
      <c r="K4" s="84" t="s">
        <v>215</v>
      </c>
      <c r="L4" s="84" t="s">
        <v>216</v>
      </c>
      <c r="M4" s="89"/>
    </row>
    <row r="5" spans="1:14" s="72" customFormat="1" ht="15.75" customHeight="1" x14ac:dyDescent="0.25">
      <c r="B5" s="179"/>
      <c r="C5" s="72" t="s">
        <v>213</v>
      </c>
      <c r="D5" s="269" t="s">
        <v>71</v>
      </c>
      <c r="E5" s="76" t="s">
        <v>72</v>
      </c>
      <c r="F5" s="179" t="s">
        <v>251</v>
      </c>
      <c r="G5" s="313">
        <v>488.71</v>
      </c>
      <c r="H5" s="314"/>
      <c r="I5" s="314"/>
      <c r="J5" s="287"/>
      <c r="K5" s="287"/>
      <c r="L5" s="287"/>
      <c r="M5" s="179"/>
    </row>
    <row r="6" spans="1:14" s="72" customFormat="1" ht="15.75" customHeight="1" x14ac:dyDescent="0.25">
      <c r="A6" s="399"/>
      <c r="B6" s="399"/>
      <c r="C6" s="92"/>
      <c r="D6" s="399"/>
      <c r="E6" s="399"/>
      <c r="F6" s="268" t="s">
        <v>243</v>
      </c>
      <c r="G6" s="315">
        <v>11523.54</v>
      </c>
      <c r="H6" s="315">
        <v>26610.39</v>
      </c>
      <c r="I6" s="315">
        <v>2.6</v>
      </c>
      <c r="J6" s="315">
        <v>2797.15</v>
      </c>
      <c r="K6" s="315">
        <v>17.29</v>
      </c>
      <c r="L6" s="315">
        <v>-495.53</v>
      </c>
      <c r="M6" s="76"/>
    </row>
    <row r="7" spans="1:14" ht="18.75" customHeight="1" x14ac:dyDescent="0.25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3.2" x14ac:dyDescent="0.25">
      <c r="A8" s="108" t="s">
        <v>306</v>
      </c>
      <c r="B8" s="108">
        <v>95592</v>
      </c>
      <c r="C8" s="108">
        <v>7073</v>
      </c>
      <c r="D8" s="108">
        <v>6968.5357937027502</v>
      </c>
      <c r="E8" s="108">
        <v>104.316429345695</v>
      </c>
      <c r="F8" s="108"/>
      <c r="G8" s="280">
        <v>10.54</v>
      </c>
      <c r="H8" s="280">
        <v>3.0837333532565001</v>
      </c>
      <c r="I8" s="108">
        <v>304.82453969455935</v>
      </c>
      <c r="J8" s="131">
        <v>36.398443384383597</v>
      </c>
      <c r="K8" s="131">
        <v>20.9</v>
      </c>
      <c r="L8" s="131">
        <v>0.98542417043451602</v>
      </c>
      <c r="M8" s="190"/>
      <c r="N8" s="108"/>
    </row>
    <row r="9" spans="1:14" ht="13.2" x14ac:dyDescent="0.25">
      <c r="A9" s="108" t="s">
        <v>307</v>
      </c>
      <c r="B9" s="108">
        <v>32419</v>
      </c>
      <c r="C9" s="108">
        <v>2778</v>
      </c>
      <c r="D9" s="108">
        <v>2708.3297738486799</v>
      </c>
      <c r="E9" s="108">
        <v>69.826113941262903</v>
      </c>
      <c r="F9" s="108"/>
      <c r="G9" s="280">
        <v>3.71</v>
      </c>
      <c r="H9" s="280">
        <v>0.62719330993802702</v>
      </c>
      <c r="I9" s="108">
        <v>180.83141320025123</v>
      </c>
      <c r="J9" s="131">
        <v>3.6645177210894802</v>
      </c>
      <c r="K9" s="131">
        <v>9.9</v>
      </c>
      <c r="L9" s="131">
        <v>0.76565008025682202</v>
      </c>
      <c r="M9" s="190"/>
      <c r="N9" s="108"/>
    </row>
    <row r="10" spans="1:14" ht="13.2" x14ac:dyDescent="0.25">
      <c r="A10" s="108" t="s">
        <v>308</v>
      </c>
      <c r="B10" s="108">
        <v>28808</v>
      </c>
      <c r="C10" s="108">
        <v>3201</v>
      </c>
      <c r="D10" s="108">
        <v>3156.7728259303299</v>
      </c>
      <c r="E10" s="108">
        <v>44.147123731962303</v>
      </c>
      <c r="F10" s="108"/>
      <c r="G10" s="280">
        <v>4.2799999999999994</v>
      </c>
      <c r="H10" s="280">
        <v>1.44023816228829</v>
      </c>
      <c r="I10" s="108">
        <v>154.55419761365266</v>
      </c>
      <c r="J10" s="131">
        <v>3.1727297972785298</v>
      </c>
      <c r="K10" s="131">
        <v>15.7</v>
      </c>
      <c r="L10" s="131">
        <v>0.43556507766470298</v>
      </c>
      <c r="M10" s="190"/>
      <c r="N10" s="108"/>
    </row>
    <row r="11" spans="1:14" ht="13.2" x14ac:dyDescent="0.25">
      <c r="A11" s="108" t="s">
        <v>309</v>
      </c>
      <c r="B11" s="108">
        <v>99751</v>
      </c>
      <c r="C11" s="108">
        <v>5611</v>
      </c>
      <c r="D11" s="108">
        <v>5512.2350881800103</v>
      </c>
      <c r="E11" s="108">
        <v>98.986901753880502</v>
      </c>
      <c r="F11" s="108"/>
      <c r="G11" s="280">
        <v>6.59</v>
      </c>
      <c r="H11" s="280">
        <v>2.9278344614415901</v>
      </c>
      <c r="I11" s="108">
        <v>300.52287766491258</v>
      </c>
      <c r="J11" s="131">
        <v>20.884001162895601</v>
      </c>
      <c r="K11" s="131">
        <v>18.600000000000001</v>
      </c>
      <c r="L11" s="131">
        <v>0.73572050107537501</v>
      </c>
      <c r="M11" s="190"/>
      <c r="N11" s="108"/>
    </row>
    <row r="12" spans="1:14" ht="13.2" x14ac:dyDescent="0.25">
      <c r="A12" s="108" t="s">
        <v>310</v>
      </c>
      <c r="B12" s="108">
        <v>113920</v>
      </c>
      <c r="C12" s="108">
        <v>5245</v>
      </c>
      <c r="D12" s="108">
        <v>5143.9873604232298</v>
      </c>
      <c r="E12" s="108">
        <v>100.98725638170001</v>
      </c>
      <c r="F12" s="108"/>
      <c r="G12" s="280">
        <v>6.419999999999999</v>
      </c>
      <c r="H12" s="280">
        <v>1.9722555757095799</v>
      </c>
      <c r="I12" s="108">
        <v>335.42063144654651</v>
      </c>
      <c r="J12" s="131">
        <v>19.748946629213503</v>
      </c>
      <c r="K12" s="131">
        <v>16.7</v>
      </c>
      <c r="L12" s="131">
        <v>0.76697418198712397</v>
      </c>
      <c r="M12" s="190"/>
      <c r="N12" s="108"/>
    </row>
    <row r="13" spans="1:14" ht="13.2" x14ac:dyDescent="0.25">
      <c r="A13" s="108" t="s">
        <v>311</v>
      </c>
      <c r="B13" s="108">
        <v>86330</v>
      </c>
      <c r="C13" s="108">
        <v>5092</v>
      </c>
      <c r="D13" s="108">
        <v>4993.6805057679703</v>
      </c>
      <c r="E13" s="108">
        <v>98.007611410178001</v>
      </c>
      <c r="F13" s="108"/>
      <c r="G13" s="280">
        <v>7.3599999999999994</v>
      </c>
      <c r="H13" s="280">
        <v>2.2876402882856999</v>
      </c>
      <c r="I13" s="108">
        <v>284.80344099044873</v>
      </c>
      <c r="J13" s="131">
        <v>12.225182439476399</v>
      </c>
      <c r="K13" s="131">
        <v>19.5</v>
      </c>
      <c r="L13" s="131">
        <v>0.72361176655655202</v>
      </c>
      <c r="M13" s="190"/>
      <c r="N13" s="108"/>
    </row>
    <row r="14" spans="1:14" ht="13.2" x14ac:dyDescent="0.25">
      <c r="A14" s="108" t="s">
        <v>312</v>
      </c>
      <c r="B14" s="108">
        <v>48324</v>
      </c>
      <c r="C14" s="108">
        <v>3509</v>
      </c>
      <c r="D14" s="108">
        <v>3447.2526864512902</v>
      </c>
      <c r="E14" s="108">
        <v>61.958046500918698</v>
      </c>
      <c r="F14" s="108"/>
      <c r="G14" s="280">
        <v>3.47</v>
      </c>
      <c r="H14" s="280">
        <v>1.0273279352226701</v>
      </c>
      <c r="I14" s="108">
        <v>217.68325613147189</v>
      </c>
      <c r="J14" s="131">
        <v>13.0287227878487</v>
      </c>
      <c r="K14" s="131">
        <v>13.4</v>
      </c>
      <c r="L14" s="131">
        <v>0.69685378215549398</v>
      </c>
      <c r="M14" s="190"/>
      <c r="N14" s="108"/>
    </row>
    <row r="15" spans="1:14" ht="13.2" x14ac:dyDescent="0.25">
      <c r="A15" s="108" t="s">
        <v>313</v>
      </c>
      <c r="B15" s="108">
        <v>110633</v>
      </c>
      <c r="C15" s="108">
        <v>4074</v>
      </c>
      <c r="D15" s="108">
        <v>3975.6645119598202</v>
      </c>
      <c r="E15" s="108">
        <v>98.461858660143506</v>
      </c>
      <c r="F15" s="108"/>
      <c r="G15" s="280">
        <v>3.2800000000000002</v>
      </c>
      <c r="H15" s="280">
        <v>1.2068887583058401</v>
      </c>
      <c r="I15" s="108">
        <v>325.4504570591352</v>
      </c>
      <c r="J15" s="131">
        <v>15.642710583641401</v>
      </c>
      <c r="K15" s="131">
        <v>12</v>
      </c>
      <c r="L15" s="131">
        <v>0.55171203323143503</v>
      </c>
      <c r="M15" s="190"/>
      <c r="N15" s="108"/>
    </row>
    <row r="16" spans="1:14" ht="13.2" x14ac:dyDescent="0.25">
      <c r="A16" s="108" t="s">
        <v>314</v>
      </c>
      <c r="B16" s="108">
        <v>65770</v>
      </c>
      <c r="C16" s="108">
        <v>4869</v>
      </c>
      <c r="D16" s="108">
        <v>4798.0099972963899</v>
      </c>
      <c r="E16" s="108">
        <v>70.505157078736005</v>
      </c>
      <c r="F16" s="108"/>
      <c r="G16" s="280">
        <v>8.09</v>
      </c>
      <c r="H16" s="280">
        <v>2.3200056413510999</v>
      </c>
      <c r="I16" s="108">
        <v>205.60398828816525</v>
      </c>
      <c r="J16" s="131">
        <v>6.7127869849475399</v>
      </c>
      <c r="K16" s="131">
        <v>27.5</v>
      </c>
      <c r="L16" s="131">
        <v>1.26158353613874</v>
      </c>
      <c r="M16" s="190"/>
      <c r="N16" s="108"/>
    </row>
    <row r="17" spans="1:14" ht="13.2" x14ac:dyDescent="0.25">
      <c r="A17" s="108" t="s">
        <v>315</v>
      </c>
      <c r="B17" s="108">
        <v>12107</v>
      </c>
      <c r="C17" s="108">
        <v>3087</v>
      </c>
      <c r="D17" s="108">
        <v>3069.4513255361198</v>
      </c>
      <c r="E17" s="108">
        <v>17.139305560319499</v>
      </c>
      <c r="F17" s="108"/>
      <c r="G17" s="280">
        <v>2.92</v>
      </c>
      <c r="H17" s="280">
        <v>2.3176550783912697</v>
      </c>
      <c r="I17" s="108">
        <v>96.109312764164528</v>
      </c>
      <c r="J17" s="131">
        <v>3.7085983315437403</v>
      </c>
      <c r="K17" s="131">
        <v>15.8</v>
      </c>
      <c r="L17" s="131">
        <v>0.49765658287175102</v>
      </c>
      <c r="M17" s="190"/>
      <c r="N17" s="108"/>
    </row>
    <row r="18" spans="1:14" ht="13.2" x14ac:dyDescent="0.25">
      <c r="A18" s="108" t="s">
        <v>316</v>
      </c>
      <c r="B18" s="108">
        <v>30311</v>
      </c>
      <c r="C18" s="108">
        <v>4944</v>
      </c>
      <c r="D18" s="108">
        <v>4909.5991991678502</v>
      </c>
      <c r="E18" s="108">
        <v>34.3524971367437</v>
      </c>
      <c r="F18" s="108"/>
      <c r="G18" s="280">
        <v>8.1199999999999992</v>
      </c>
      <c r="H18" s="280">
        <v>3.0352371409485599</v>
      </c>
      <c r="I18" s="108">
        <v>153.35579545618745</v>
      </c>
      <c r="J18" s="131">
        <v>9.1023060934974094</v>
      </c>
      <c r="K18" s="131">
        <v>24.5</v>
      </c>
      <c r="L18" s="131">
        <v>0.81505646173149304</v>
      </c>
      <c r="M18" s="190"/>
      <c r="N18" s="108"/>
    </row>
    <row r="19" spans="1:14" ht="13.2" x14ac:dyDescent="0.25">
      <c r="A19" s="108" t="s">
        <v>317</v>
      </c>
      <c r="B19" s="108">
        <v>17451</v>
      </c>
      <c r="C19" s="108">
        <v>3822</v>
      </c>
      <c r="D19" s="108">
        <v>3794.5541271604702</v>
      </c>
      <c r="E19" s="108">
        <v>27.118862596122501</v>
      </c>
      <c r="F19" s="108"/>
      <c r="G19" s="280">
        <v>4.92</v>
      </c>
      <c r="H19" s="280">
        <v>1.8210431654676298</v>
      </c>
      <c r="I19" s="108">
        <v>129.53763931769021</v>
      </c>
      <c r="J19" s="131">
        <v>15.036387599564499</v>
      </c>
      <c r="K19" s="131">
        <v>15</v>
      </c>
      <c r="L19" s="131">
        <v>0.52554744525547403</v>
      </c>
      <c r="M19" s="190"/>
      <c r="N19" s="108"/>
    </row>
    <row r="20" spans="1:14" ht="13.2" x14ac:dyDescent="0.25">
      <c r="A20" s="108" t="s">
        <v>318</v>
      </c>
      <c r="B20" s="108">
        <v>52529</v>
      </c>
      <c r="C20" s="108">
        <v>5740</v>
      </c>
      <c r="D20" s="108">
        <v>5626.8395351895997</v>
      </c>
      <c r="E20" s="108">
        <v>113.263981623383</v>
      </c>
      <c r="F20" s="108"/>
      <c r="G20" s="280">
        <v>10.530000000000001</v>
      </c>
      <c r="H20" s="280">
        <v>2.4891139865970802</v>
      </c>
      <c r="I20" s="108">
        <v>209.61393083476108</v>
      </c>
      <c r="J20" s="131">
        <v>19.505416055892898</v>
      </c>
      <c r="K20" s="131">
        <v>19.899999999999999</v>
      </c>
      <c r="L20" s="131">
        <v>2.2868577810871202</v>
      </c>
      <c r="M20" s="190"/>
      <c r="N20" s="108"/>
    </row>
    <row r="21" spans="1:14" ht="13.2" x14ac:dyDescent="0.25">
      <c r="A21" s="108" t="s">
        <v>319</v>
      </c>
      <c r="B21" s="108">
        <v>76790</v>
      </c>
      <c r="C21" s="108">
        <v>4389</v>
      </c>
      <c r="D21" s="108">
        <v>4280.8613048543302</v>
      </c>
      <c r="E21" s="108">
        <v>108.408485549025</v>
      </c>
      <c r="F21" s="108"/>
      <c r="G21" s="280">
        <v>5.27</v>
      </c>
      <c r="H21" s="280">
        <v>1.5028051135841098</v>
      </c>
      <c r="I21" s="108">
        <v>271.87864940079425</v>
      </c>
      <c r="J21" s="131">
        <v>14.7037374658159</v>
      </c>
      <c r="K21" s="131">
        <v>15.7</v>
      </c>
      <c r="L21" s="131">
        <v>0.76052358787780205</v>
      </c>
      <c r="M21" s="190"/>
      <c r="N21" s="108"/>
    </row>
    <row r="22" spans="1:14" ht="13.2" x14ac:dyDescent="0.25">
      <c r="A22" s="108" t="s">
        <v>320</v>
      </c>
      <c r="B22" s="108">
        <v>85426</v>
      </c>
      <c r="C22" s="108">
        <v>4459</v>
      </c>
      <c r="D22" s="108">
        <v>4377.6041210990297</v>
      </c>
      <c r="E22" s="108">
        <v>81.516786597932693</v>
      </c>
      <c r="F22" s="108"/>
      <c r="G22" s="280">
        <v>4.1900000000000004</v>
      </c>
      <c r="H22" s="280">
        <v>1.43840232698379</v>
      </c>
      <c r="I22" s="108">
        <v>288.37128844598936</v>
      </c>
      <c r="J22" s="131">
        <v>21.444290965279901</v>
      </c>
      <c r="K22" s="131">
        <v>14.3</v>
      </c>
      <c r="L22" s="131">
        <v>0.86174922438735302</v>
      </c>
      <c r="M22" s="190"/>
      <c r="N22" s="108"/>
    </row>
    <row r="23" spans="1:14" ht="13.2" x14ac:dyDescent="0.25">
      <c r="A23" s="108" t="s">
        <v>305</v>
      </c>
      <c r="B23" s="108">
        <v>988943</v>
      </c>
      <c r="C23" s="108">
        <v>7439</v>
      </c>
      <c r="D23" s="108">
        <v>7241.3121271985501</v>
      </c>
      <c r="E23" s="108">
        <v>197.50730876754099</v>
      </c>
      <c r="F23" s="108"/>
      <c r="G23" s="280">
        <v>7.02</v>
      </c>
      <c r="H23" s="280">
        <v>1.58684469153368</v>
      </c>
      <c r="I23" s="108">
        <v>987.56214994297954</v>
      </c>
      <c r="J23" s="131">
        <v>11.324414046107801</v>
      </c>
      <c r="K23" s="131">
        <v>16</v>
      </c>
      <c r="L23" s="131">
        <v>1.2793680592661101</v>
      </c>
      <c r="M23" s="190"/>
      <c r="N23" s="108"/>
    </row>
    <row r="24" spans="1:14" ht="13.2" x14ac:dyDescent="0.25">
      <c r="A24" s="108" t="s">
        <v>321</v>
      </c>
      <c r="B24" s="108">
        <v>55912</v>
      </c>
      <c r="C24" s="108">
        <v>4806</v>
      </c>
      <c r="D24" s="108">
        <v>4689.48147740677</v>
      </c>
      <c r="E24" s="108">
        <v>116.813248450491</v>
      </c>
      <c r="F24" s="108"/>
      <c r="G24" s="280">
        <v>6.9</v>
      </c>
      <c r="H24" s="280">
        <v>2.0677601505781102</v>
      </c>
      <c r="I24" s="108">
        <v>229.78032988051871</v>
      </c>
      <c r="J24" s="131">
        <v>16.2290742595507</v>
      </c>
      <c r="K24" s="131">
        <v>16</v>
      </c>
      <c r="L24" s="131">
        <v>1.0624185715977701</v>
      </c>
      <c r="M24" s="190"/>
      <c r="N24" s="108"/>
    </row>
    <row r="25" spans="1:14" ht="13.2" x14ac:dyDescent="0.25">
      <c r="A25" s="108" t="s">
        <v>322</v>
      </c>
      <c r="B25" s="108">
        <v>102519</v>
      </c>
      <c r="C25" s="108">
        <v>6681</v>
      </c>
      <c r="D25" s="108">
        <v>6578.4861430230103</v>
      </c>
      <c r="E25" s="108">
        <v>102.727850290817</v>
      </c>
      <c r="F25" s="108"/>
      <c r="G25" s="280">
        <v>10.36</v>
      </c>
      <c r="H25" s="280">
        <v>3.2457039598283299</v>
      </c>
      <c r="I25" s="108">
        <v>303.96216869867209</v>
      </c>
      <c r="J25" s="131">
        <v>26.227333469893399</v>
      </c>
      <c r="K25" s="131">
        <v>21.1</v>
      </c>
      <c r="L25" s="131">
        <v>1.3171698057419901</v>
      </c>
      <c r="M25" s="190"/>
      <c r="N25" s="108"/>
    </row>
    <row r="26" spans="1:14" ht="13.2" x14ac:dyDescent="0.25">
      <c r="A26" s="108" t="s">
        <v>323</v>
      </c>
      <c r="B26" s="108">
        <v>49173</v>
      </c>
      <c r="C26" s="108">
        <v>4328</v>
      </c>
      <c r="D26" s="108">
        <v>4246.2842876486902</v>
      </c>
      <c r="E26" s="108">
        <v>82.024870968264693</v>
      </c>
      <c r="F26" s="108"/>
      <c r="G26" s="280">
        <v>4.7600000000000007</v>
      </c>
      <c r="H26" s="280">
        <v>2.0031275597587301</v>
      </c>
      <c r="I26" s="108">
        <v>220.54251290850931</v>
      </c>
      <c r="J26" s="131">
        <v>14.558802594920001</v>
      </c>
      <c r="K26" s="131">
        <v>18</v>
      </c>
      <c r="L26" s="131">
        <v>0.73691054896739605</v>
      </c>
      <c r="M26" s="190"/>
      <c r="N26" s="108"/>
    </row>
    <row r="27" spans="1:14" ht="13.2" x14ac:dyDescent="0.25">
      <c r="A27" s="108" t="s">
        <v>324</v>
      </c>
      <c r="B27" s="108">
        <v>76738</v>
      </c>
      <c r="C27" s="108">
        <v>3214</v>
      </c>
      <c r="D27" s="108">
        <v>3138.8322839361899</v>
      </c>
      <c r="E27" s="108">
        <v>75.393909575787603</v>
      </c>
      <c r="F27" s="108"/>
      <c r="G27" s="280">
        <v>2.44</v>
      </c>
      <c r="H27" s="280">
        <v>1.0023796329497701</v>
      </c>
      <c r="I27" s="108">
        <v>269.16723426152748</v>
      </c>
      <c r="J27" s="131">
        <v>5.1721441788944205</v>
      </c>
      <c r="K27" s="131">
        <v>13.5</v>
      </c>
      <c r="L27" s="131">
        <v>0.31662022165968196</v>
      </c>
      <c r="M27" s="190"/>
      <c r="N27" s="108"/>
    </row>
    <row r="28" spans="1:14" ht="13.2" x14ac:dyDescent="0.25">
      <c r="A28" s="108" t="s">
        <v>325</v>
      </c>
      <c r="B28" s="108">
        <v>50110</v>
      </c>
      <c r="C28" s="108">
        <v>5054</v>
      </c>
      <c r="D28" s="108">
        <v>4938.0046178124503</v>
      </c>
      <c r="E28" s="108">
        <v>115.56940161236</v>
      </c>
      <c r="F28" s="108"/>
      <c r="G28" s="280">
        <v>6.12</v>
      </c>
      <c r="H28" s="280">
        <v>2.5349596500954799</v>
      </c>
      <c r="I28" s="108">
        <v>215.60148422494683</v>
      </c>
      <c r="J28" s="131">
        <v>19.377369786469799</v>
      </c>
      <c r="K28" s="131">
        <v>20.6</v>
      </c>
      <c r="L28" s="131">
        <v>0.63311027058481206</v>
      </c>
      <c r="M28" s="190"/>
      <c r="N28" s="108"/>
    </row>
    <row r="29" spans="1:14" ht="13.2" x14ac:dyDescent="0.25">
      <c r="A29" s="108" t="s">
        <v>326</v>
      </c>
      <c r="B29" s="108">
        <v>32453</v>
      </c>
      <c r="C29" s="108">
        <v>5097</v>
      </c>
      <c r="D29" s="108">
        <v>5032.5191170194103</v>
      </c>
      <c r="E29" s="108">
        <v>64.788482285461399</v>
      </c>
      <c r="F29" s="108"/>
      <c r="G29" s="280">
        <v>7.5399999999999991</v>
      </c>
      <c r="H29" s="280">
        <v>2.47353090757779</v>
      </c>
      <c r="I29" s="108">
        <v>167.17057157286985</v>
      </c>
      <c r="J29" s="131">
        <v>20.737682186546699</v>
      </c>
      <c r="K29" s="131">
        <v>21</v>
      </c>
      <c r="L29" s="131">
        <v>1.17977770583792</v>
      </c>
      <c r="M29" s="190"/>
      <c r="N29" s="108"/>
    </row>
    <row r="30" spans="1:14" ht="13.2" x14ac:dyDescent="0.25">
      <c r="A30" s="108" t="s">
        <v>327</v>
      </c>
      <c r="B30" s="108">
        <v>35076</v>
      </c>
      <c r="C30" s="108">
        <v>3367</v>
      </c>
      <c r="D30" s="108">
        <v>3317.6242460706799</v>
      </c>
      <c r="E30" s="108">
        <v>49.479071304677397</v>
      </c>
      <c r="F30" s="108"/>
      <c r="G30" s="280">
        <v>3.35</v>
      </c>
      <c r="H30" s="280">
        <v>1.6919606234618498</v>
      </c>
      <c r="I30" s="108">
        <v>169.57889019568444</v>
      </c>
      <c r="J30" s="131">
        <v>5.7019044360816498</v>
      </c>
      <c r="K30" s="131">
        <v>17.899999999999999</v>
      </c>
      <c r="L30" s="131">
        <v>0.31078812511044401</v>
      </c>
      <c r="M30" s="190"/>
      <c r="N30" s="108"/>
    </row>
    <row r="31" spans="1:14" ht="13.2" x14ac:dyDescent="0.25">
      <c r="A31" s="108" t="s">
        <v>328</v>
      </c>
      <c r="B31" s="108">
        <v>11817</v>
      </c>
      <c r="C31" s="108">
        <v>2519</v>
      </c>
      <c r="D31" s="108">
        <v>2485.0960959947201</v>
      </c>
      <c r="E31" s="108">
        <v>33.960552341718397</v>
      </c>
      <c r="F31" s="108"/>
      <c r="G31" s="280">
        <v>3.19</v>
      </c>
      <c r="H31" s="280">
        <v>1.03425372426226</v>
      </c>
      <c r="I31" s="108">
        <v>106.59737332598773</v>
      </c>
      <c r="J31" s="131">
        <v>0.76161462300076199</v>
      </c>
      <c r="K31" s="131">
        <v>14.3</v>
      </c>
      <c r="L31" s="131">
        <v>0.87495324772472305</v>
      </c>
      <c r="M31" s="190"/>
      <c r="N31" s="108"/>
    </row>
    <row r="32" spans="1:14" ht="13.2" x14ac:dyDescent="0.25">
      <c r="A32" s="108" t="s">
        <v>329</v>
      </c>
      <c r="B32" s="108">
        <v>46637</v>
      </c>
      <c r="C32" s="108">
        <v>3429</v>
      </c>
      <c r="D32" s="108">
        <v>3381.09454591653</v>
      </c>
      <c r="E32" s="108">
        <v>47.475743112809397</v>
      </c>
      <c r="F32" s="108"/>
      <c r="G32" s="280">
        <v>3.26</v>
      </c>
      <c r="H32" s="280">
        <v>1.7756214675136301</v>
      </c>
      <c r="I32" s="108">
        <v>204.29635336931494</v>
      </c>
      <c r="J32" s="131">
        <v>5.0153311748182796</v>
      </c>
      <c r="K32" s="131">
        <v>15.6</v>
      </c>
      <c r="L32" s="131">
        <v>0.40336827633614003</v>
      </c>
      <c r="M32" s="190"/>
      <c r="N32" s="108"/>
    </row>
    <row r="33" spans="1:14" ht="13.2" x14ac:dyDescent="0.25">
      <c r="A33" s="108" t="s">
        <v>330</v>
      </c>
      <c r="B33" s="108">
        <v>49282</v>
      </c>
      <c r="C33" s="108">
        <v>3456</v>
      </c>
      <c r="D33" s="108">
        <v>3404.3319050350201</v>
      </c>
      <c r="E33" s="108">
        <v>51.677437115969099</v>
      </c>
      <c r="F33" s="108"/>
      <c r="G33" s="280">
        <v>2.87</v>
      </c>
      <c r="H33" s="280">
        <v>1.68600345593681</v>
      </c>
      <c r="I33" s="108">
        <v>208.7199080107118</v>
      </c>
      <c r="J33" s="131">
        <v>6.6291952436995203</v>
      </c>
      <c r="K33" s="131">
        <v>17.2</v>
      </c>
      <c r="L33" s="131">
        <v>0.37818022096834097</v>
      </c>
      <c r="M33" s="190"/>
      <c r="N33" s="108"/>
    </row>
    <row r="34" spans="1:14" ht="14.25" customHeight="1" x14ac:dyDescent="0.25">
      <c r="A34" s="18" t="s">
        <v>331</v>
      </c>
      <c r="B34" s="108"/>
      <c r="C34" s="108"/>
      <c r="D34" s="108"/>
      <c r="E34" s="108"/>
      <c r="F34" s="108"/>
      <c r="G34" s="280"/>
      <c r="H34" s="280"/>
      <c r="I34" s="108"/>
      <c r="J34" s="131"/>
      <c r="K34" s="131"/>
      <c r="L34" s="131"/>
      <c r="M34" s="190"/>
      <c r="N34" s="108"/>
    </row>
    <row r="35" spans="1:14" ht="13.2" x14ac:dyDescent="0.25">
      <c r="A35" s="108" t="s">
        <v>332</v>
      </c>
      <c r="B35" s="108">
        <v>48292</v>
      </c>
      <c r="C35" s="108">
        <v>4834</v>
      </c>
      <c r="D35" s="108">
        <v>4874.9910681019301</v>
      </c>
      <c r="E35" s="108">
        <v>-40.511201626500203</v>
      </c>
      <c r="F35" s="108"/>
      <c r="G35" s="280">
        <v>9.26</v>
      </c>
      <c r="H35" s="280">
        <v>2.5592274785480198</v>
      </c>
      <c r="I35" s="108">
        <v>181.03038419005799</v>
      </c>
      <c r="J35" s="131">
        <v>7.4008117286507096</v>
      </c>
      <c r="K35" s="131">
        <v>21.7</v>
      </c>
      <c r="L35" s="131">
        <v>1.6114048591125099</v>
      </c>
      <c r="M35" s="190"/>
      <c r="N35" s="108"/>
    </row>
    <row r="36" spans="1:14" ht="13.2" x14ac:dyDescent="0.25">
      <c r="A36" s="108" t="s">
        <v>333</v>
      </c>
      <c r="B36" s="108">
        <v>14343</v>
      </c>
      <c r="C36" s="108">
        <v>4588</v>
      </c>
      <c r="D36" s="108">
        <v>4640.0609632057203</v>
      </c>
      <c r="E36" s="108">
        <v>-52.252744363791699</v>
      </c>
      <c r="F36" s="108"/>
      <c r="G36" s="280">
        <v>7.7200000000000006</v>
      </c>
      <c r="H36" s="280">
        <v>3.0744466800804799</v>
      </c>
      <c r="I36" s="108">
        <v>93.338095116624274</v>
      </c>
      <c r="J36" s="131">
        <v>4.8734574356829095</v>
      </c>
      <c r="K36" s="131">
        <v>32.200000000000003</v>
      </c>
      <c r="L36" s="131">
        <v>1.7403422481811699</v>
      </c>
      <c r="M36" s="190"/>
      <c r="N36" s="108"/>
    </row>
    <row r="37" spans="1:14" ht="13.2" x14ac:dyDescent="0.25">
      <c r="A37" s="108" t="s">
        <v>334</v>
      </c>
      <c r="B37" s="108">
        <v>22974</v>
      </c>
      <c r="C37" s="108">
        <v>3514</v>
      </c>
      <c r="D37" s="108">
        <v>3525.97369378145</v>
      </c>
      <c r="E37" s="108">
        <v>-12.085550187024699</v>
      </c>
      <c r="F37" s="108"/>
      <c r="G37" s="280">
        <v>3.39</v>
      </c>
      <c r="H37" s="280">
        <v>2.60596546310832</v>
      </c>
      <c r="I37" s="108">
        <v>141.78152206828645</v>
      </c>
      <c r="J37" s="131">
        <v>4.9447201183947094</v>
      </c>
      <c r="K37" s="131">
        <v>17.100000000000001</v>
      </c>
      <c r="L37" s="131">
        <v>0.36928104575163401</v>
      </c>
      <c r="M37" s="190"/>
      <c r="N37" s="108"/>
    </row>
    <row r="38" spans="1:14" ht="13.2" x14ac:dyDescent="0.25">
      <c r="A38" s="108" t="s">
        <v>335</v>
      </c>
      <c r="B38" s="108">
        <v>20714</v>
      </c>
      <c r="C38" s="108">
        <v>2927</v>
      </c>
      <c r="D38" s="108">
        <v>2931.1919811637299</v>
      </c>
      <c r="E38" s="108">
        <v>-4.5635874538010297</v>
      </c>
      <c r="F38" s="108"/>
      <c r="G38" s="280">
        <v>3.08</v>
      </c>
      <c r="H38" s="280">
        <v>1.6381106737670799</v>
      </c>
      <c r="I38" s="108">
        <v>117.91946404220128</v>
      </c>
      <c r="J38" s="131">
        <v>4.3593704740754999</v>
      </c>
      <c r="K38" s="131">
        <v>15.5</v>
      </c>
      <c r="L38" s="131">
        <v>0.57899919434249403</v>
      </c>
      <c r="M38" s="190"/>
      <c r="N38" s="108"/>
    </row>
    <row r="39" spans="1:14" ht="13.2" x14ac:dyDescent="0.25">
      <c r="A39" s="108" t="s">
        <v>336</v>
      </c>
      <c r="B39" s="108">
        <v>21193</v>
      </c>
      <c r="C39" s="108">
        <v>4997</v>
      </c>
      <c r="D39" s="108">
        <v>5049.3429118010599</v>
      </c>
      <c r="E39" s="108">
        <v>-52.252744363791699</v>
      </c>
      <c r="F39" s="108"/>
      <c r="G39" s="280">
        <v>10.489999999999998</v>
      </c>
      <c r="H39" s="280">
        <v>2.4917214049183003</v>
      </c>
      <c r="I39" s="108">
        <v>119.16375287812986</v>
      </c>
      <c r="J39" s="131">
        <v>7.2429575803331296</v>
      </c>
      <c r="K39" s="131">
        <v>31.1</v>
      </c>
      <c r="L39" s="131">
        <v>2.35089983022071</v>
      </c>
      <c r="M39" s="190"/>
      <c r="N39" s="108"/>
    </row>
    <row r="40" spans="1:14" ht="13.2" x14ac:dyDescent="0.25">
      <c r="A40" s="108" t="s">
        <v>331</v>
      </c>
      <c r="B40" s="108">
        <v>245329</v>
      </c>
      <c r="C40" s="108">
        <v>5415</v>
      </c>
      <c r="D40" s="108">
        <v>5424.6853186358203</v>
      </c>
      <c r="E40" s="108">
        <v>-10.162220399153499</v>
      </c>
      <c r="F40" s="108"/>
      <c r="G40" s="280">
        <v>7.76</v>
      </c>
      <c r="H40" s="280">
        <v>1.4512887677566799</v>
      </c>
      <c r="I40" s="108">
        <v>455.4722823619457</v>
      </c>
      <c r="J40" s="131">
        <v>14.443869253125399</v>
      </c>
      <c r="K40" s="131">
        <v>17.600000000000001</v>
      </c>
      <c r="L40" s="131">
        <v>2.00410667142802</v>
      </c>
      <c r="M40" s="190"/>
      <c r="N40" s="108"/>
    </row>
    <row r="41" spans="1:14" ht="13.2" x14ac:dyDescent="0.25">
      <c r="A41" s="108" t="s">
        <v>337</v>
      </c>
      <c r="B41" s="108">
        <v>9572</v>
      </c>
      <c r="C41" s="108">
        <v>4895</v>
      </c>
      <c r="D41" s="108">
        <v>4947.0594211916796</v>
      </c>
      <c r="E41" s="108">
        <v>-52.252744363791699</v>
      </c>
      <c r="F41" s="108"/>
      <c r="G41" s="280">
        <v>9.83</v>
      </c>
      <c r="H41" s="280">
        <v>2.9253365973072198</v>
      </c>
      <c r="I41" s="108">
        <v>92.498648638777425</v>
      </c>
      <c r="J41" s="131">
        <v>8.7129126619306305</v>
      </c>
      <c r="K41" s="131">
        <v>26.9</v>
      </c>
      <c r="L41" s="131">
        <v>3.8352340936374496</v>
      </c>
      <c r="M41" s="190"/>
      <c r="N41" s="108"/>
    </row>
    <row r="42" spans="1:14" ht="13.2" x14ac:dyDescent="0.25">
      <c r="A42" s="108" t="s">
        <v>338</v>
      </c>
      <c r="B42" s="108">
        <v>22172</v>
      </c>
      <c r="C42" s="108">
        <v>3713</v>
      </c>
      <c r="D42" s="108">
        <v>3764.86049997589</v>
      </c>
      <c r="E42" s="108">
        <v>-52.252744363791699</v>
      </c>
      <c r="F42" s="108"/>
      <c r="G42" s="280">
        <v>5.24</v>
      </c>
      <c r="H42" s="280">
        <v>2.15474042894368</v>
      </c>
      <c r="I42" s="108">
        <v>122.72734006732159</v>
      </c>
      <c r="J42" s="131">
        <v>4.2982139635576395</v>
      </c>
      <c r="K42" s="131">
        <v>25.1</v>
      </c>
      <c r="L42" s="131">
        <v>0.97391527270396705</v>
      </c>
      <c r="M42" s="190"/>
      <c r="N42" s="108"/>
    </row>
    <row r="43" spans="1:14" ht="14.25" customHeight="1" x14ac:dyDescent="0.25">
      <c r="A43" s="18" t="s">
        <v>339</v>
      </c>
      <c r="B43" s="108"/>
      <c r="C43" s="108"/>
      <c r="D43" s="108"/>
      <c r="E43" s="108"/>
      <c r="F43" s="108"/>
      <c r="G43" s="280"/>
      <c r="H43" s="280"/>
      <c r="I43" s="108"/>
      <c r="J43" s="131"/>
      <c r="K43" s="131"/>
      <c r="L43" s="131"/>
      <c r="M43" s="190"/>
      <c r="N43" s="108"/>
    </row>
    <row r="44" spans="1:14" ht="13.2" x14ac:dyDescent="0.25">
      <c r="A44" s="108" t="s">
        <v>340</v>
      </c>
      <c r="B44" s="108">
        <v>107468</v>
      </c>
      <c r="C44" s="108">
        <v>6577</v>
      </c>
      <c r="D44" s="108">
        <v>6629.09083011456</v>
      </c>
      <c r="E44" s="108">
        <v>-52.252744363791699</v>
      </c>
      <c r="F44" s="108"/>
      <c r="G44" s="280">
        <v>14.99</v>
      </c>
      <c r="H44" s="280">
        <v>2.2566906108956801</v>
      </c>
      <c r="I44" s="108">
        <v>310.44001030794982</v>
      </c>
      <c r="J44" s="131">
        <v>15.688390962891299</v>
      </c>
      <c r="K44" s="131">
        <v>24</v>
      </c>
      <c r="L44" s="131">
        <v>3.0299371756350699</v>
      </c>
      <c r="M44" s="190"/>
      <c r="N44" s="108"/>
    </row>
    <row r="45" spans="1:14" ht="13.2" x14ac:dyDescent="0.25">
      <c r="A45" s="108" t="s">
        <v>341</v>
      </c>
      <c r="B45" s="108">
        <v>15668</v>
      </c>
      <c r="C45" s="108">
        <v>6731</v>
      </c>
      <c r="D45" s="108">
        <v>6783.3385677024698</v>
      </c>
      <c r="E45" s="108">
        <v>-52.252744363791699</v>
      </c>
      <c r="F45" s="108"/>
      <c r="G45" s="280">
        <v>19.809999999999999</v>
      </c>
      <c r="H45" s="280">
        <v>2.6901442895573497</v>
      </c>
      <c r="I45" s="108">
        <v>111.72287142747452</v>
      </c>
      <c r="J45" s="131">
        <v>10.620372734235401</v>
      </c>
      <c r="K45" s="131">
        <v>29.3</v>
      </c>
      <c r="L45" s="131">
        <v>3.0612980769230798</v>
      </c>
      <c r="M45" s="190"/>
      <c r="N45" s="108"/>
    </row>
    <row r="46" spans="1:14" ht="13.2" x14ac:dyDescent="0.25">
      <c r="A46" s="108" t="s">
        <v>342</v>
      </c>
      <c r="B46" s="108">
        <v>11520</v>
      </c>
      <c r="C46" s="108">
        <v>4086</v>
      </c>
      <c r="D46" s="108">
        <v>4138.45403987177</v>
      </c>
      <c r="E46" s="108">
        <v>-52.252744363791699</v>
      </c>
      <c r="F46" s="108"/>
      <c r="G46" s="280">
        <v>5.16</v>
      </c>
      <c r="H46" s="280">
        <v>2.9654201849618</v>
      </c>
      <c r="I46" s="108">
        <v>88.306285167025337</v>
      </c>
      <c r="J46" s="131">
        <v>6.8402777777777795</v>
      </c>
      <c r="K46" s="131">
        <v>28.7</v>
      </c>
      <c r="L46" s="131">
        <v>0.74546887312844801</v>
      </c>
      <c r="M46" s="190"/>
      <c r="N46" s="108"/>
    </row>
    <row r="47" spans="1:14" ht="13.2" x14ac:dyDescent="0.25">
      <c r="A47" s="108" t="s">
        <v>343</v>
      </c>
      <c r="B47" s="108">
        <v>34324</v>
      </c>
      <c r="C47" s="108">
        <v>5904</v>
      </c>
      <c r="D47" s="108">
        <v>5956.6693480113599</v>
      </c>
      <c r="E47" s="108">
        <v>-52.252744363791699</v>
      </c>
      <c r="F47" s="108"/>
      <c r="G47" s="280">
        <v>13.73</v>
      </c>
      <c r="H47" s="280">
        <v>2.65930576603883</v>
      </c>
      <c r="I47" s="108">
        <v>170.81861725233583</v>
      </c>
      <c r="J47" s="131">
        <v>9.9871809812376195</v>
      </c>
      <c r="K47" s="131">
        <v>30.2</v>
      </c>
      <c r="L47" s="131">
        <v>2.8901612427903798</v>
      </c>
      <c r="M47" s="190"/>
      <c r="N47" s="108"/>
    </row>
    <row r="48" spans="1:14" ht="13.2" x14ac:dyDescent="0.25">
      <c r="A48" s="108" t="s">
        <v>344</v>
      </c>
      <c r="B48" s="108">
        <v>58200</v>
      </c>
      <c r="C48" s="108">
        <v>5259</v>
      </c>
      <c r="D48" s="108">
        <v>5311.5649713783596</v>
      </c>
      <c r="E48" s="108">
        <v>-52.252744363791699</v>
      </c>
      <c r="F48" s="108"/>
      <c r="G48" s="280">
        <v>10.57</v>
      </c>
      <c r="H48" s="280">
        <v>2.00090669304319</v>
      </c>
      <c r="I48" s="108">
        <v>218.67098572970306</v>
      </c>
      <c r="J48" s="131">
        <v>11.792096219931301</v>
      </c>
      <c r="K48" s="131">
        <v>26.1</v>
      </c>
      <c r="L48" s="131">
        <v>2.6749021654056899</v>
      </c>
      <c r="M48" s="190"/>
      <c r="N48" s="108"/>
    </row>
    <row r="49" spans="1:14" ht="13.2" x14ac:dyDescent="0.25">
      <c r="A49" s="108" t="s">
        <v>345</v>
      </c>
      <c r="B49" s="108">
        <v>12106</v>
      </c>
      <c r="C49" s="108">
        <v>5161</v>
      </c>
      <c r="D49" s="108">
        <v>5213.5558505835297</v>
      </c>
      <c r="E49" s="108">
        <v>-52.252744363791699</v>
      </c>
      <c r="F49" s="108"/>
      <c r="G49" s="280">
        <v>11.19</v>
      </c>
      <c r="H49" s="280">
        <v>2.4603091157607002</v>
      </c>
      <c r="I49" s="108">
        <v>107.89346597454362</v>
      </c>
      <c r="J49" s="131">
        <v>10.4906657855609</v>
      </c>
      <c r="K49" s="131">
        <v>29.5</v>
      </c>
      <c r="L49" s="131">
        <v>1.4707850400286799</v>
      </c>
      <c r="M49" s="190"/>
      <c r="N49" s="108"/>
    </row>
    <row r="50" spans="1:14" ht="13.2" x14ac:dyDescent="0.25">
      <c r="A50" s="108" t="s">
        <v>346</v>
      </c>
      <c r="B50" s="108">
        <v>38917</v>
      </c>
      <c r="C50" s="108">
        <v>4357</v>
      </c>
      <c r="D50" s="108">
        <v>4409.0271467897201</v>
      </c>
      <c r="E50" s="108">
        <v>-51.592704181863098</v>
      </c>
      <c r="F50" s="108"/>
      <c r="G50" s="280">
        <v>6.9099999999999993</v>
      </c>
      <c r="H50" s="280">
        <v>2.5053222671315298</v>
      </c>
      <c r="I50" s="108">
        <v>172.77441940287341</v>
      </c>
      <c r="J50" s="131">
        <v>6.7785286635660498</v>
      </c>
      <c r="K50" s="131">
        <v>22.3</v>
      </c>
      <c r="L50" s="131">
        <v>1.6172038595770901</v>
      </c>
      <c r="M50" s="190"/>
      <c r="N50" s="108"/>
    </row>
    <row r="51" spans="1:14" ht="13.2" x14ac:dyDescent="0.25">
      <c r="A51" s="108" t="s">
        <v>347</v>
      </c>
      <c r="B51" s="108">
        <v>14885</v>
      </c>
      <c r="C51" s="108">
        <v>3571</v>
      </c>
      <c r="D51" s="108">
        <v>3607.4364838748402</v>
      </c>
      <c r="E51" s="108">
        <v>-36.1745514674937</v>
      </c>
      <c r="F51" s="108"/>
      <c r="G51" s="280">
        <v>4.6899999999999995</v>
      </c>
      <c r="H51" s="280">
        <v>2.3233834764117498</v>
      </c>
      <c r="I51" s="108">
        <v>112.64102272262978</v>
      </c>
      <c r="J51" s="131">
        <v>5.1797111185757503</v>
      </c>
      <c r="K51" s="131">
        <v>20.100000000000001</v>
      </c>
      <c r="L51" s="131">
        <v>0.86352128883774493</v>
      </c>
      <c r="M51" s="190"/>
      <c r="N51" s="108"/>
    </row>
    <row r="52" spans="1:14" ht="13.2" x14ac:dyDescent="0.25">
      <c r="A52" s="108" t="s">
        <v>348</v>
      </c>
      <c r="B52" s="108">
        <v>8856</v>
      </c>
      <c r="C52" s="108">
        <v>5272</v>
      </c>
      <c r="D52" s="108">
        <v>5324.2282024533597</v>
      </c>
      <c r="E52" s="108">
        <v>-52.252744363791699</v>
      </c>
      <c r="F52" s="108"/>
      <c r="G52" s="280">
        <v>12.46</v>
      </c>
      <c r="H52" s="280">
        <v>2.9484995413445203</v>
      </c>
      <c r="I52" s="108">
        <v>80.696964007328063</v>
      </c>
      <c r="J52" s="131">
        <v>4.4037940379403802</v>
      </c>
      <c r="K52" s="131">
        <v>32.4</v>
      </c>
      <c r="L52" s="131">
        <v>3.6760869565217402</v>
      </c>
      <c r="M52" s="190"/>
      <c r="N52" s="108"/>
    </row>
    <row r="53" spans="1:14" ht="14.25" customHeight="1" x14ac:dyDescent="0.25">
      <c r="A53" s="18" t="s">
        <v>349</v>
      </c>
      <c r="B53" s="108"/>
      <c r="C53" s="108"/>
      <c r="D53" s="108"/>
      <c r="E53" s="108"/>
      <c r="F53" s="108"/>
      <c r="G53" s="280"/>
      <c r="H53" s="280"/>
      <c r="I53" s="108"/>
      <c r="J53" s="131"/>
      <c r="K53" s="131"/>
      <c r="L53" s="131"/>
      <c r="M53" s="190"/>
      <c r="N53" s="108"/>
    </row>
    <row r="54" spans="1:14" ht="13.2" x14ac:dyDescent="0.25">
      <c r="A54" s="108" t="s">
        <v>350</v>
      </c>
      <c r="B54" s="108">
        <v>5523</v>
      </c>
      <c r="C54" s="108">
        <v>4298</v>
      </c>
      <c r="D54" s="108">
        <v>4350.0129710627698</v>
      </c>
      <c r="E54" s="108">
        <v>-52.252744363791699</v>
      </c>
      <c r="F54" s="108"/>
      <c r="G54" s="280">
        <v>8.7900000000000009</v>
      </c>
      <c r="H54" s="280">
        <v>2.2325020112630702</v>
      </c>
      <c r="I54" s="108">
        <v>61.065538563088104</v>
      </c>
      <c r="J54" s="131">
        <v>8.5641861307260605</v>
      </c>
      <c r="K54" s="131">
        <v>25.7</v>
      </c>
      <c r="L54" s="131">
        <v>2.0331534309946</v>
      </c>
      <c r="M54" s="190"/>
      <c r="N54" s="108"/>
    </row>
    <row r="55" spans="1:14" ht="13.2" x14ac:dyDescent="0.25">
      <c r="A55" s="108" t="s">
        <v>351</v>
      </c>
      <c r="B55" s="108">
        <v>21694</v>
      </c>
      <c r="C55" s="108">
        <v>5102</v>
      </c>
      <c r="D55" s="108">
        <v>5154.0844398368899</v>
      </c>
      <c r="E55" s="108">
        <v>-52.252744363791699</v>
      </c>
      <c r="F55" s="108"/>
      <c r="G55" s="280">
        <v>10.119999999999999</v>
      </c>
      <c r="H55" s="280">
        <v>2.5905014945200899</v>
      </c>
      <c r="I55" s="108">
        <v>132.2157328006013</v>
      </c>
      <c r="J55" s="131">
        <v>13.8425371070342</v>
      </c>
      <c r="K55" s="131">
        <v>23.4</v>
      </c>
      <c r="L55" s="131">
        <v>2.0566408810803698</v>
      </c>
      <c r="M55" s="190"/>
      <c r="N55" s="108"/>
    </row>
    <row r="56" spans="1:14" ht="13.2" x14ac:dyDescent="0.25">
      <c r="A56" s="108" t="s">
        <v>352</v>
      </c>
      <c r="B56" s="108">
        <v>9992</v>
      </c>
      <c r="C56" s="108">
        <v>4185</v>
      </c>
      <c r="D56" s="108">
        <v>4237.2407307843896</v>
      </c>
      <c r="E56" s="108">
        <v>-52.252744363791699</v>
      </c>
      <c r="F56" s="108"/>
      <c r="G56" s="280">
        <v>8.7800000000000011</v>
      </c>
      <c r="H56" s="280">
        <v>1.79144089350879</v>
      </c>
      <c r="I56" s="108">
        <v>81.455509328712694</v>
      </c>
      <c r="J56" s="131">
        <v>9.3374699759807811</v>
      </c>
      <c r="K56" s="131">
        <v>24.2</v>
      </c>
      <c r="L56" s="131">
        <v>3.2648741418764304</v>
      </c>
      <c r="M56" s="190"/>
      <c r="N56" s="108"/>
    </row>
    <row r="57" spans="1:14" ht="13.2" x14ac:dyDescent="0.25">
      <c r="A57" s="108" t="s">
        <v>353</v>
      </c>
      <c r="B57" s="108">
        <v>167404</v>
      </c>
      <c r="C57" s="108">
        <v>5621</v>
      </c>
      <c r="D57" s="108">
        <v>5653.5943968756101</v>
      </c>
      <c r="E57" s="108">
        <v>-32.133037918287997</v>
      </c>
      <c r="F57" s="108"/>
      <c r="G57" s="280">
        <v>10.36</v>
      </c>
      <c r="H57" s="280">
        <v>1.4550614669725299</v>
      </c>
      <c r="I57" s="108">
        <v>385.5204274743428</v>
      </c>
      <c r="J57" s="131">
        <v>15.599388306133699</v>
      </c>
      <c r="K57" s="131">
        <v>18.399999999999999</v>
      </c>
      <c r="L57" s="131">
        <v>4.1834891826601597</v>
      </c>
      <c r="M57" s="190"/>
      <c r="N57" s="108"/>
    </row>
    <row r="58" spans="1:14" ht="13.2" x14ac:dyDescent="0.25">
      <c r="A58" s="108" t="s">
        <v>354</v>
      </c>
      <c r="B58" s="108">
        <v>28576</v>
      </c>
      <c r="C58" s="108">
        <v>4410</v>
      </c>
      <c r="D58" s="108">
        <v>4461.8074189183899</v>
      </c>
      <c r="E58" s="108">
        <v>-52.252744363791699</v>
      </c>
      <c r="F58" s="108"/>
      <c r="G58" s="280">
        <v>6.12</v>
      </c>
      <c r="H58" s="280">
        <v>2.2066479775730898</v>
      </c>
      <c r="I58" s="108">
        <v>150.68842025849233</v>
      </c>
      <c r="J58" s="131">
        <v>13.451847704367301</v>
      </c>
      <c r="K58" s="131">
        <v>26.7</v>
      </c>
      <c r="L58" s="131">
        <v>1.4700015664978301</v>
      </c>
      <c r="M58" s="190"/>
      <c r="N58" s="108"/>
    </row>
    <row r="59" spans="1:14" ht="13.2" x14ac:dyDescent="0.25">
      <c r="A59" s="108" t="s">
        <v>355</v>
      </c>
      <c r="B59" s="108">
        <v>43728</v>
      </c>
      <c r="C59" s="108">
        <v>5378</v>
      </c>
      <c r="D59" s="108">
        <v>5429.7563298637797</v>
      </c>
      <c r="E59" s="108">
        <v>-52.252744363791699</v>
      </c>
      <c r="F59" s="108"/>
      <c r="G59" s="280">
        <v>9.1800000000000015</v>
      </c>
      <c r="H59" s="280">
        <v>2.6029725136892097</v>
      </c>
      <c r="I59" s="108">
        <v>191.9739565670302</v>
      </c>
      <c r="J59" s="131">
        <v>13.151756311745299</v>
      </c>
      <c r="K59" s="131">
        <v>32.6</v>
      </c>
      <c r="L59" s="131">
        <v>2.9727979274611402</v>
      </c>
      <c r="M59" s="190"/>
      <c r="N59" s="108"/>
    </row>
    <row r="60" spans="1:14" ht="13.2" x14ac:dyDescent="0.25">
      <c r="A60" s="108" t="s">
        <v>356</v>
      </c>
      <c r="B60" s="108">
        <v>145163</v>
      </c>
      <c r="C60" s="108">
        <v>5855</v>
      </c>
      <c r="D60" s="108">
        <v>5907.1046235863196</v>
      </c>
      <c r="E60" s="108">
        <v>-52.252744363791699</v>
      </c>
      <c r="F60" s="108"/>
      <c r="G60" s="280">
        <v>9.5699999999999985</v>
      </c>
      <c r="H60" s="280">
        <v>2.4313561098302201</v>
      </c>
      <c r="I60" s="108">
        <v>362.13119169715276</v>
      </c>
      <c r="J60" s="131">
        <v>13.900236286105999</v>
      </c>
      <c r="K60" s="131">
        <v>24.3</v>
      </c>
      <c r="L60" s="131">
        <v>2.5236372821419599</v>
      </c>
      <c r="M60" s="190"/>
      <c r="N60" s="108"/>
    </row>
    <row r="61" spans="1:14" ht="13.2" x14ac:dyDescent="0.25">
      <c r="A61" s="108" t="s">
        <v>357</v>
      </c>
      <c r="B61" s="108">
        <v>14867</v>
      </c>
      <c r="C61" s="108">
        <v>3616</v>
      </c>
      <c r="D61" s="108">
        <v>3668.6973601979498</v>
      </c>
      <c r="E61" s="108">
        <v>-52.252744363791699</v>
      </c>
      <c r="F61" s="108"/>
      <c r="G61" s="280">
        <v>4.5699999999999994</v>
      </c>
      <c r="H61" s="280">
        <v>2.1754894851341602</v>
      </c>
      <c r="I61" s="108">
        <v>97.724101428460315</v>
      </c>
      <c r="J61" s="131">
        <v>6.8002959574897393</v>
      </c>
      <c r="K61" s="131">
        <v>25.1</v>
      </c>
      <c r="L61" s="131">
        <v>0.57567829457364306</v>
      </c>
      <c r="M61" s="190"/>
      <c r="N61" s="108"/>
    </row>
    <row r="62" spans="1:14" ht="13.2" x14ac:dyDescent="0.25">
      <c r="A62" s="108" t="s">
        <v>358</v>
      </c>
      <c r="B62" s="108">
        <v>7434</v>
      </c>
      <c r="C62" s="108">
        <v>3867</v>
      </c>
      <c r="D62" s="108">
        <v>3919.6526326254798</v>
      </c>
      <c r="E62" s="108">
        <v>-52.252744363791699</v>
      </c>
      <c r="F62" s="108"/>
      <c r="G62" s="280">
        <v>5.87</v>
      </c>
      <c r="H62" s="280">
        <v>1.9492025989368</v>
      </c>
      <c r="I62" s="108">
        <v>75.723180070570194</v>
      </c>
      <c r="J62" s="131">
        <v>8.2055421038471898</v>
      </c>
      <c r="K62" s="131">
        <v>31.1</v>
      </c>
      <c r="L62" s="131">
        <v>1.8871028744326799</v>
      </c>
      <c r="M62" s="190"/>
      <c r="N62" s="108"/>
    </row>
    <row r="63" spans="1:14" ht="13.2" x14ac:dyDescent="0.25">
      <c r="A63" s="108" t="s">
        <v>359</v>
      </c>
      <c r="B63" s="108">
        <v>7541</v>
      </c>
      <c r="C63" s="108">
        <v>3705</v>
      </c>
      <c r="D63" s="108">
        <v>3757.00977820451</v>
      </c>
      <c r="E63" s="108">
        <v>-52.252744363791699</v>
      </c>
      <c r="F63" s="108"/>
      <c r="G63" s="280">
        <v>4.66</v>
      </c>
      <c r="H63" s="280">
        <v>2.6148618702910302</v>
      </c>
      <c r="I63" s="108">
        <v>69.274815048471979</v>
      </c>
      <c r="J63" s="131">
        <v>4.3495557618352994</v>
      </c>
      <c r="K63" s="131">
        <v>29.7</v>
      </c>
      <c r="L63" s="131">
        <v>1.55551651440618</v>
      </c>
      <c r="M63" s="190"/>
      <c r="N63" s="108"/>
    </row>
    <row r="64" spans="1:14" ht="13.2" x14ac:dyDescent="0.25">
      <c r="A64" s="108" t="s">
        <v>360</v>
      </c>
      <c r="B64" s="108">
        <v>3637</v>
      </c>
      <c r="C64" s="108">
        <v>3417</v>
      </c>
      <c r="D64" s="108">
        <v>3468.7941762923701</v>
      </c>
      <c r="E64" s="108">
        <v>-52.252744363791699</v>
      </c>
      <c r="F64" s="108"/>
      <c r="G64" s="280">
        <v>8.81</v>
      </c>
      <c r="H64" s="280">
        <v>0.91743119266055106</v>
      </c>
      <c r="I64" s="108">
        <v>40.681691213615984</v>
      </c>
      <c r="J64" s="131">
        <v>1.6772064888644502</v>
      </c>
      <c r="K64" s="131">
        <v>25.7</v>
      </c>
      <c r="L64" s="131">
        <v>2.0198700802445599</v>
      </c>
      <c r="M64" s="190"/>
      <c r="N64" s="108"/>
    </row>
    <row r="65" spans="1:14" ht="13.2" x14ac:dyDescent="0.25">
      <c r="A65" s="108" t="s">
        <v>361</v>
      </c>
      <c r="B65" s="108">
        <v>11460</v>
      </c>
      <c r="C65" s="108">
        <v>3818</v>
      </c>
      <c r="D65" s="108">
        <v>3870.66923128586</v>
      </c>
      <c r="E65" s="108">
        <v>-52.252744363791699</v>
      </c>
      <c r="F65" s="108"/>
      <c r="G65" s="280">
        <v>5.59</v>
      </c>
      <c r="H65" s="280">
        <v>2.2757443580504502</v>
      </c>
      <c r="I65" s="108">
        <v>94.498677239419607</v>
      </c>
      <c r="J65" s="131">
        <v>6.2216404886561998</v>
      </c>
      <c r="K65" s="131">
        <v>26.4</v>
      </c>
      <c r="L65" s="131">
        <v>1.8190912377967901</v>
      </c>
      <c r="M65" s="190"/>
      <c r="N65" s="108"/>
    </row>
    <row r="66" spans="1:14" ht="13.2" x14ac:dyDescent="0.25">
      <c r="A66" s="108" t="s">
        <v>362</v>
      </c>
      <c r="B66" s="108">
        <v>5279</v>
      </c>
      <c r="C66" s="108">
        <v>3869</v>
      </c>
      <c r="D66" s="108">
        <v>3921.6155315746701</v>
      </c>
      <c r="E66" s="108">
        <v>-52.252744363791699</v>
      </c>
      <c r="F66" s="108"/>
      <c r="G66" s="280">
        <v>7.17</v>
      </c>
      <c r="H66" s="280">
        <v>2.1567371343156099</v>
      </c>
      <c r="I66" s="108">
        <v>55.054518434003214</v>
      </c>
      <c r="J66" s="131">
        <v>6.1185830649744295</v>
      </c>
      <c r="K66" s="131">
        <v>25.8</v>
      </c>
      <c r="L66" s="131">
        <v>1.8789308176100601</v>
      </c>
      <c r="M66" s="190"/>
      <c r="N66" s="108"/>
    </row>
    <row r="67" spans="1:14" ht="14.25" customHeight="1" x14ac:dyDescent="0.25">
      <c r="A67" s="18" t="s">
        <v>363</v>
      </c>
      <c r="B67" s="108"/>
      <c r="C67" s="108"/>
      <c r="D67" s="108"/>
      <c r="E67" s="108"/>
      <c r="F67" s="108"/>
      <c r="G67" s="280"/>
      <c r="H67" s="280"/>
      <c r="I67" s="108"/>
      <c r="J67" s="131"/>
      <c r="K67" s="131"/>
      <c r="L67" s="131"/>
      <c r="M67" s="190"/>
      <c r="N67" s="108"/>
    </row>
    <row r="68" spans="1:14" ht="13.2" x14ac:dyDescent="0.25">
      <c r="A68" s="108" t="s">
        <v>364</v>
      </c>
      <c r="B68" s="108">
        <v>6852</v>
      </c>
      <c r="C68" s="108">
        <v>3669</v>
      </c>
      <c r="D68" s="108">
        <v>3721.4178987331402</v>
      </c>
      <c r="E68" s="108">
        <v>-52.252744363791699</v>
      </c>
      <c r="F68" s="108"/>
      <c r="G68" s="280">
        <v>6.98</v>
      </c>
      <c r="H68" s="280">
        <v>1.80316818335019</v>
      </c>
      <c r="I68" s="108">
        <v>64.869098960907422</v>
      </c>
      <c r="J68" s="131">
        <v>2.9626386456509</v>
      </c>
      <c r="K68" s="131">
        <v>28.1</v>
      </c>
      <c r="L68" s="131">
        <v>1.03036693378321</v>
      </c>
      <c r="M68" s="190"/>
      <c r="N68" s="108"/>
    </row>
    <row r="69" spans="1:14" ht="13.2" x14ac:dyDescent="0.25">
      <c r="A69" s="108" t="s">
        <v>365</v>
      </c>
      <c r="B69" s="108">
        <v>17750</v>
      </c>
      <c r="C69" s="108">
        <v>4820</v>
      </c>
      <c r="D69" s="108">
        <v>4872.1774885074201</v>
      </c>
      <c r="E69" s="108">
        <v>-52.252744363791699</v>
      </c>
      <c r="F69" s="108"/>
      <c r="G69" s="280">
        <v>11.16</v>
      </c>
      <c r="H69" s="280">
        <v>1.9879919946631099</v>
      </c>
      <c r="I69" s="108">
        <v>118.87808881370864</v>
      </c>
      <c r="J69" s="131">
        <v>6.0507042253521099</v>
      </c>
      <c r="K69" s="131">
        <v>29.7</v>
      </c>
      <c r="L69" s="131">
        <v>3.1840228245363797</v>
      </c>
      <c r="M69" s="190"/>
      <c r="N69" s="108"/>
    </row>
    <row r="70" spans="1:14" ht="13.2" x14ac:dyDescent="0.25">
      <c r="A70" s="108" t="s">
        <v>366</v>
      </c>
      <c r="B70" s="108">
        <v>29014</v>
      </c>
      <c r="C70" s="108">
        <v>4572</v>
      </c>
      <c r="D70" s="108">
        <v>4623.9681279636497</v>
      </c>
      <c r="E70" s="108">
        <v>-52.252744363791699</v>
      </c>
      <c r="F70" s="108"/>
      <c r="G70" s="280">
        <v>7.2700000000000005</v>
      </c>
      <c r="H70" s="280">
        <v>2.5469478152540002</v>
      </c>
      <c r="I70" s="108">
        <v>155.96794542469294</v>
      </c>
      <c r="J70" s="131">
        <v>9.8848831598538602</v>
      </c>
      <c r="K70" s="131">
        <v>25.1</v>
      </c>
      <c r="L70" s="131">
        <v>1.51099618154575</v>
      </c>
      <c r="M70" s="190"/>
      <c r="N70" s="108"/>
    </row>
    <row r="71" spans="1:14" ht="13.2" x14ac:dyDescent="0.25">
      <c r="A71" s="108" t="s">
        <v>367</v>
      </c>
      <c r="B71" s="108">
        <v>9246</v>
      </c>
      <c r="C71" s="108">
        <v>3584</v>
      </c>
      <c r="D71" s="108">
        <v>3635.9352240349599</v>
      </c>
      <c r="E71" s="108">
        <v>-52.252744363791699</v>
      </c>
      <c r="F71" s="108"/>
      <c r="G71" s="280">
        <v>6.01</v>
      </c>
      <c r="H71" s="280">
        <v>1.8542852971236701</v>
      </c>
      <c r="I71" s="108">
        <v>84.723078319900537</v>
      </c>
      <c r="J71" s="131">
        <v>7.5167640060566701</v>
      </c>
      <c r="K71" s="131">
        <v>20.3</v>
      </c>
      <c r="L71" s="131">
        <v>1.7392562581392002</v>
      </c>
      <c r="M71" s="190"/>
      <c r="N71" s="108"/>
    </row>
    <row r="72" spans="1:14" ht="13.2" x14ac:dyDescent="0.25">
      <c r="A72" s="108" t="s">
        <v>368</v>
      </c>
      <c r="B72" s="108">
        <v>13275</v>
      </c>
      <c r="C72" s="108">
        <v>2476</v>
      </c>
      <c r="D72" s="108">
        <v>2528.05956105736</v>
      </c>
      <c r="E72" s="108">
        <v>-52.252744363791699</v>
      </c>
      <c r="F72" s="108"/>
      <c r="G72" s="280">
        <v>1.81</v>
      </c>
      <c r="H72" s="280">
        <v>1.2596739667380201</v>
      </c>
      <c r="I72" s="108">
        <v>99.171568506301242</v>
      </c>
      <c r="J72" s="131">
        <v>2.2297551789077201</v>
      </c>
      <c r="K72" s="131">
        <v>20.3</v>
      </c>
      <c r="L72" s="131">
        <v>0.37801853543923802</v>
      </c>
      <c r="M72" s="190"/>
      <c r="N72" s="108"/>
    </row>
    <row r="73" spans="1:14" ht="13.2" x14ac:dyDescent="0.25">
      <c r="A73" s="108" t="s">
        <v>363</v>
      </c>
      <c r="B73" s="108">
        <v>146161</v>
      </c>
      <c r="C73" s="108">
        <v>4744</v>
      </c>
      <c r="D73" s="108">
        <v>4796.4907244905698</v>
      </c>
      <c r="E73" s="108">
        <v>-52.252744363791699</v>
      </c>
      <c r="F73" s="108"/>
      <c r="G73" s="280">
        <v>5.4899999999999993</v>
      </c>
      <c r="H73" s="280">
        <v>1.6289848132439499</v>
      </c>
      <c r="I73" s="108">
        <v>360.21382538708866</v>
      </c>
      <c r="J73" s="131">
        <v>12.1065126812214</v>
      </c>
      <c r="K73" s="131">
        <v>23.4</v>
      </c>
      <c r="L73" s="131">
        <v>1.15957756737072</v>
      </c>
      <c r="M73" s="190"/>
      <c r="N73" s="108"/>
    </row>
    <row r="74" spans="1:14" ht="13.2" x14ac:dyDescent="0.25">
      <c r="A74" s="108" t="s">
        <v>369</v>
      </c>
      <c r="B74" s="108">
        <v>7577</v>
      </c>
      <c r="C74" s="108">
        <v>3192</v>
      </c>
      <c r="D74" s="108">
        <v>3244.1271223978902</v>
      </c>
      <c r="E74" s="108">
        <v>-52.252744363791699</v>
      </c>
      <c r="F74" s="108"/>
      <c r="G74" s="280">
        <v>4.18</v>
      </c>
      <c r="H74" s="280">
        <v>1.72543135783946</v>
      </c>
      <c r="I74" s="108">
        <v>80.343014631018178</v>
      </c>
      <c r="J74" s="131">
        <v>3.2202718754124304</v>
      </c>
      <c r="K74" s="131">
        <v>26.5</v>
      </c>
      <c r="L74" s="131">
        <v>0.57193119624706801</v>
      </c>
      <c r="M74" s="190"/>
      <c r="N74" s="108"/>
    </row>
    <row r="75" spans="1:14" ht="13.2" x14ac:dyDescent="0.25">
      <c r="A75" s="108" t="s">
        <v>370</v>
      </c>
      <c r="B75" s="108">
        <v>31648</v>
      </c>
      <c r="C75" s="108">
        <v>5308</v>
      </c>
      <c r="D75" s="108">
        <v>5359.9587565236297</v>
      </c>
      <c r="E75" s="108">
        <v>-52.252744363791699</v>
      </c>
      <c r="F75" s="108"/>
      <c r="G75" s="280">
        <v>13.13</v>
      </c>
      <c r="H75" s="280">
        <v>1.96474549415726</v>
      </c>
      <c r="I75" s="108">
        <v>163.13491349187029</v>
      </c>
      <c r="J75" s="131">
        <v>7.3401162790697692</v>
      </c>
      <c r="K75" s="131">
        <v>26.9</v>
      </c>
      <c r="L75" s="131">
        <v>2.21323219553308</v>
      </c>
      <c r="M75" s="190"/>
      <c r="N75" s="108"/>
    </row>
    <row r="76" spans="1:14" ht="13.2" x14ac:dyDescent="0.25">
      <c r="A76" s="108" t="s">
        <v>371</v>
      </c>
      <c r="B76" s="108">
        <v>11668</v>
      </c>
      <c r="C76" s="108">
        <v>4474</v>
      </c>
      <c r="D76" s="108">
        <v>4525.87499882866</v>
      </c>
      <c r="E76" s="108">
        <v>-52.252744363791699</v>
      </c>
      <c r="F76" s="108"/>
      <c r="G76" s="280">
        <v>10.85</v>
      </c>
      <c r="H76" s="280">
        <v>1.98909207571383</v>
      </c>
      <c r="I76" s="108">
        <v>93.546779741474793</v>
      </c>
      <c r="J76" s="131">
        <v>2.7511141583818999</v>
      </c>
      <c r="K76" s="131">
        <v>26.9</v>
      </c>
      <c r="L76" s="131">
        <v>1.392632524708</v>
      </c>
      <c r="M76" s="190"/>
      <c r="N76" s="108"/>
    </row>
    <row r="77" spans="1:14" ht="13.2" x14ac:dyDescent="0.25">
      <c r="A77" s="108" t="s">
        <v>372</v>
      </c>
      <c r="B77" s="108">
        <v>18755</v>
      </c>
      <c r="C77" s="108">
        <v>4631</v>
      </c>
      <c r="D77" s="108">
        <v>4683.3278131873003</v>
      </c>
      <c r="E77" s="108">
        <v>-52.252744363791699</v>
      </c>
      <c r="F77" s="108"/>
      <c r="G77" s="280">
        <v>9.73</v>
      </c>
      <c r="H77" s="280">
        <v>1.8812575728588701</v>
      </c>
      <c r="I77" s="108">
        <v>127.80845042484475</v>
      </c>
      <c r="J77" s="131">
        <v>10.2692615302586</v>
      </c>
      <c r="K77" s="131">
        <v>25.3</v>
      </c>
      <c r="L77" s="131">
        <v>2.9986901918483699</v>
      </c>
      <c r="M77" s="190"/>
      <c r="N77" s="108"/>
    </row>
    <row r="78" spans="1:14" ht="13.2" x14ac:dyDescent="0.25">
      <c r="A78" s="108" t="s">
        <v>373</v>
      </c>
      <c r="B78" s="108">
        <v>14811</v>
      </c>
      <c r="C78" s="108">
        <v>3342</v>
      </c>
      <c r="D78" s="108">
        <v>3393.7941749596398</v>
      </c>
      <c r="E78" s="108">
        <v>-52.252744363791699</v>
      </c>
      <c r="F78" s="108"/>
      <c r="G78" s="280">
        <v>3.58</v>
      </c>
      <c r="H78" s="280">
        <v>2.1615378269119701</v>
      </c>
      <c r="I78" s="108">
        <v>105.28057750601485</v>
      </c>
      <c r="J78" s="131">
        <v>4.1253122679089902</v>
      </c>
      <c r="K78" s="131">
        <v>24.4</v>
      </c>
      <c r="L78" s="131">
        <v>0.57206775327580695</v>
      </c>
      <c r="M78" s="190"/>
      <c r="N78" s="108"/>
    </row>
    <row r="79" spans="1:14" ht="13.2" x14ac:dyDescent="0.25">
      <c r="A79" s="108" t="s">
        <v>374</v>
      </c>
      <c r="B79" s="108">
        <v>27498</v>
      </c>
      <c r="C79" s="108">
        <v>4541</v>
      </c>
      <c r="D79" s="108">
        <v>4592.88488866233</v>
      </c>
      <c r="E79" s="108">
        <v>-52.252744363791699</v>
      </c>
      <c r="F79" s="108"/>
      <c r="G79" s="280">
        <v>9.08</v>
      </c>
      <c r="H79" s="280">
        <v>1.9956236323851202</v>
      </c>
      <c r="I79" s="108">
        <v>144.23591785682234</v>
      </c>
      <c r="J79" s="131">
        <v>7.4369045021456097</v>
      </c>
      <c r="K79" s="131">
        <v>26</v>
      </c>
      <c r="L79" s="131">
        <v>1.3848743031450501</v>
      </c>
      <c r="M79" s="190"/>
      <c r="N79" s="108"/>
    </row>
    <row r="80" spans="1:14" ht="13.2" x14ac:dyDescent="0.25">
      <c r="A80" s="108" t="s">
        <v>375</v>
      </c>
      <c r="B80" s="108">
        <v>34601</v>
      </c>
      <c r="C80" s="108">
        <v>3872</v>
      </c>
      <c r="D80" s="108">
        <v>3924.5178668363601</v>
      </c>
      <c r="E80" s="108">
        <v>-52.252744363791699</v>
      </c>
      <c r="F80" s="108"/>
      <c r="G80" s="280">
        <v>4.46</v>
      </c>
      <c r="H80" s="280">
        <v>1.9382391590013099</v>
      </c>
      <c r="I80" s="108">
        <v>165.89153082662176</v>
      </c>
      <c r="J80" s="131">
        <v>10.2453686309644</v>
      </c>
      <c r="K80" s="131">
        <v>23.6</v>
      </c>
      <c r="L80" s="131">
        <v>0.50378613563151098</v>
      </c>
      <c r="M80" s="190"/>
      <c r="N80" s="108"/>
    </row>
    <row r="81" spans="1:14" ht="14.25" customHeight="1" x14ac:dyDescent="0.25">
      <c r="A81" s="18" t="s">
        <v>376</v>
      </c>
      <c r="B81" s="108"/>
      <c r="C81" s="108"/>
      <c r="D81" s="108"/>
      <c r="E81" s="108"/>
      <c r="F81" s="108"/>
      <c r="G81" s="280"/>
      <c r="H81" s="280"/>
      <c r="I81" s="108"/>
      <c r="J81" s="131"/>
      <c r="K81" s="131"/>
      <c r="L81" s="131"/>
      <c r="M81" s="190"/>
      <c r="N81" s="108"/>
    </row>
    <row r="82" spans="1:14" ht="13.2" x14ac:dyDescent="0.25">
      <c r="A82" s="108" t="s">
        <v>377</v>
      </c>
      <c r="B82" s="108">
        <v>20040</v>
      </c>
      <c r="C82" s="108">
        <v>4865</v>
      </c>
      <c r="D82" s="108">
        <v>4917.6793944654701</v>
      </c>
      <c r="E82" s="108">
        <v>-52.252744363791699</v>
      </c>
      <c r="F82" s="108"/>
      <c r="G82" s="280">
        <v>13.48</v>
      </c>
      <c r="H82" s="280">
        <v>1.75383651738177</v>
      </c>
      <c r="I82" s="108">
        <v>118.94956914591998</v>
      </c>
      <c r="J82" s="131">
        <v>3.46806387225549</v>
      </c>
      <c r="K82" s="131">
        <v>23.8</v>
      </c>
      <c r="L82" s="131">
        <v>3.2527054694355102</v>
      </c>
      <c r="M82" s="190"/>
      <c r="N82" s="108"/>
    </row>
    <row r="83" spans="1:14" ht="13.2" x14ac:dyDescent="0.25">
      <c r="A83" s="108" t="s">
        <v>378</v>
      </c>
      <c r="B83" s="108">
        <v>8342</v>
      </c>
      <c r="C83" s="108">
        <v>5514</v>
      </c>
      <c r="D83" s="108">
        <v>5566.4265645899404</v>
      </c>
      <c r="E83" s="108">
        <v>-52.252744363791699</v>
      </c>
      <c r="F83" s="108"/>
      <c r="G83" s="280">
        <v>15</v>
      </c>
      <c r="H83" s="280">
        <v>2.24058477673606</v>
      </c>
      <c r="I83" s="108">
        <v>87.749643873921215</v>
      </c>
      <c r="J83" s="131">
        <v>6.7010309278350499</v>
      </c>
      <c r="K83" s="131">
        <v>30.7</v>
      </c>
      <c r="L83" s="131">
        <v>2.5619128949615702</v>
      </c>
      <c r="M83" s="190"/>
      <c r="N83" s="108"/>
    </row>
    <row r="84" spans="1:14" ht="13.2" x14ac:dyDescent="0.25">
      <c r="A84" s="108" t="s">
        <v>379</v>
      </c>
      <c r="B84" s="108">
        <v>28304</v>
      </c>
      <c r="C84" s="108">
        <v>4182</v>
      </c>
      <c r="D84" s="108">
        <v>4234.3826434679704</v>
      </c>
      <c r="E84" s="108">
        <v>-52.252744363791699</v>
      </c>
      <c r="F84" s="108"/>
      <c r="G84" s="280">
        <v>6.5600000000000005</v>
      </c>
      <c r="H84" s="280">
        <v>1.7345900261073501</v>
      </c>
      <c r="I84" s="108">
        <v>142.48157775656472</v>
      </c>
      <c r="J84" s="131">
        <v>10.2776992651215</v>
      </c>
      <c r="K84" s="131">
        <v>28.7</v>
      </c>
      <c r="L84" s="131">
        <v>2.0027025674390702</v>
      </c>
      <c r="M84" s="190"/>
      <c r="N84" s="108"/>
    </row>
    <row r="85" spans="1:14" ht="13.2" x14ac:dyDescent="0.25">
      <c r="A85" s="108" t="s">
        <v>380</v>
      </c>
      <c r="B85" s="108">
        <v>10076</v>
      </c>
      <c r="C85" s="108">
        <v>5249</v>
      </c>
      <c r="D85" s="108">
        <v>5300.9740580302896</v>
      </c>
      <c r="E85" s="108">
        <v>-52.252744363791699</v>
      </c>
      <c r="F85" s="108"/>
      <c r="G85" s="280">
        <v>12.73</v>
      </c>
      <c r="H85" s="280">
        <v>2.3818923542571402</v>
      </c>
      <c r="I85" s="108">
        <v>90.708323763588538</v>
      </c>
      <c r="J85" s="131">
        <v>8.8427947598253294</v>
      </c>
      <c r="K85" s="131">
        <v>29.9</v>
      </c>
      <c r="L85" s="131">
        <v>4.2736826740621803</v>
      </c>
      <c r="M85" s="190"/>
      <c r="N85" s="108"/>
    </row>
    <row r="86" spans="1:14" ht="13.2" x14ac:dyDescent="0.25">
      <c r="A86" s="108" t="s">
        <v>381</v>
      </c>
      <c r="B86" s="108">
        <v>12155</v>
      </c>
      <c r="C86" s="108">
        <v>4892</v>
      </c>
      <c r="D86" s="108">
        <v>4943.9362688832298</v>
      </c>
      <c r="E86" s="108">
        <v>-52.252744363791699</v>
      </c>
      <c r="F86" s="108"/>
      <c r="G86" s="280">
        <v>11.43</v>
      </c>
      <c r="H86" s="280">
        <v>2.0845800917614201</v>
      </c>
      <c r="I86" s="108">
        <v>88.328930707894344</v>
      </c>
      <c r="J86" s="131">
        <v>6.4993829699712098</v>
      </c>
      <c r="K86" s="131">
        <v>33</v>
      </c>
      <c r="L86" s="131">
        <v>2.9195402298850599</v>
      </c>
      <c r="M86" s="190"/>
      <c r="N86" s="108"/>
    </row>
    <row r="87" spans="1:14" ht="13.2" x14ac:dyDescent="0.25">
      <c r="A87" s="108" t="s">
        <v>382</v>
      </c>
      <c r="B87" s="108">
        <v>9263</v>
      </c>
      <c r="C87" s="108">
        <v>5048</v>
      </c>
      <c r="D87" s="108">
        <v>5100.5336519686898</v>
      </c>
      <c r="E87" s="108">
        <v>-52.252744363791699</v>
      </c>
      <c r="F87" s="108"/>
      <c r="G87" s="280">
        <v>13.139999999999999</v>
      </c>
      <c r="H87" s="280">
        <v>2.4386845039019001</v>
      </c>
      <c r="I87" s="108">
        <v>84</v>
      </c>
      <c r="J87" s="131">
        <v>3.5841520025909497</v>
      </c>
      <c r="K87" s="131">
        <v>27.7</v>
      </c>
      <c r="L87" s="131">
        <v>3.20781202319194</v>
      </c>
      <c r="M87" s="190"/>
      <c r="N87" s="108"/>
    </row>
    <row r="88" spans="1:14" ht="13.2" x14ac:dyDescent="0.25">
      <c r="A88" s="108" t="s">
        <v>383</v>
      </c>
      <c r="B88" s="108">
        <v>97574</v>
      </c>
      <c r="C88" s="108">
        <v>4824</v>
      </c>
      <c r="D88" s="108">
        <v>4876.4954760823002</v>
      </c>
      <c r="E88" s="108">
        <v>-52.252744363791699</v>
      </c>
      <c r="F88" s="108"/>
      <c r="G88" s="280">
        <v>8.81</v>
      </c>
      <c r="H88" s="280">
        <v>1.48906945995558</v>
      </c>
      <c r="I88" s="108">
        <v>287.69080624865302</v>
      </c>
      <c r="J88" s="131">
        <v>10.4454055383606</v>
      </c>
      <c r="K88" s="131">
        <v>20.399999999999999</v>
      </c>
      <c r="L88" s="131">
        <v>2.0876777251184802</v>
      </c>
      <c r="M88" s="190"/>
      <c r="N88" s="108"/>
    </row>
    <row r="89" spans="1:14" ht="13.2" x14ac:dyDescent="0.25">
      <c r="A89" s="108" t="s">
        <v>384</v>
      </c>
      <c r="B89" s="108">
        <v>17932</v>
      </c>
      <c r="C89" s="108">
        <v>4403</v>
      </c>
      <c r="D89" s="108">
        <v>4455.1675969204798</v>
      </c>
      <c r="E89" s="108">
        <v>-52.252744363791699</v>
      </c>
      <c r="F89" s="108"/>
      <c r="G89" s="280">
        <v>10.870000000000001</v>
      </c>
      <c r="H89" s="280">
        <v>1.6062413951353798</v>
      </c>
      <c r="I89" s="108">
        <v>114.08330289748802</v>
      </c>
      <c r="J89" s="131">
        <v>7.9076511264777993</v>
      </c>
      <c r="K89" s="131">
        <v>19.100000000000001</v>
      </c>
      <c r="L89" s="131">
        <v>3.5708958536801902</v>
      </c>
      <c r="M89" s="190"/>
      <c r="N89" s="108"/>
    </row>
    <row r="90" spans="1:14" ht="14.25" customHeight="1" x14ac:dyDescent="0.25">
      <c r="A90" s="18" t="s">
        <v>385</v>
      </c>
      <c r="B90" s="108"/>
      <c r="C90" s="108"/>
      <c r="D90" s="108"/>
      <c r="E90" s="108"/>
      <c r="F90" s="108"/>
      <c r="G90" s="280"/>
      <c r="H90" s="280"/>
      <c r="I90" s="108"/>
      <c r="J90" s="131"/>
      <c r="K90" s="131"/>
      <c r="L90" s="131"/>
      <c r="M90" s="190"/>
      <c r="N90" s="108"/>
    </row>
    <row r="91" spans="1:14" ht="13.2" x14ac:dyDescent="0.25">
      <c r="A91" s="108" t="s">
        <v>386</v>
      </c>
      <c r="B91" s="108">
        <v>10748</v>
      </c>
      <c r="C91" s="108">
        <v>3395</v>
      </c>
      <c r="D91" s="108">
        <v>3447.4100344439198</v>
      </c>
      <c r="E91" s="108">
        <v>-52.252744363791699</v>
      </c>
      <c r="F91" s="108"/>
      <c r="G91" s="280">
        <v>5.96</v>
      </c>
      <c r="H91" s="280">
        <v>1.4993278874987102</v>
      </c>
      <c r="I91" s="108">
        <v>74.819783480039561</v>
      </c>
      <c r="J91" s="131">
        <v>1.3676963155936002</v>
      </c>
      <c r="K91" s="131">
        <v>30.4</v>
      </c>
      <c r="L91" s="131">
        <v>2.46058573087344</v>
      </c>
      <c r="M91" s="190"/>
      <c r="N91" s="108"/>
    </row>
    <row r="92" spans="1:14" ht="13.2" x14ac:dyDescent="0.25">
      <c r="A92" s="108" t="s">
        <v>387</v>
      </c>
      <c r="B92" s="108">
        <v>9056</v>
      </c>
      <c r="C92" s="108">
        <v>5469</v>
      </c>
      <c r="D92" s="108">
        <v>5520.8972268910602</v>
      </c>
      <c r="E92" s="108">
        <v>-52.252744363791699</v>
      </c>
      <c r="F92" s="108"/>
      <c r="G92" s="280">
        <v>15.24</v>
      </c>
      <c r="H92" s="280">
        <v>2.1950541817171398</v>
      </c>
      <c r="I92" s="108">
        <v>80.336791073579732</v>
      </c>
      <c r="J92" s="131">
        <v>7.7407243816254399</v>
      </c>
      <c r="K92" s="131">
        <v>27.8</v>
      </c>
      <c r="L92" s="131">
        <v>3.7438968217411301</v>
      </c>
      <c r="M92" s="190"/>
      <c r="N92" s="108"/>
    </row>
    <row r="93" spans="1:14" ht="13.2" x14ac:dyDescent="0.25">
      <c r="A93" s="108" t="s">
        <v>388</v>
      </c>
      <c r="B93" s="108">
        <v>13883</v>
      </c>
      <c r="C93" s="108">
        <v>6173</v>
      </c>
      <c r="D93" s="108">
        <v>6225.3422340482402</v>
      </c>
      <c r="E93" s="108">
        <v>-52.252744363791699</v>
      </c>
      <c r="F93" s="108"/>
      <c r="G93" s="280">
        <v>16.61</v>
      </c>
      <c r="H93" s="280">
        <v>2.6569826238852601</v>
      </c>
      <c r="I93" s="108">
        <v>107.4337004854622</v>
      </c>
      <c r="J93" s="131">
        <v>7.8369228552906396</v>
      </c>
      <c r="K93" s="131">
        <v>34.4</v>
      </c>
      <c r="L93" s="131">
        <v>2.5002508780732602</v>
      </c>
      <c r="M93" s="190"/>
      <c r="N93" s="108"/>
    </row>
    <row r="94" spans="1:14" ht="13.2" x14ac:dyDescent="0.25">
      <c r="A94" s="108" t="s">
        <v>389</v>
      </c>
      <c r="B94" s="108">
        <v>5438</v>
      </c>
      <c r="C94" s="108">
        <v>5664</v>
      </c>
      <c r="D94" s="108">
        <v>5716.7081768078897</v>
      </c>
      <c r="E94" s="108">
        <v>-52.252744363791699</v>
      </c>
      <c r="F94" s="108"/>
      <c r="G94" s="280">
        <v>18.62</v>
      </c>
      <c r="H94" s="280">
        <v>1.8590998043052798</v>
      </c>
      <c r="I94" s="108">
        <v>60.868711174132805</v>
      </c>
      <c r="J94" s="131">
        <v>2.5193085693269599</v>
      </c>
      <c r="K94" s="131">
        <v>29.9</v>
      </c>
      <c r="L94" s="131">
        <v>5.3428981348637006</v>
      </c>
      <c r="M94" s="190"/>
      <c r="N94" s="108"/>
    </row>
    <row r="95" spans="1:14" ht="13.2" x14ac:dyDescent="0.25">
      <c r="A95" s="108" t="s">
        <v>385</v>
      </c>
      <c r="B95" s="108">
        <v>72304</v>
      </c>
      <c r="C95" s="108">
        <v>4358</v>
      </c>
      <c r="D95" s="108">
        <v>4410.3324443880601</v>
      </c>
      <c r="E95" s="108">
        <v>-52.252744363791699</v>
      </c>
      <c r="F95" s="108"/>
      <c r="G95" s="280">
        <v>6.36</v>
      </c>
      <c r="H95" s="280">
        <v>1.5474586851529399</v>
      </c>
      <c r="I95" s="108">
        <v>250.6571363436517</v>
      </c>
      <c r="J95" s="131">
        <v>10.984177915468001</v>
      </c>
      <c r="K95" s="131">
        <v>22.8</v>
      </c>
      <c r="L95" s="131">
        <v>3.5603732047384402</v>
      </c>
      <c r="M95" s="190"/>
      <c r="N95" s="108"/>
    </row>
    <row r="96" spans="1:14" ht="13.2" x14ac:dyDescent="0.25">
      <c r="A96" s="108" t="s">
        <v>390</v>
      </c>
      <c r="B96" s="108">
        <v>13134</v>
      </c>
      <c r="C96" s="108">
        <v>4119</v>
      </c>
      <c r="D96" s="108">
        <v>4171.47825404586</v>
      </c>
      <c r="E96" s="108">
        <v>-52.252744363791699</v>
      </c>
      <c r="F96" s="108"/>
      <c r="G96" s="280">
        <v>7.41</v>
      </c>
      <c r="H96" s="280">
        <v>2.1057268722467</v>
      </c>
      <c r="I96" s="108">
        <v>100.269636480841</v>
      </c>
      <c r="J96" s="131">
        <v>3.6241815136287499</v>
      </c>
      <c r="K96" s="131">
        <v>32.200000000000003</v>
      </c>
      <c r="L96" s="131">
        <v>2.75172413793103</v>
      </c>
      <c r="M96" s="190"/>
      <c r="N96" s="108"/>
    </row>
    <row r="97" spans="1:14" ht="13.2" x14ac:dyDescent="0.25">
      <c r="A97" s="108" t="s">
        <v>391</v>
      </c>
      <c r="B97" s="108">
        <v>16144</v>
      </c>
      <c r="C97" s="108">
        <v>2611</v>
      </c>
      <c r="D97" s="108">
        <v>2663.4987562207002</v>
      </c>
      <c r="E97" s="108">
        <v>-52.252744363791699</v>
      </c>
      <c r="F97" s="108"/>
      <c r="G97" s="280">
        <v>2.91</v>
      </c>
      <c r="H97" s="280">
        <v>0.98085638909558293</v>
      </c>
      <c r="I97" s="108">
        <v>110.22250223978767</v>
      </c>
      <c r="J97" s="131">
        <v>1.6166997026759202</v>
      </c>
      <c r="K97" s="131">
        <v>22.1</v>
      </c>
      <c r="L97" s="131">
        <v>1.20479491623339</v>
      </c>
      <c r="M97" s="190"/>
      <c r="N97" s="108"/>
    </row>
    <row r="98" spans="1:14" ht="13.2" x14ac:dyDescent="0.25">
      <c r="A98" s="108" t="s">
        <v>392</v>
      </c>
      <c r="B98" s="108">
        <v>20145</v>
      </c>
      <c r="C98" s="108">
        <v>5335</v>
      </c>
      <c r="D98" s="108">
        <v>5387.2224089582996</v>
      </c>
      <c r="E98" s="108">
        <v>-52.252744363791699</v>
      </c>
      <c r="F98" s="108"/>
      <c r="G98" s="280">
        <v>11.81</v>
      </c>
      <c r="H98" s="280">
        <v>2.3105758004055801</v>
      </c>
      <c r="I98" s="108">
        <v>126.52667702899653</v>
      </c>
      <c r="J98" s="131">
        <v>9.6599652519235502</v>
      </c>
      <c r="K98" s="131">
        <v>33.6</v>
      </c>
      <c r="L98" s="131">
        <v>3.6489010603188001</v>
      </c>
      <c r="M98" s="190"/>
      <c r="N98" s="108"/>
    </row>
    <row r="99" spans="1:14" ht="13.2" x14ac:dyDescent="0.25">
      <c r="A99" s="108" t="s">
        <v>393</v>
      </c>
      <c r="B99" s="108">
        <v>26918</v>
      </c>
      <c r="C99" s="108">
        <v>4345</v>
      </c>
      <c r="D99" s="108">
        <v>4397.4026319139002</v>
      </c>
      <c r="E99" s="108">
        <v>-52.252744363791699</v>
      </c>
      <c r="F99" s="108"/>
      <c r="G99" s="280">
        <v>6.4</v>
      </c>
      <c r="H99" s="280">
        <v>1.9337864503398399</v>
      </c>
      <c r="I99" s="108">
        <v>152.20381072758985</v>
      </c>
      <c r="J99" s="131">
        <v>13.604279664165201</v>
      </c>
      <c r="K99" s="131">
        <v>25.9</v>
      </c>
      <c r="L99" s="131">
        <v>0.94201755769331896</v>
      </c>
      <c r="M99" s="190"/>
      <c r="N99" s="108"/>
    </row>
    <row r="100" spans="1:14" ht="13.2" x14ac:dyDescent="0.25">
      <c r="A100" s="108" t="s">
        <v>394</v>
      </c>
      <c r="B100" s="108">
        <v>7002</v>
      </c>
      <c r="C100" s="108">
        <v>4169</v>
      </c>
      <c r="D100" s="108">
        <v>4221.4306902592298</v>
      </c>
      <c r="E100" s="108">
        <v>-52.252744363791699</v>
      </c>
      <c r="F100" s="108"/>
      <c r="G100" s="280">
        <v>9.27</v>
      </c>
      <c r="H100" s="280">
        <v>1.8044143708716001</v>
      </c>
      <c r="I100" s="108">
        <v>64.784257346982073</v>
      </c>
      <c r="J100" s="131">
        <v>2.5135675521279599</v>
      </c>
      <c r="K100" s="131">
        <v>33.9</v>
      </c>
      <c r="L100" s="131">
        <v>4.0828828828828803</v>
      </c>
      <c r="M100" s="190"/>
      <c r="N100" s="108"/>
    </row>
    <row r="101" spans="1:14" ht="13.2" x14ac:dyDescent="0.25">
      <c r="A101" s="108" t="s">
        <v>395</v>
      </c>
      <c r="B101" s="108">
        <v>15461</v>
      </c>
      <c r="C101" s="108">
        <v>3779</v>
      </c>
      <c r="D101" s="108">
        <v>3831.6588933067101</v>
      </c>
      <c r="E101" s="108">
        <v>-52.252744363791699</v>
      </c>
      <c r="F101" s="108"/>
      <c r="G101" s="280">
        <v>6.22</v>
      </c>
      <c r="H101" s="280">
        <v>1.92035727577224</v>
      </c>
      <c r="I101" s="108">
        <v>107.09341716464182</v>
      </c>
      <c r="J101" s="131">
        <v>5.76288726473061</v>
      </c>
      <c r="K101" s="131">
        <v>24.9</v>
      </c>
      <c r="L101" s="131">
        <v>1.4696474009451101</v>
      </c>
      <c r="M101" s="190"/>
      <c r="N101" s="108"/>
    </row>
    <row r="102" spans="1:14" ht="13.2" x14ac:dyDescent="0.25">
      <c r="A102" s="108" t="s">
        <v>396</v>
      </c>
      <c r="B102" s="108">
        <v>36434</v>
      </c>
      <c r="C102" s="108">
        <v>4431</v>
      </c>
      <c r="D102" s="108">
        <v>4482.7962427703396</v>
      </c>
      <c r="E102" s="108">
        <v>-52.252744363791699</v>
      </c>
      <c r="F102" s="108"/>
      <c r="G102" s="280">
        <v>5.9499999999999993</v>
      </c>
      <c r="H102" s="280">
        <v>2.1412542077047703</v>
      </c>
      <c r="I102" s="108">
        <v>172.45289211839852</v>
      </c>
      <c r="J102" s="131">
        <v>12.7929955536038</v>
      </c>
      <c r="K102" s="131">
        <v>27.8</v>
      </c>
      <c r="L102" s="131">
        <v>2.6923076923076898</v>
      </c>
      <c r="M102" s="190"/>
      <c r="N102" s="108"/>
    </row>
    <row r="103" spans="1:14" ht="14.25" customHeight="1" x14ac:dyDescent="0.25">
      <c r="A103" s="18" t="s">
        <v>397</v>
      </c>
      <c r="B103" s="108"/>
      <c r="C103" s="108"/>
      <c r="D103" s="108"/>
      <c r="E103" s="108"/>
      <c r="F103" s="108"/>
      <c r="G103" s="280"/>
      <c r="H103" s="280"/>
      <c r="I103" s="108"/>
      <c r="J103" s="131"/>
      <c r="K103" s="131"/>
      <c r="L103" s="131"/>
      <c r="M103" s="190"/>
      <c r="N103" s="108"/>
    </row>
    <row r="104" spans="1:14" ht="13.2" x14ac:dyDescent="0.25">
      <c r="A104" s="108" t="s">
        <v>397</v>
      </c>
      <c r="B104" s="108">
        <v>61029</v>
      </c>
      <c r="C104" s="108">
        <v>4233</v>
      </c>
      <c r="D104" s="108">
        <v>4285.6372434247596</v>
      </c>
      <c r="E104" s="108">
        <v>-52.252744363791699</v>
      </c>
      <c r="F104" s="108"/>
      <c r="G104" s="280">
        <v>6.1899999999999995</v>
      </c>
      <c r="H104" s="280">
        <v>2.0773484630853201</v>
      </c>
      <c r="I104" s="108">
        <v>195.40726700918776</v>
      </c>
      <c r="J104" s="131">
        <v>8.1371151419816794</v>
      </c>
      <c r="K104" s="131">
        <v>23.4</v>
      </c>
      <c r="L104" s="131">
        <v>2.0357024558747003</v>
      </c>
      <c r="M104" s="190"/>
      <c r="N104" s="108"/>
    </row>
    <row r="105" spans="1:14" ht="14.25" customHeight="1" x14ac:dyDescent="0.25">
      <c r="A105" s="18" t="s">
        <v>398</v>
      </c>
      <c r="B105" s="108"/>
      <c r="C105" s="108"/>
      <c r="D105" s="108"/>
      <c r="E105" s="108"/>
      <c r="F105" s="108"/>
      <c r="G105" s="280"/>
      <c r="H105" s="280"/>
      <c r="I105" s="108"/>
      <c r="J105" s="131"/>
      <c r="K105" s="131"/>
      <c r="L105" s="131"/>
      <c r="M105" s="190"/>
      <c r="N105" s="108"/>
    </row>
    <row r="106" spans="1:14" ht="13.2" x14ac:dyDescent="0.25">
      <c r="A106" s="108" t="s">
        <v>399</v>
      </c>
      <c r="B106" s="108">
        <v>31996</v>
      </c>
      <c r="C106" s="108">
        <v>4608</v>
      </c>
      <c r="D106" s="108">
        <v>4660.4921543842102</v>
      </c>
      <c r="E106" s="108">
        <v>-52.252744363791699</v>
      </c>
      <c r="F106" s="108"/>
      <c r="G106" s="280">
        <v>8.86</v>
      </c>
      <c r="H106" s="280">
        <v>1.7749313815187602</v>
      </c>
      <c r="I106" s="108">
        <v>166.41514354168612</v>
      </c>
      <c r="J106" s="131">
        <v>9.4480560070008792</v>
      </c>
      <c r="K106" s="131">
        <v>27.5</v>
      </c>
      <c r="L106" s="131">
        <v>3.4565379388944897</v>
      </c>
      <c r="M106" s="190"/>
      <c r="N106" s="108"/>
    </row>
    <row r="107" spans="1:14" ht="13.2" x14ac:dyDescent="0.25">
      <c r="A107" s="108" t="s">
        <v>400</v>
      </c>
      <c r="B107" s="108">
        <v>66420</v>
      </c>
      <c r="C107" s="108">
        <v>4162</v>
      </c>
      <c r="D107" s="108">
        <v>4214.6173134858</v>
      </c>
      <c r="E107" s="108">
        <v>-52.252744363791699</v>
      </c>
      <c r="F107" s="108"/>
      <c r="G107" s="280">
        <v>6.6000000000000005</v>
      </c>
      <c r="H107" s="280">
        <v>1.4379243874060099</v>
      </c>
      <c r="I107" s="108">
        <v>236.46564232463032</v>
      </c>
      <c r="J107" s="131">
        <v>9.2110809996988898</v>
      </c>
      <c r="K107" s="131">
        <v>19.899999999999999</v>
      </c>
      <c r="L107" s="131">
        <v>2.2736570136720902</v>
      </c>
      <c r="M107" s="190"/>
      <c r="N107" s="108"/>
    </row>
    <row r="108" spans="1:14" ht="13.2" x14ac:dyDescent="0.25">
      <c r="A108" s="108" t="s">
        <v>401</v>
      </c>
      <c r="B108" s="108">
        <v>13061</v>
      </c>
      <c r="C108" s="108">
        <v>4897</v>
      </c>
      <c r="D108" s="108">
        <v>4948.8144318246495</v>
      </c>
      <c r="E108" s="108">
        <v>-52.252744363791699</v>
      </c>
      <c r="F108" s="108"/>
      <c r="G108" s="280">
        <v>10.65</v>
      </c>
      <c r="H108" s="280">
        <v>2.2217713300192803</v>
      </c>
      <c r="I108" s="108">
        <v>104.29285689825551</v>
      </c>
      <c r="J108" s="131">
        <v>8.0927953449199901</v>
      </c>
      <c r="K108" s="131">
        <v>31.4</v>
      </c>
      <c r="L108" s="131">
        <v>3.2731030097498901</v>
      </c>
      <c r="M108" s="190"/>
      <c r="N108" s="108"/>
    </row>
    <row r="109" spans="1:14" ht="13.2" x14ac:dyDescent="0.25">
      <c r="A109" s="108" t="s">
        <v>402</v>
      </c>
      <c r="B109" s="108">
        <v>29021</v>
      </c>
      <c r="C109" s="108">
        <v>5669</v>
      </c>
      <c r="D109" s="108">
        <v>5721.4163094086298</v>
      </c>
      <c r="E109" s="108">
        <v>-52.252744363791699</v>
      </c>
      <c r="F109" s="108"/>
      <c r="G109" s="280">
        <v>15.15</v>
      </c>
      <c r="H109" s="280">
        <v>2.1056135824559901</v>
      </c>
      <c r="I109" s="108">
        <v>154.07465722824114</v>
      </c>
      <c r="J109" s="131">
        <v>8.7453912683918507</v>
      </c>
      <c r="K109" s="131">
        <v>25</v>
      </c>
      <c r="L109" s="131">
        <v>4.19854505864304</v>
      </c>
      <c r="M109" s="190"/>
      <c r="N109" s="108"/>
    </row>
    <row r="110" spans="1:14" ht="13.2" x14ac:dyDescent="0.25">
      <c r="A110" s="108" t="s">
        <v>403</v>
      </c>
      <c r="B110" s="108">
        <v>17475</v>
      </c>
      <c r="C110" s="108">
        <v>4140</v>
      </c>
      <c r="D110" s="108">
        <v>4192.0042723578699</v>
      </c>
      <c r="E110" s="108">
        <v>-52.252744363791699</v>
      </c>
      <c r="F110" s="108"/>
      <c r="G110" s="280">
        <v>7.2900000000000009</v>
      </c>
      <c r="H110" s="280">
        <v>2.0257946847316299</v>
      </c>
      <c r="I110" s="108">
        <v>120.56118778446071</v>
      </c>
      <c r="J110" s="131">
        <v>6.8555078683834108</v>
      </c>
      <c r="K110" s="131">
        <v>27</v>
      </c>
      <c r="L110" s="131">
        <v>3.6233194817892902</v>
      </c>
      <c r="M110" s="190"/>
      <c r="N110" s="108"/>
    </row>
    <row r="111" spans="1:14" ht="14.25" customHeight="1" x14ac:dyDescent="0.25">
      <c r="A111" s="18" t="s">
        <v>404</v>
      </c>
      <c r="B111" s="108"/>
      <c r="C111" s="108"/>
      <c r="D111" s="108"/>
      <c r="E111" s="108"/>
      <c r="F111" s="108"/>
      <c r="G111" s="280"/>
      <c r="H111" s="280"/>
      <c r="I111" s="108"/>
      <c r="J111" s="131"/>
      <c r="K111" s="131"/>
      <c r="L111" s="131"/>
      <c r="M111" s="190"/>
      <c r="N111" s="108"/>
    </row>
    <row r="112" spans="1:14" ht="13.2" x14ac:dyDescent="0.25">
      <c r="A112" s="108" t="s">
        <v>405</v>
      </c>
      <c r="B112" s="108">
        <v>15968</v>
      </c>
      <c r="C112" s="108">
        <v>5140</v>
      </c>
      <c r="D112" s="108">
        <v>5192.7176742475203</v>
      </c>
      <c r="E112" s="108">
        <v>-52.252744363791699</v>
      </c>
      <c r="F112" s="108"/>
      <c r="G112" s="280">
        <v>11.31</v>
      </c>
      <c r="H112" s="280">
        <v>3.02277787292345</v>
      </c>
      <c r="I112" s="108">
        <v>121.08674576517448</v>
      </c>
      <c r="J112" s="131">
        <v>7.2019038076152304</v>
      </c>
      <c r="K112" s="131">
        <v>27.4</v>
      </c>
      <c r="L112" s="131">
        <v>18.3280859338828</v>
      </c>
      <c r="M112" s="190"/>
      <c r="N112" s="108"/>
    </row>
    <row r="113" spans="1:14" ht="13.2" x14ac:dyDescent="0.25">
      <c r="A113" s="108" t="s">
        <v>406</v>
      </c>
      <c r="B113" s="108">
        <v>12498</v>
      </c>
      <c r="C113" s="108">
        <v>4546</v>
      </c>
      <c r="D113" s="108">
        <v>4598.6147506520902</v>
      </c>
      <c r="E113" s="108">
        <v>-52.252744363791699</v>
      </c>
      <c r="F113" s="108"/>
      <c r="G113" s="280">
        <v>10.15</v>
      </c>
      <c r="H113" s="280">
        <v>2.33608921361277</v>
      </c>
      <c r="I113" s="108">
        <v>105.78279633286313</v>
      </c>
      <c r="J113" s="131">
        <v>4.2246759481516998</v>
      </c>
      <c r="K113" s="131">
        <v>26</v>
      </c>
      <c r="L113" s="131">
        <v>5.46433378196501</v>
      </c>
      <c r="M113" s="190"/>
      <c r="N113" s="108"/>
    </row>
    <row r="114" spans="1:14" ht="13.2" x14ac:dyDescent="0.25">
      <c r="A114" s="108" t="s">
        <v>407</v>
      </c>
      <c r="B114" s="108">
        <v>19844</v>
      </c>
      <c r="C114" s="108">
        <v>5556</v>
      </c>
      <c r="D114" s="108">
        <v>5598.6169096605299</v>
      </c>
      <c r="E114" s="108">
        <v>-42.599754652194697</v>
      </c>
      <c r="F114" s="108"/>
      <c r="G114" s="280">
        <v>9.98</v>
      </c>
      <c r="H114" s="280">
        <v>2.4947702796931903</v>
      </c>
      <c r="I114" s="108">
        <v>138.08692914247894</v>
      </c>
      <c r="J114" s="131">
        <v>27.056037089296499</v>
      </c>
      <c r="K114" s="131">
        <v>25.1</v>
      </c>
      <c r="L114" s="131">
        <v>16.8701067615658</v>
      </c>
      <c r="M114" s="190"/>
      <c r="N114" s="108"/>
    </row>
    <row r="115" spans="1:14" ht="13.2" x14ac:dyDescent="0.25">
      <c r="A115" s="108" t="s">
        <v>408</v>
      </c>
      <c r="B115" s="108">
        <v>15912</v>
      </c>
      <c r="C115" s="108">
        <v>3201</v>
      </c>
      <c r="D115" s="108">
        <v>3238.41067184347</v>
      </c>
      <c r="E115" s="108">
        <v>-37.819284012633503</v>
      </c>
      <c r="F115" s="108"/>
      <c r="G115" s="280">
        <v>5.79</v>
      </c>
      <c r="H115" s="280">
        <v>1.2357345351457401</v>
      </c>
      <c r="I115" s="108">
        <v>109.07336980216573</v>
      </c>
      <c r="J115" s="131">
        <v>1.74082453494218</v>
      </c>
      <c r="K115" s="131">
        <v>21.7</v>
      </c>
      <c r="L115" s="131">
        <v>2.4671702498547403</v>
      </c>
      <c r="M115" s="190"/>
      <c r="N115" s="108"/>
    </row>
    <row r="116" spans="1:14" ht="13.2" x14ac:dyDescent="0.25">
      <c r="A116" s="108" t="s">
        <v>409</v>
      </c>
      <c r="B116" s="108">
        <v>34775</v>
      </c>
      <c r="C116" s="108">
        <v>4993</v>
      </c>
      <c r="D116" s="108">
        <v>5045.6061184146101</v>
      </c>
      <c r="E116" s="108">
        <v>-52.252744363791699</v>
      </c>
      <c r="F116" s="108"/>
      <c r="G116" s="280">
        <v>10.549999999999999</v>
      </c>
      <c r="H116" s="280">
        <v>2.33576642335766</v>
      </c>
      <c r="I116" s="108">
        <v>167.83325057925799</v>
      </c>
      <c r="J116" s="131">
        <v>8.7591660675772793</v>
      </c>
      <c r="K116" s="131">
        <v>25.1</v>
      </c>
      <c r="L116" s="131">
        <v>9.0388341154690703</v>
      </c>
      <c r="M116" s="190"/>
      <c r="N116" s="108"/>
    </row>
    <row r="117" spans="1:14" ht="13.2" x14ac:dyDescent="0.25">
      <c r="A117" s="108" t="s">
        <v>410</v>
      </c>
      <c r="B117" s="108">
        <v>151306</v>
      </c>
      <c r="C117" s="108">
        <v>6054</v>
      </c>
      <c r="D117" s="108">
        <v>6076.4164200150699</v>
      </c>
      <c r="E117" s="108">
        <v>-22.6346257945392</v>
      </c>
      <c r="F117" s="108"/>
      <c r="G117" s="280">
        <v>12.19</v>
      </c>
      <c r="H117" s="280">
        <v>2.0006275030913798</v>
      </c>
      <c r="I117" s="108">
        <v>379.73938431508526</v>
      </c>
      <c r="J117" s="131">
        <v>13.834216752805601</v>
      </c>
      <c r="K117" s="131">
        <v>22.6</v>
      </c>
      <c r="L117" s="131">
        <v>20.254916366417699</v>
      </c>
      <c r="M117" s="190"/>
      <c r="N117" s="108"/>
    </row>
    <row r="118" spans="1:14" ht="13.2" x14ac:dyDescent="0.25">
      <c r="A118" s="108" t="s">
        <v>411</v>
      </c>
      <c r="B118" s="108">
        <v>52241</v>
      </c>
      <c r="C118" s="108">
        <v>5177</v>
      </c>
      <c r="D118" s="108">
        <v>5229.5794464596102</v>
      </c>
      <c r="E118" s="108">
        <v>-52.252744363791699</v>
      </c>
      <c r="F118" s="108"/>
      <c r="G118" s="280">
        <v>10.63</v>
      </c>
      <c r="H118" s="280">
        <v>2.4372709985622203</v>
      </c>
      <c r="I118" s="108">
        <v>205.2364490045567</v>
      </c>
      <c r="J118" s="131">
        <v>5.7368733370341296</v>
      </c>
      <c r="K118" s="131">
        <v>28.3</v>
      </c>
      <c r="L118" s="131">
        <v>5.0879328264318096</v>
      </c>
      <c r="M118" s="190"/>
      <c r="N118" s="108"/>
    </row>
    <row r="119" spans="1:14" ht="13.2" x14ac:dyDescent="0.25">
      <c r="A119" s="108" t="s">
        <v>412</v>
      </c>
      <c r="B119" s="108">
        <v>28193</v>
      </c>
      <c r="C119" s="108">
        <v>3288</v>
      </c>
      <c r="D119" s="108">
        <v>3339.8297870526899</v>
      </c>
      <c r="E119" s="108">
        <v>-52.252744363791699</v>
      </c>
      <c r="F119" s="108"/>
      <c r="G119" s="280">
        <v>5.3199999999999994</v>
      </c>
      <c r="H119" s="280">
        <v>1.1815252416756201</v>
      </c>
      <c r="I119" s="108">
        <v>157.97468151574162</v>
      </c>
      <c r="J119" s="131">
        <v>3.9761642961018704</v>
      </c>
      <c r="K119" s="131">
        <v>19.3</v>
      </c>
      <c r="L119" s="131">
        <v>4.7505301931019099</v>
      </c>
      <c r="M119" s="190"/>
      <c r="N119" s="108"/>
    </row>
    <row r="120" spans="1:14" ht="13.2" x14ac:dyDescent="0.25">
      <c r="A120" s="108" t="s">
        <v>413</v>
      </c>
      <c r="B120" s="108">
        <v>15585</v>
      </c>
      <c r="C120" s="108">
        <v>3885</v>
      </c>
      <c r="D120" s="108">
        <v>3936.8390913780299</v>
      </c>
      <c r="E120" s="108">
        <v>-52.252744363791699</v>
      </c>
      <c r="F120" s="108"/>
      <c r="G120" s="280">
        <v>5.99</v>
      </c>
      <c r="H120" s="280">
        <v>2.4136160223021097</v>
      </c>
      <c r="I120" s="108">
        <v>97.498717940288842</v>
      </c>
      <c r="J120" s="131">
        <v>3.3172922682066099</v>
      </c>
      <c r="K120" s="131">
        <v>29.1</v>
      </c>
      <c r="L120" s="131">
        <v>4.1363594512475803</v>
      </c>
      <c r="M120" s="190"/>
      <c r="N120" s="108"/>
    </row>
    <row r="121" spans="1:14" ht="13.2" x14ac:dyDescent="0.25">
      <c r="A121" s="108" t="s">
        <v>414</v>
      </c>
      <c r="B121" s="108">
        <v>17376</v>
      </c>
      <c r="C121" s="108">
        <v>3577</v>
      </c>
      <c r="D121" s="108">
        <v>3629.6079318695502</v>
      </c>
      <c r="E121" s="108">
        <v>-52.252744363791699</v>
      </c>
      <c r="F121" s="108"/>
      <c r="G121" s="280">
        <v>5.34</v>
      </c>
      <c r="H121" s="280">
        <v>2.0528242677824298</v>
      </c>
      <c r="I121" s="108">
        <v>115.6460116043783</v>
      </c>
      <c r="J121" s="131">
        <v>2.3480662983425398</v>
      </c>
      <c r="K121" s="131">
        <v>26.4</v>
      </c>
      <c r="L121" s="131">
        <v>6.0126671358198402</v>
      </c>
      <c r="M121" s="190"/>
      <c r="N121" s="108"/>
    </row>
    <row r="122" spans="1:14" ht="13.2" x14ac:dyDescent="0.25">
      <c r="A122" s="108" t="s">
        <v>415</v>
      </c>
      <c r="B122" s="108">
        <v>17723</v>
      </c>
      <c r="C122" s="108">
        <v>4683</v>
      </c>
      <c r="D122" s="108">
        <v>4735.1903445195303</v>
      </c>
      <c r="E122" s="108">
        <v>-52.252744363791699</v>
      </c>
      <c r="F122" s="108"/>
      <c r="G122" s="280">
        <v>8.7200000000000006</v>
      </c>
      <c r="H122" s="280">
        <v>2.8882377563834201</v>
      </c>
      <c r="I122" s="108">
        <v>115.35163631262454</v>
      </c>
      <c r="J122" s="131">
        <v>4.7621734469333603</v>
      </c>
      <c r="K122" s="131">
        <v>31.2</v>
      </c>
      <c r="L122" s="131">
        <v>9.5054503729202509</v>
      </c>
      <c r="M122" s="190"/>
      <c r="N122" s="108"/>
    </row>
    <row r="123" spans="1:14" ht="13.2" x14ac:dyDescent="0.25">
      <c r="A123" s="108" t="s">
        <v>416</v>
      </c>
      <c r="B123" s="108">
        <v>86560</v>
      </c>
      <c r="C123" s="108">
        <v>5607</v>
      </c>
      <c r="D123" s="108">
        <v>5659.7048092120804</v>
      </c>
      <c r="E123" s="108">
        <v>-52.252744363791699</v>
      </c>
      <c r="F123" s="108"/>
      <c r="G123" s="280">
        <v>12.509999999999998</v>
      </c>
      <c r="H123" s="280">
        <v>1.7866420365987401</v>
      </c>
      <c r="I123" s="108">
        <v>272.13048340823559</v>
      </c>
      <c r="J123" s="131">
        <v>9.5783271719038812</v>
      </c>
      <c r="K123" s="131">
        <v>26.2</v>
      </c>
      <c r="L123" s="131">
        <v>4.8913507109004701</v>
      </c>
      <c r="M123" s="190"/>
      <c r="N123" s="108"/>
    </row>
    <row r="124" spans="1:14" ht="13.2" x14ac:dyDescent="0.25">
      <c r="A124" s="108" t="s">
        <v>417</v>
      </c>
      <c r="B124" s="108">
        <v>32430</v>
      </c>
      <c r="C124" s="108">
        <v>3335</v>
      </c>
      <c r="D124" s="108">
        <v>3380.2978780186099</v>
      </c>
      <c r="E124" s="108">
        <v>-45.154544737485303</v>
      </c>
      <c r="F124" s="108"/>
      <c r="G124" s="280">
        <v>4.16</v>
      </c>
      <c r="H124" s="280">
        <v>1.35135135135135</v>
      </c>
      <c r="I124" s="108">
        <v>172.14528747543454</v>
      </c>
      <c r="J124" s="131">
        <v>6.5926611162503894</v>
      </c>
      <c r="K124" s="131">
        <v>19.2</v>
      </c>
      <c r="L124" s="131">
        <v>3.2527891675407603</v>
      </c>
      <c r="M124" s="190"/>
      <c r="N124" s="108"/>
    </row>
    <row r="125" spans="1:14" ht="13.2" x14ac:dyDescent="0.25">
      <c r="A125" s="108" t="s">
        <v>418</v>
      </c>
      <c r="B125" s="108">
        <v>47134</v>
      </c>
      <c r="C125" s="108">
        <v>5555</v>
      </c>
      <c r="D125" s="108">
        <v>5607.1511401038397</v>
      </c>
      <c r="E125" s="108">
        <v>-52.252744363791699</v>
      </c>
      <c r="F125" s="108"/>
      <c r="G125" s="280">
        <v>12.43</v>
      </c>
      <c r="H125" s="280">
        <v>2.18918286115664</v>
      </c>
      <c r="I125" s="108">
        <v>209.01196138020427</v>
      </c>
      <c r="J125" s="131">
        <v>12.5238681206772</v>
      </c>
      <c r="K125" s="131">
        <v>26.6</v>
      </c>
      <c r="L125" s="131">
        <v>16.691961740672699</v>
      </c>
      <c r="M125" s="190"/>
      <c r="N125" s="108"/>
    </row>
    <row r="126" spans="1:14" ht="13.2" x14ac:dyDescent="0.25">
      <c r="A126" s="108" t="s">
        <v>419</v>
      </c>
      <c r="B126" s="108">
        <v>24627</v>
      </c>
      <c r="C126" s="108">
        <v>2371</v>
      </c>
      <c r="D126" s="108">
        <v>2394.8939884501201</v>
      </c>
      <c r="E126" s="108">
        <v>-24.086051300895502</v>
      </c>
      <c r="F126" s="108"/>
      <c r="G126" s="280">
        <v>2.9899999999999998</v>
      </c>
      <c r="H126" s="280">
        <v>0.51649148242116694</v>
      </c>
      <c r="I126" s="108">
        <v>154.69970911414151</v>
      </c>
      <c r="J126" s="131">
        <v>2.3754415885004301</v>
      </c>
      <c r="K126" s="131">
        <v>11.2</v>
      </c>
      <c r="L126" s="131">
        <v>4.2055616491386498</v>
      </c>
      <c r="M126" s="190"/>
      <c r="N126" s="108"/>
    </row>
    <row r="127" spans="1:14" ht="13.2" x14ac:dyDescent="0.25">
      <c r="A127" s="108" t="s">
        <v>420</v>
      </c>
      <c r="B127" s="108">
        <v>130288</v>
      </c>
      <c r="C127" s="108">
        <v>4872</v>
      </c>
      <c r="D127" s="108">
        <v>4922.9315912889697</v>
      </c>
      <c r="E127" s="108">
        <v>-51.145862578943103</v>
      </c>
      <c r="F127" s="108"/>
      <c r="G127" s="280">
        <v>8.91</v>
      </c>
      <c r="H127" s="280">
        <v>1.0766212205061101</v>
      </c>
      <c r="I127" s="108">
        <v>346.75784057465808</v>
      </c>
      <c r="J127" s="131">
        <v>14.014337467763699</v>
      </c>
      <c r="K127" s="131">
        <v>16.100000000000001</v>
      </c>
      <c r="L127" s="131">
        <v>12.0902237740041</v>
      </c>
      <c r="M127" s="190"/>
      <c r="N127" s="108"/>
    </row>
    <row r="128" spans="1:14" ht="13.2" x14ac:dyDescent="0.25">
      <c r="A128" s="108" t="s">
        <v>421</v>
      </c>
      <c r="B128" s="108">
        <v>362133</v>
      </c>
      <c r="C128" s="108">
        <v>8102</v>
      </c>
      <c r="D128" s="108">
        <v>8121.99037732736</v>
      </c>
      <c r="E128" s="108">
        <v>-20.198627092477501</v>
      </c>
      <c r="F128" s="108"/>
      <c r="G128" s="280">
        <v>21.63</v>
      </c>
      <c r="H128" s="280">
        <v>2.0257961714863999</v>
      </c>
      <c r="I128" s="108">
        <v>588.68582452782061</v>
      </c>
      <c r="J128" s="131">
        <v>18.916530666909701</v>
      </c>
      <c r="K128" s="131">
        <v>18.100000000000001</v>
      </c>
      <c r="L128" s="131">
        <v>85.86377699805729</v>
      </c>
      <c r="M128" s="190"/>
      <c r="N128" s="108"/>
    </row>
    <row r="129" spans="1:14" ht="13.2" x14ac:dyDescent="0.25">
      <c r="A129" s="108" t="s">
        <v>422</v>
      </c>
      <c r="B129" s="108">
        <v>13106</v>
      </c>
      <c r="C129" s="108">
        <v>4925</v>
      </c>
      <c r="D129" s="108">
        <v>4977.2880265945096</v>
      </c>
      <c r="E129" s="108">
        <v>-52.252744363791699</v>
      </c>
      <c r="F129" s="108"/>
      <c r="G129" s="280">
        <v>11.33</v>
      </c>
      <c r="H129" s="280">
        <v>2.5478891575227798</v>
      </c>
      <c r="I129" s="108">
        <v>101.66120203892929</v>
      </c>
      <c r="J129" s="131">
        <v>5.2037234854265204</v>
      </c>
      <c r="K129" s="131">
        <v>28.3</v>
      </c>
      <c r="L129" s="131">
        <v>4.2257569109258402</v>
      </c>
      <c r="M129" s="190"/>
      <c r="N129" s="108"/>
    </row>
    <row r="130" spans="1:14" ht="13.2" x14ac:dyDescent="0.25">
      <c r="A130" s="108" t="s">
        <v>423</v>
      </c>
      <c r="B130" s="108">
        <v>7323</v>
      </c>
      <c r="C130" s="108">
        <v>6907</v>
      </c>
      <c r="D130" s="108">
        <v>6958.8375736958296</v>
      </c>
      <c r="E130" s="108">
        <v>-52.252744363791699</v>
      </c>
      <c r="F130" s="108"/>
      <c r="G130" s="280">
        <v>20.100000000000001</v>
      </c>
      <c r="H130" s="280">
        <v>3.4540081270779504</v>
      </c>
      <c r="I130" s="108">
        <v>78.044858895381438</v>
      </c>
      <c r="J130" s="131">
        <v>9.1629113751194904</v>
      </c>
      <c r="K130" s="131">
        <v>34.6</v>
      </c>
      <c r="L130" s="131">
        <v>19.5791934541204</v>
      </c>
      <c r="M130" s="190"/>
      <c r="N130" s="108"/>
    </row>
    <row r="131" spans="1:14" ht="13.2" x14ac:dyDescent="0.25">
      <c r="A131" s="108" t="s">
        <v>424</v>
      </c>
      <c r="B131" s="108">
        <v>18962</v>
      </c>
      <c r="C131" s="108">
        <v>4315</v>
      </c>
      <c r="D131" s="108">
        <v>4366.7706167911101</v>
      </c>
      <c r="E131" s="108">
        <v>-52.252744363791699</v>
      </c>
      <c r="F131" s="108"/>
      <c r="G131" s="280">
        <v>8.7099999999999991</v>
      </c>
      <c r="H131" s="280">
        <v>1.8568922760539501</v>
      </c>
      <c r="I131" s="108">
        <v>119.33985084622823</v>
      </c>
      <c r="J131" s="131">
        <v>4.7621558907288302</v>
      </c>
      <c r="K131" s="131">
        <v>30.6</v>
      </c>
      <c r="L131" s="131">
        <v>3.9371536891221899</v>
      </c>
      <c r="M131" s="190"/>
      <c r="N131" s="108"/>
    </row>
    <row r="132" spans="1:14" ht="13.2" x14ac:dyDescent="0.25">
      <c r="A132" s="108" t="s">
        <v>425</v>
      </c>
      <c r="B132" s="108">
        <v>19437</v>
      </c>
      <c r="C132" s="108">
        <v>3870</v>
      </c>
      <c r="D132" s="108">
        <v>3922.3337602246502</v>
      </c>
      <c r="E132" s="108">
        <v>-52.252744363791699</v>
      </c>
      <c r="F132" s="108"/>
      <c r="G132" s="280">
        <v>6.02</v>
      </c>
      <c r="H132" s="280">
        <v>2.38413676804094</v>
      </c>
      <c r="I132" s="108">
        <v>114.39842656260619</v>
      </c>
      <c r="J132" s="131">
        <v>2.8913927046354901</v>
      </c>
      <c r="K132" s="131">
        <v>27.4</v>
      </c>
      <c r="L132" s="131">
        <v>5.7528705830061497</v>
      </c>
      <c r="M132" s="190"/>
      <c r="N132" s="108"/>
    </row>
    <row r="133" spans="1:14" ht="13.2" x14ac:dyDescent="0.25">
      <c r="A133" s="108" t="s">
        <v>426</v>
      </c>
      <c r="B133" s="108">
        <v>16861</v>
      </c>
      <c r="C133" s="108">
        <v>4054</v>
      </c>
      <c r="D133" s="108">
        <v>4106.0312888017997</v>
      </c>
      <c r="E133" s="108">
        <v>-52.252744363791699</v>
      </c>
      <c r="F133" s="108"/>
      <c r="G133" s="280">
        <v>8.6999999999999993</v>
      </c>
      <c r="H133" s="280">
        <v>2.2172949002217299</v>
      </c>
      <c r="I133" s="108">
        <v>111.19802156513397</v>
      </c>
      <c r="J133" s="131">
        <v>2.4968863056758202</v>
      </c>
      <c r="K133" s="131">
        <v>23.4</v>
      </c>
      <c r="L133" s="131">
        <v>16.2986540560204</v>
      </c>
      <c r="M133" s="190"/>
      <c r="N133" s="108"/>
    </row>
    <row r="134" spans="1:14" ht="13.2" x14ac:dyDescent="0.25">
      <c r="A134" s="108" t="s">
        <v>427</v>
      </c>
      <c r="B134" s="108">
        <v>27152</v>
      </c>
      <c r="C134" s="108">
        <v>3054</v>
      </c>
      <c r="D134" s="108">
        <v>3094.0550588637798</v>
      </c>
      <c r="E134" s="108">
        <v>-40.195595462226798</v>
      </c>
      <c r="F134" s="108"/>
      <c r="G134" s="280">
        <v>3.92</v>
      </c>
      <c r="H134" s="280">
        <v>1.2194588924341099</v>
      </c>
      <c r="I134" s="108">
        <v>153.38513617687994</v>
      </c>
      <c r="J134" s="131">
        <v>5.7122863877430801</v>
      </c>
      <c r="K134" s="131">
        <v>16.5</v>
      </c>
      <c r="L134" s="131">
        <v>5.2410346120204903</v>
      </c>
      <c r="M134" s="190"/>
      <c r="N134" s="108"/>
    </row>
    <row r="135" spans="1:14" ht="13.2" x14ac:dyDescent="0.25">
      <c r="A135" s="108" t="s">
        <v>428</v>
      </c>
      <c r="B135" s="108">
        <v>14544</v>
      </c>
      <c r="C135" s="108">
        <v>3669</v>
      </c>
      <c r="D135" s="108">
        <v>3721.2304837023698</v>
      </c>
      <c r="E135" s="108">
        <v>-52.252744363791699</v>
      </c>
      <c r="F135" s="108"/>
      <c r="G135" s="280">
        <v>5.62</v>
      </c>
      <c r="H135" s="280">
        <v>2.1570610043815299</v>
      </c>
      <c r="I135" s="108">
        <v>100.37429949942366</v>
      </c>
      <c r="J135" s="131">
        <v>5.1155115511551195</v>
      </c>
      <c r="K135" s="131">
        <v>24.3</v>
      </c>
      <c r="L135" s="131">
        <v>5.9561805767858997</v>
      </c>
      <c r="M135" s="190"/>
      <c r="N135" s="108"/>
    </row>
    <row r="136" spans="1:14" ht="13.2" x14ac:dyDescent="0.25">
      <c r="A136" s="108" t="s">
        <v>429</v>
      </c>
      <c r="B136" s="108">
        <v>23470</v>
      </c>
      <c r="C136" s="108">
        <v>3290</v>
      </c>
      <c r="D136" s="108">
        <v>3341.8981506090699</v>
      </c>
      <c r="E136" s="108">
        <v>-52.252744363791699</v>
      </c>
      <c r="F136" s="108"/>
      <c r="G136" s="280">
        <v>5.43</v>
      </c>
      <c r="H136" s="280">
        <v>1.45683102709024</v>
      </c>
      <c r="I136" s="108">
        <v>140.58449416631979</v>
      </c>
      <c r="J136" s="131">
        <v>5.0063911376224999</v>
      </c>
      <c r="K136" s="131">
        <v>16.8</v>
      </c>
      <c r="L136" s="131">
        <v>9.7796858638743398</v>
      </c>
      <c r="M136" s="190"/>
      <c r="N136" s="108"/>
    </row>
    <row r="137" spans="1:14" ht="13.2" x14ac:dyDescent="0.25">
      <c r="A137" s="108" t="s">
        <v>430</v>
      </c>
      <c r="B137" s="108">
        <v>13660</v>
      </c>
      <c r="C137" s="108">
        <v>4279</v>
      </c>
      <c r="D137" s="108">
        <v>4331.1659410256798</v>
      </c>
      <c r="E137" s="108">
        <v>-52.252744363791699</v>
      </c>
      <c r="F137" s="108"/>
      <c r="G137" s="280">
        <v>7.3999999999999995</v>
      </c>
      <c r="H137" s="280">
        <v>2.4758351704256403</v>
      </c>
      <c r="I137" s="108">
        <v>98.239503256073121</v>
      </c>
      <c r="J137" s="131">
        <v>4.4875549048316303</v>
      </c>
      <c r="K137" s="131">
        <v>31.5</v>
      </c>
      <c r="L137" s="131">
        <v>2.0668170587603401</v>
      </c>
      <c r="M137" s="190"/>
      <c r="N137" s="108"/>
    </row>
    <row r="138" spans="1:14" ht="13.2" x14ac:dyDescent="0.25">
      <c r="A138" s="108" t="s">
        <v>431</v>
      </c>
      <c r="B138" s="108">
        <v>46936</v>
      </c>
      <c r="C138" s="108">
        <v>4888</v>
      </c>
      <c r="D138" s="108">
        <v>4940.2822787487803</v>
      </c>
      <c r="E138" s="108">
        <v>-52.252744363791699</v>
      </c>
      <c r="F138" s="108"/>
      <c r="G138" s="280">
        <v>9.07</v>
      </c>
      <c r="H138" s="280">
        <v>2.3792678772633202</v>
      </c>
      <c r="I138" s="108">
        <v>198.00252523642217</v>
      </c>
      <c r="J138" s="131">
        <v>10.307652974262799</v>
      </c>
      <c r="K138" s="131">
        <v>24.3</v>
      </c>
      <c r="L138" s="131">
        <v>13.044691119691098</v>
      </c>
      <c r="M138" s="190"/>
      <c r="N138" s="108"/>
    </row>
    <row r="139" spans="1:14" ht="13.2" x14ac:dyDescent="0.25">
      <c r="A139" s="108" t="s">
        <v>432</v>
      </c>
      <c r="B139" s="108">
        <v>37738</v>
      </c>
      <c r="C139" s="108">
        <v>2781</v>
      </c>
      <c r="D139" s="108">
        <v>2788.6595535371298</v>
      </c>
      <c r="E139" s="108">
        <v>-8.1010800442890698</v>
      </c>
      <c r="F139" s="108"/>
      <c r="G139" s="280">
        <v>4.07</v>
      </c>
      <c r="H139" s="280">
        <v>0.822479145324162</v>
      </c>
      <c r="I139" s="108">
        <v>185.06755523321746</v>
      </c>
      <c r="J139" s="131">
        <v>2.42726164608617</v>
      </c>
      <c r="K139" s="131">
        <v>12.2</v>
      </c>
      <c r="L139" s="131">
        <v>11.9755351681957</v>
      </c>
      <c r="M139" s="190"/>
      <c r="N139" s="108"/>
    </row>
    <row r="140" spans="1:14" ht="13.2" x14ac:dyDescent="0.25">
      <c r="A140" s="108" t="s">
        <v>433</v>
      </c>
      <c r="B140" s="108">
        <v>31911</v>
      </c>
      <c r="C140" s="108">
        <v>3336</v>
      </c>
      <c r="D140" s="108">
        <v>3388.2270316306999</v>
      </c>
      <c r="E140" s="108">
        <v>-52.252744363791699</v>
      </c>
      <c r="F140" s="108"/>
      <c r="G140" s="280">
        <v>4.1000000000000005</v>
      </c>
      <c r="H140" s="280">
        <v>1.36981465136805</v>
      </c>
      <c r="I140" s="108">
        <v>161.71889190815031</v>
      </c>
      <c r="J140" s="131">
        <v>4.8541255366487999</v>
      </c>
      <c r="K140" s="131">
        <v>23.9</v>
      </c>
      <c r="L140" s="131">
        <v>2.8867707634830899</v>
      </c>
      <c r="M140" s="190"/>
      <c r="N140" s="108"/>
    </row>
    <row r="141" spans="1:14" ht="13.2" x14ac:dyDescent="0.25">
      <c r="A141" s="108" t="s">
        <v>434</v>
      </c>
      <c r="B141" s="108">
        <v>16458</v>
      </c>
      <c r="C141" s="108">
        <v>4823</v>
      </c>
      <c r="D141" s="108">
        <v>4874.8342429641098</v>
      </c>
      <c r="E141" s="108">
        <v>-52.252744363791699</v>
      </c>
      <c r="F141" s="108"/>
      <c r="G141" s="280">
        <v>9.65</v>
      </c>
      <c r="H141" s="280">
        <v>3.0958439355385901</v>
      </c>
      <c r="I141" s="108">
        <v>122.32742946698423</v>
      </c>
      <c r="J141" s="131">
        <v>4.96415117268198</v>
      </c>
      <c r="K141" s="131">
        <v>26.1</v>
      </c>
      <c r="L141" s="131">
        <v>10.3160998986269</v>
      </c>
      <c r="M141" s="190"/>
      <c r="N141" s="108"/>
    </row>
    <row r="142" spans="1:14" ht="13.2" x14ac:dyDescent="0.25">
      <c r="A142" s="108" t="s">
        <v>435</v>
      </c>
      <c r="B142" s="108">
        <v>44866</v>
      </c>
      <c r="C142" s="108">
        <v>3693</v>
      </c>
      <c r="D142" s="108">
        <v>3745.60132913387</v>
      </c>
      <c r="E142" s="108">
        <v>-52.252744363791699</v>
      </c>
      <c r="F142" s="108"/>
      <c r="G142" s="280">
        <v>5.12</v>
      </c>
      <c r="H142" s="280">
        <v>1.6374028113897301</v>
      </c>
      <c r="I142" s="108">
        <v>191.97656106931387</v>
      </c>
      <c r="J142" s="131">
        <v>5.3893817144385503</v>
      </c>
      <c r="K142" s="131">
        <v>21.6</v>
      </c>
      <c r="L142" s="131">
        <v>3.2998104428743797</v>
      </c>
      <c r="M142" s="190"/>
      <c r="N142" s="108"/>
    </row>
    <row r="143" spans="1:14" ht="13.2" x14ac:dyDescent="0.25">
      <c r="A143" s="108" t="s">
        <v>436</v>
      </c>
      <c r="B143" s="108">
        <v>10433</v>
      </c>
      <c r="C143" s="108">
        <v>4633</v>
      </c>
      <c r="D143" s="108">
        <v>4685.5321087659004</v>
      </c>
      <c r="E143" s="108">
        <v>-52.252744363791699</v>
      </c>
      <c r="F143" s="108"/>
      <c r="G143" s="280">
        <v>9.01</v>
      </c>
      <c r="H143" s="280">
        <v>2.72028385570668</v>
      </c>
      <c r="I143" s="108">
        <v>87.914731416299048</v>
      </c>
      <c r="J143" s="131">
        <v>7.4379373142911902</v>
      </c>
      <c r="K143" s="131">
        <v>30.1</v>
      </c>
      <c r="L143" s="131">
        <v>10.846197422461399</v>
      </c>
      <c r="M143" s="190"/>
      <c r="N143" s="108"/>
    </row>
    <row r="144" spans="1:14" ht="13.2" x14ac:dyDescent="0.25">
      <c r="A144" s="108" t="s">
        <v>437</v>
      </c>
      <c r="B144" s="108">
        <v>14331</v>
      </c>
      <c r="C144" s="108">
        <v>5844</v>
      </c>
      <c r="D144" s="108">
        <v>5895.8662404248798</v>
      </c>
      <c r="E144" s="108">
        <v>-52.252744363791699</v>
      </c>
      <c r="F144" s="108"/>
      <c r="G144" s="280">
        <v>15.07</v>
      </c>
      <c r="H144" s="280">
        <v>2.8734652114597501</v>
      </c>
      <c r="I144" s="108">
        <v>109.08712114635715</v>
      </c>
      <c r="J144" s="131">
        <v>7.3546856465005899</v>
      </c>
      <c r="K144" s="131">
        <v>29.7</v>
      </c>
      <c r="L144" s="131">
        <v>4.8180637426316304</v>
      </c>
      <c r="M144" s="190"/>
      <c r="N144" s="108"/>
    </row>
    <row r="145" spans="1:14" ht="14.25" customHeight="1" x14ac:dyDescent="0.25">
      <c r="A145" s="18" t="s">
        <v>438</v>
      </c>
      <c r="B145" s="108"/>
      <c r="C145" s="108"/>
      <c r="D145" s="108"/>
      <c r="E145" s="108"/>
      <c r="F145" s="108"/>
      <c r="G145" s="280"/>
      <c r="H145" s="280"/>
      <c r="I145" s="108"/>
      <c r="J145" s="131"/>
      <c r="K145" s="131"/>
      <c r="L145" s="131"/>
      <c r="M145" s="190"/>
      <c r="N145" s="108"/>
    </row>
    <row r="146" spans="1:14" ht="13.2" x14ac:dyDescent="0.25">
      <c r="A146" s="108" t="s">
        <v>439</v>
      </c>
      <c r="B146" s="108">
        <v>47108</v>
      </c>
      <c r="C146" s="108">
        <v>4044</v>
      </c>
      <c r="D146" s="108">
        <v>4083.6965101730898</v>
      </c>
      <c r="E146" s="108">
        <v>-39.6436126580465</v>
      </c>
      <c r="F146" s="108"/>
      <c r="G146" s="280">
        <v>6.21</v>
      </c>
      <c r="H146" s="280">
        <v>1.7768532905618799</v>
      </c>
      <c r="I146" s="108">
        <v>192.74075853332113</v>
      </c>
      <c r="J146" s="131">
        <v>5.9055786702895494</v>
      </c>
      <c r="K146" s="131">
        <v>24.1</v>
      </c>
      <c r="L146" s="131">
        <v>2.24423418095801</v>
      </c>
      <c r="M146" s="190"/>
      <c r="N146" s="108"/>
    </row>
    <row r="147" spans="1:14" ht="13.2" x14ac:dyDescent="0.25">
      <c r="A147" s="108" t="s">
        <v>440</v>
      </c>
      <c r="B147" s="108">
        <v>105796</v>
      </c>
      <c r="C147" s="108">
        <v>4913</v>
      </c>
      <c r="D147" s="108">
        <v>4965.3290719184897</v>
      </c>
      <c r="E147" s="108">
        <v>-52.252744363791699</v>
      </c>
      <c r="F147" s="108"/>
      <c r="G147" s="280">
        <v>8.08</v>
      </c>
      <c r="H147" s="280">
        <v>1.6966257450193498</v>
      </c>
      <c r="I147" s="108">
        <v>309.80961895977345</v>
      </c>
      <c r="J147" s="131">
        <v>10.541041249196601</v>
      </c>
      <c r="K147" s="131">
        <v>22.7</v>
      </c>
      <c r="L147" s="131">
        <v>4.3600658412653006</v>
      </c>
      <c r="M147" s="190"/>
      <c r="N147" s="108"/>
    </row>
    <row r="148" spans="1:14" ht="13.2" x14ac:dyDescent="0.25">
      <c r="A148" s="108" t="s">
        <v>441</v>
      </c>
      <c r="B148" s="108">
        <v>10299</v>
      </c>
      <c r="C148" s="108">
        <v>4626</v>
      </c>
      <c r="D148" s="108">
        <v>4678.0312927841996</v>
      </c>
      <c r="E148" s="108">
        <v>-52.252744363791699</v>
      </c>
      <c r="F148" s="108"/>
      <c r="G148" s="280">
        <v>11.93</v>
      </c>
      <c r="H148" s="280">
        <v>2.1658336537229301</v>
      </c>
      <c r="I148" s="108">
        <v>85.129313400261836</v>
      </c>
      <c r="J148" s="131">
        <v>4.9033886785124796</v>
      </c>
      <c r="K148" s="131">
        <v>20.9</v>
      </c>
      <c r="L148" s="131">
        <v>2.1262681656155702</v>
      </c>
      <c r="M148" s="190"/>
      <c r="N148" s="108"/>
    </row>
    <row r="149" spans="1:14" ht="13.2" x14ac:dyDescent="0.25">
      <c r="A149" s="108" t="s">
        <v>442</v>
      </c>
      <c r="B149" s="108">
        <v>85653</v>
      </c>
      <c r="C149" s="108">
        <v>3333</v>
      </c>
      <c r="D149" s="108">
        <v>3351.6897911760998</v>
      </c>
      <c r="E149" s="108">
        <v>-18.197357266800601</v>
      </c>
      <c r="F149" s="108"/>
      <c r="G149" s="280">
        <v>3.1399999999999997</v>
      </c>
      <c r="H149" s="280">
        <v>1.19906552912477</v>
      </c>
      <c r="I149" s="108">
        <v>271.81611431259921</v>
      </c>
      <c r="J149" s="131">
        <v>3.4919967776960501</v>
      </c>
      <c r="K149" s="131">
        <v>16.7</v>
      </c>
      <c r="L149" s="131">
        <v>1.31206511273005</v>
      </c>
      <c r="M149" s="190"/>
      <c r="N149" s="108"/>
    </row>
    <row r="150" spans="1:14" ht="13.2" x14ac:dyDescent="0.25">
      <c r="A150" s="108" t="s">
        <v>443</v>
      </c>
      <c r="B150" s="108">
        <v>26565</v>
      </c>
      <c r="C150" s="108">
        <v>3877</v>
      </c>
      <c r="D150" s="108">
        <v>3929.2327079120701</v>
      </c>
      <c r="E150" s="108">
        <v>-52.252744363791699</v>
      </c>
      <c r="F150" s="108"/>
      <c r="G150" s="280">
        <v>7.4399999999999995</v>
      </c>
      <c r="H150" s="280">
        <v>1.8817681519616498</v>
      </c>
      <c r="I150" s="108">
        <v>138.44854639901425</v>
      </c>
      <c r="J150" s="131">
        <v>1.60737812911726</v>
      </c>
      <c r="K150" s="131">
        <v>23.8</v>
      </c>
      <c r="L150" s="131">
        <v>3.6699164345403901</v>
      </c>
      <c r="M150" s="190"/>
      <c r="N150" s="108"/>
    </row>
    <row r="151" spans="1:14" ht="13.2" x14ac:dyDescent="0.25">
      <c r="A151" s="108" t="s">
        <v>444</v>
      </c>
      <c r="B151" s="108">
        <v>68325</v>
      </c>
      <c r="C151" s="108">
        <v>3500</v>
      </c>
      <c r="D151" s="108">
        <v>3543.3912382633398</v>
      </c>
      <c r="E151" s="108">
        <v>-43.192037843382998</v>
      </c>
      <c r="F151" s="108"/>
      <c r="G151" s="280">
        <v>3.27</v>
      </c>
      <c r="H151" s="280">
        <v>1.3147205597095302</v>
      </c>
      <c r="I151" s="108">
        <v>230.33671005725509</v>
      </c>
      <c r="J151" s="131">
        <v>8.023417489937799</v>
      </c>
      <c r="K151" s="131">
        <v>20.5</v>
      </c>
      <c r="L151" s="131">
        <v>1.5774240231548502</v>
      </c>
      <c r="M151" s="190"/>
      <c r="N151" s="108"/>
    </row>
    <row r="152" spans="1:14" ht="14.25" customHeight="1" x14ac:dyDescent="0.25">
      <c r="A152" s="18" t="s">
        <v>445</v>
      </c>
      <c r="B152" s="108"/>
      <c r="C152" s="108"/>
      <c r="D152" s="108"/>
      <c r="E152" s="108"/>
      <c r="F152" s="108"/>
      <c r="G152" s="280"/>
      <c r="H152" s="280"/>
      <c r="I152" s="108"/>
      <c r="J152" s="131"/>
      <c r="K152" s="131"/>
      <c r="L152" s="131"/>
      <c r="M152" s="190"/>
      <c r="N152" s="108"/>
    </row>
    <row r="153" spans="1:14" ht="13.2" x14ac:dyDescent="0.25">
      <c r="A153" s="108" t="s">
        <v>446</v>
      </c>
      <c r="B153" s="108">
        <v>32446</v>
      </c>
      <c r="C153" s="108">
        <v>3836</v>
      </c>
      <c r="D153" s="108">
        <v>3880.9312740547998</v>
      </c>
      <c r="E153" s="108">
        <v>-45.141869227592203</v>
      </c>
      <c r="F153" s="108"/>
      <c r="G153" s="280">
        <v>3.58</v>
      </c>
      <c r="H153" s="280">
        <v>2.45479990922157</v>
      </c>
      <c r="I153" s="108">
        <v>163</v>
      </c>
      <c r="J153" s="131">
        <v>7.5448437403686102</v>
      </c>
      <c r="K153" s="131">
        <v>24.9</v>
      </c>
      <c r="L153" s="131">
        <v>1.4753224086104899</v>
      </c>
      <c r="M153" s="190"/>
      <c r="N153" s="108"/>
    </row>
    <row r="154" spans="1:14" ht="13.2" x14ac:dyDescent="0.25">
      <c r="A154" s="108" t="s">
        <v>447</v>
      </c>
      <c r="B154" s="108">
        <v>42382</v>
      </c>
      <c r="C154" s="108">
        <v>3915</v>
      </c>
      <c r="D154" s="108">
        <v>3966.9565321889399</v>
      </c>
      <c r="E154" s="108">
        <v>-52.252744363791699</v>
      </c>
      <c r="F154" s="108"/>
      <c r="G154" s="280">
        <v>5.1100000000000003</v>
      </c>
      <c r="H154" s="280">
        <v>1.8859295130481599</v>
      </c>
      <c r="I154" s="108">
        <v>186.18539147849381</v>
      </c>
      <c r="J154" s="131">
        <v>6.0049077438535203</v>
      </c>
      <c r="K154" s="131">
        <v>25.9</v>
      </c>
      <c r="L154" s="131">
        <v>1.7819449880795601</v>
      </c>
      <c r="M154" s="190"/>
      <c r="N154" s="108"/>
    </row>
    <row r="155" spans="1:14" ht="13.2" x14ac:dyDescent="0.25">
      <c r="A155" s="108" t="s">
        <v>448</v>
      </c>
      <c r="B155" s="108">
        <v>9138</v>
      </c>
      <c r="C155" s="108">
        <v>5124</v>
      </c>
      <c r="D155" s="108">
        <v>5176.1897530330698</v>
      </c>
      <c r="E155" s="108">
        <v>-52.252744363791699</v>
      </c>
      <c r="F155" s="108"/>
      <c r="G155" s="280">
        <v>15.299999999999999</v>
      </c>
      <c r="H155" s="280">
        <v>2.1952861952861999</v>
      </c>
      <c r="I155" s="108">
        <v>81.890170350292962</v>
      </c>
      <c r="J155" s="131">
        <v>5.8765594221930399</v>
      </c>
      <c r="K155" s="131">
        <v>30.2</v>
      </c>
      <c r="L155" s="131">
        <v>50.646140503035596</v>
      </c>
      <c r="M155" s="190"/>
      <c r="N155" s="108"/>
    </row>
    <row r="156" spans="1:14" ht="13.2" x14ac:dyDescent="0.25">
      <c r="A156" s="108" t="s">
        <v>449</v>
      </c>
      <c r="B156" s="108">
        <v>9733</v>
      </c>
      <c r="C156" s="108">
        <v>3100</v>
      </c>
      <c r="D156" s="108">
        <v>3152.1776713812101</v>
      </c>
      <c r="E156" s="108">
        <v>-52.252744363791699</v>
      </c>
      <c r="F156" s="108"/>
      <c r="G156" s="280">
        <v>4.1099999999999994</v>
      </c>
      <c r="H156" s="280">
        <v>1.91579671905472</v>
      </c>
      <c r="I156" s="108">
        <v>79.617837197452175</v>
      </c>
      <c r="J156" s="131">
        <v>3.1439432857289598</v>
      </c>
      <c r="K156" s="131">
        <v>21</v>
      </c>
      <c r="L156" s="131">
        <v>1.65618955512573</v>
      </c>
      <c r="M156" s="190"/>
      <c r="N156" s="108"/>
    </row>
    <row r="157" spans="1:14" ht="13.2" x14ac:dyDescent="0.25">
      <c r="A157" s="108" t="s">
        <v>450</v>
      </c>
      <c r="B157" s="108">
        <v>114592</v>
      </c>
      <c r="C157" s="108">
        <v>5354</v>
      </c>
      <c r="D157" s="108">
        <v>5406.3502486703801</v>
      </c>
      <c r="E157" s="108">
        <v>-52.252744363791699</v>
      </c>
      <c r="F157" s="108"/>
      <c r="G157" s="280">
        <v>8.16</v>
      </c>
      <c r="H157" s="280">
        <v>2.2489067814257</v>
      </c>
      <c r="I157" s="108">
        <v>322.32747323180507</v>
      </c>
      <c r="J157" s="131">
        <v>12.5148352415526</v>
      </c>
      <c r="K157" s="131">
        <v>25.4</v>
      </c>
      <c r="L157" s="131">
        <v>3.09659492905566</v>
      </c>
      <c r="M157" s="190"/>
      <c r="N157" s="108"/>
    </row>
    <row r="158" spans="1:14" ht="13.2" x14ac:dyDescent="0.25">
      <c r="A158" s="108" t="s">
        <v>451</v>
      </c>
      <c r="B158" s="108">
        <v>4606</v>
      </c>
      <c r="C158" s="108">
        <v>4560</v>
      </c>
      <c r="D158" s="108">
        <v>4612.22366654498</v>
      </c>
      <c r="E158" s="108">
        <v>-52.252744363791699</v>
      </c>
      <c r="F158" s="108"/>
      <c r="G158" s="280">
        <v>11.52</v>
      </c>
      <c r="H158" s="280">
        <v>2.92472024415056</v>
      </c>
      <c r="I158" s="108">
        <v>54.854352607609911</v>
      </c>
      <c r="J158" s="131">
        <v>5.9270516717325199</v>
      </c>
      <c r="K158" s="131">
        <v>31.2</v>
      </c>
      <c r="L158" s="131">
        <v>68.116527256994502</v>
      </c>
      <c r="M158" s="190"/>
      <c r="N158" s="108"/>
    </row>
    <row r="159" spans="1:14" ht="13.2" x14ac:dyDescent="0.25">
      <c r="A159" s="108" t="s">
        <v>452</v>
      </c>
      <c r="B159" s="108">
        <v>5656</v>
      </c>
      <c r="C159" s="108">
        <v>4236</v>
      </c>
      <c r="D159" s="108">
        <v>4288.6687523304099</v>
      </c>
      <c r="E159" s="108">
        <v>-52.252744363791699</v>
      </c>
      <c r="F159" s="108"/>
      <c r="G159" s="280">
        <v>7.28</v>
      </c>
      <c r="H159" s="280">
        <v>3.1578947368421102</v>
      </c>
      <c r="I159" s="108">
        <v>51.195702944680818</v>
      </c>
      <c r="J159" s="131">
        <v>1.78571428571429</v>
      </c>
      <c r="K159" s="131">
        <v>32.1</v>
      </c>
      <c r="L159" s="131">
        <v>3.8354239839437998</v>
      </c>
      <c r="M159" s="190"/>
      <c r="N159" s="108"/>
    </row>
    <row r="160" spans="1:14" ht="13.2" x14ac:dyDescent="0.25">
      <c r="A160" s="108" t="s">
        <v>453</v>
      </c>
      <c r="B160" s="108">
        <v>32991</v>
      </c>
      <c r="C160" s="108">
        <v>5026</v>
      </c>
      <c r="D160" s="108">
        <v>5077.8222446739201</v>
      </c>
      <c r="E160" s="108">
        <v>-52.252744363791699</v>
      </c>
      <c r="F160" s="108"/>
      <c r="G160" s="280">
        <v>11.39</v>
      </c>
      <c r="H160" s="280">
        <v>2.10225241329996</v>
      </c>
      <c r="I160" s="108">
        <v>157.63248396190426</v>
      </c>
      <c r="J160" s="131">
        <v>6.5805825831287299</v>
      </c>
      <c r="K160" s="131">
        <v>28.4</v>
      </c>
      <c r="L160" s="131">
        <v>5.5210857973824501</v>
      </c>
      <c r="M160" s="190"/>
      <c r="N160" s="108"/>
    </row>
    <row r="161" spans="1:14" ht="13.2" x14ac:dyDescent="0.25">
      <c r="A161" s="108" t="s">
        <v>454</v>
      </c>
      <c r="B161" s="108">
        <v>6434</v>
      </c>
      <c r="C161" s="108">
        <v>4808</v>
      </c>
      <c r="D161" s="108">
        <v>4860.6635859514699</v>
      </c>
      <c r="E161" s="108">
        <v>-52.252744363791699</v>
      </c>
      <c r="F161" s="108"/>
      <c r="G161" s="280">
        <v>11.68</v>
      </c>
      <c r="H161" s="280">
        <v>2.64540995094604</v>
      </c>
      <c r="I161" s="108">
        <v>61.220911460055866</v>
      </c>
      <c r="J161" s="131">
        <v>2.1137705937208597</v>
      </c>
      <c r="K161" s="131">
        <v>34.299999999999997</v>
      </c>
      <c r="L161" s="131">
        <v>15.7197180089724</v>
      </c>
      <c r="M161" s="190"/>
      <c r="N161" s="108"/>
    </row>
    <row r="162" spans="1:14" ht="13.2" x14ac:dyDescent="0.25">
      <c r="A162" s="108" t="s">
        <v>455</v>
      </c>
      <c r="B162" s="108">
        <v>5563</v>
      </c>
      <c r="C162" s="108">
        <v>3290</v>
      </c>
      <c r="D162" s="108">
        <v>3342.02690172436</v>
      </c>
      <c r="E162" s="108">
        <v>-52.252744363791699</v>
      </c>
      <c r="F162" s="108"/>
      <c r="G162" s="280">
        <v>4.45</v>
      </c>
      <c r="H162" s="280">
        <v>2.1975884869700502</v>
      </c>
      <c r="I162" s="108">
        <v>55.533773507659284</v>
      </c>
      <c r="J162" s="131">
        <v>1.4740248067589401</v>
      </c>
      <c r="K162" s="131">
        <v>28.7</v>
      </c>
      <c r="L162" s="131">
        <v>3.7083333333333304</v>
      </c>
      <c r="M162" s="190"/>
      <c r="N162" s="108"/>
    </row>
    <row r="163" spans="1:14" ht="13.2" x14ac:dyDescent="0.25">
      <c r="A163" s="108" t="s">
        <v>456</v>
      </c>
      <c r="B163" s="108">
        <v>5119</v>
      </c>
      <c r="C163" s="108">
        <v>5043</v>
      </c>
      <c r="D163" s="108">
        <v>5095.0301683874504</v>
      </c>
      <c r="E163" s="108">
        <v>-52.252744363791699</v>
      </c>
      <c r="F163" s="108"/>
      <c r="G163" s="280">
        <v>13.07</v>
      </c>
      <c r="H163" s="280">
        <v>1.97600564573042</v>
      </c>
      <c r="I163" s="108">
        <v>58.770741019660456</v>
      </c>
      <c r="J163" s="131">
        <v>7.5014651299081896</v>
      </c>
      <c r="K163" s="131">
        <v>36</v>
      </c>
      <c r="L163" s="131">
        <v>15.31640625</v>
      </c>
      <c r="M163" s="190"/>
      <c r="N163" s="108"/>
    </row>
    <row r="164" spans="1:14" ht="13.2" x14ac:dyDescent="0.25">
      <c r="A164" s="108" t="s">
        <v>457</v>
      </c>
      <c r="B164" s="108">
        <v>604616</v>
      </c>
      <c r="C164" s="108">
        <v>7562</v>
      </c>
      <c r="D164" s="108">
        <v>7528.8303966108697</v>
      </c>
      <c r="E164" s="108">
        <v>32.748307947394402</v>
      </c>
      <c r="F164" s="108"/>
      <c r="G164" s="280">
        <v>10.08</v>
      </c>
      <c r="H164" s="280">
        <v>1.9521039368525401</v>
      </c>
      <c r="I164" s="108">
        <v>760.95400649447924</v>
      </c>
      <c r="J164" s="131">
        <v>20.603655874141598</v>
      </c>
      <c r="K164" s="131">
        <v>21.4</v>
      </c>
      <c r="L164" s="131">
        <v>5.3168701821406605</v>
      </c>
      <c r="M164" s="190"/>
      <c r="N164" s="108"/>
    </row>
    <row r="165" spans="1:14" ht="13.2" x14ac:dyDescent="0.25">
      <c r="A165" s="108" t="s">
        <v>458</v>
      </c>
      <c r="B165" s="108">
        <v>13218</v>
      </c>
      <c r="C165" s="108">
        <v>3669</v>
      </c>
      <c r="D165" s="108">
        <v>3721.0391993063299</v>
      </c>
      <c r="E165" s="108">
        <v>-52.252744363791699</v>
      </c>
      <c r="F165" s="108"/>
      <c r="G165" s="280">
        <v>4.9000000000000004</v>
      </c>
      <c r="H165" s="280">
        <v>2.1966706710142399</v>
      </c>
      <c r="I165" s="108">
        <v>91.700599779936013</v>
      </c>
      <c r="J165" s="131">
        <v>5.3033741867150903</v>
      </c>
      <c r="K165" s="131">
        <v>28.4</v>
      </c>
      <c r="L165" s="131">
        <v>2.1807777895517599</v>
      </c>
      <c r="M165" s="190"/>
      <c r="N165" s="108"/>
    </row>
    <row r="166" spans="1:14" ht="13.2" x14ac:dyDescent="0.25">
      <c r="A166" s="108" t="s">
        <v>459</v>
      </c>
      <c r="B166" s="108">
        <v>9441</v>
      </c>
      <c r="C166" s="108">
        <v>4114</v>
      </c>
      <c r="D166" s="108">
        <v>4165.87062974329</v>
      </c>
      <c r="E166" s="108">
        <v>-52.252744363791699</v>
      </c>
      <c r="F166" s="108"/>
      <c r="G166" s="280">
        <v>7.1999999999999993</v>
      </c>
      <c r="H166" s="280">
        <v>2.4183796856106401</v>
      </c>
      <c r="I166" s="108">
        <v>73.034238546040854</v>
      </c>
      <c r="J166" s="131">
        <v>2.6692087702573901</v>
      </c>
      <c r="K166" s="131">
        <v>34</v>
      </c>
      <c r="L166" s="131">
        <v>2.0194862710363202</v>
      </c>
      <c r="M166" s="190"/>
      <c r="N166" s="108"/>
    </row>
    <row r="167" spans="1:14" ht="13.2" x14ac:dyDescent="0.25">
      <c r="A167" s="108" t="s">
        <v>460</v>
      </c>
      <c r="B167" s="108">
        <v>9258</v>
      </c>
      <c r="C167" s="108">
        <v>3550</v>
      </c>
      <c r="D167" s="108">
        <v>3602.17597082778</v>
      </c>
      <c r="E167" s="108">
        <v>-52.252744363791699</v>
      </c>
      <c r="F167" s="108"/>
      <c r="G167" s="280">
        <v>5.4399999999999995</v>
      </c>
      <c r="H167" s="280">
        <v>1.7672873917684702</v>
      </c>
      <c r="I167" s="108">
        <v>81.03702857336269</v>
      </c>
      <c r="J167" s="131">
        <v>6.4268740548714609</v>
      </c>
      <c r="K167" s="131">
        <v>26.6</v>
      </c>
      <c r="L167" s="131">
        <v>2.2939247227861901</v>
      </c>
      <c r="M167" s="190"/>
      <c r="N167" s="108"/>
    </row>
    <row r="168" spans="1:14" ht="13.2" x14ac:dyDescent="0.25">
      <c r="A168" s="108" t="s">
        <v>461</v>
      </c>
      <c r="B168" s="108">
        <v>39875</v>
      </c>
      <c r="C168" s="108">
        <v>3240</v>
      </c>
      <c r="D168" s="108">
        <v>3262.92825409122</v>
      </c>
      <c r="E168" s="108">
        <v>-22.857976497734001</v>
      </c>
      <c r="F168" s="108"/>
      <c r="G168" s="280">
        <v>2.62</v>
      </c>
      <c r="H168" s="280">
        <v>1.5733456732993998</v>
      </c>
      <c r="I168" s="108">
        <v>186.73510650116117</v>
      </c>
      <c r="J168" s="131">
        <v>6.0012539184953004</v>
      </c>
      <c r="K168" s="131">
        <v>19.600000000000001</v>
      </c>
      <c r="L168" s="131">
        <v>1.0184145431701299</v>
      </c>
      <c r="M168" s="190"/>
      <c r="N168" s="108"/>
    </row>
    <row r="169" spans="1:14" ht="13.2" x14ac:dyDescent="0.25">
      <c r="A169" s="108" t="s">
        <v>462</v>
      </c>
      <c r="B169" s="108">
        <v>7061</v>
      </c>
      <c r="C169" s="108">
        <v>3788</v>
      </c>
      <c r="D169" s="108">
        <v>3840.1551749199998</v>
      </c>
      <c r="E169" s="108">
        <v>-52.252744363791699</v>
      </c>
      <c r="F169" s="108"/>
      <c r="G169" s="280">
        <v>7.9399999999999995</v>
      </c>
      <c r="H169" s="280">
        <v>1.6531503431066801</v>
      </c>
      <c r="I169" s="108">
        <v>73.280283842245041</v>
      </c>
      <c r="J169" s="131">
        <v>2.9315960912052099</v>
      </c>
      <c r="K169" s="131">
        <v>28.4</v>
      </c>
      <c r="L169" s="131">
        <v>4.4535256410256396</v>
      </c>
      <c r="M169" s="190"/>
      <c r="N169" s="108"/>
    </row>
    <row r="170" spans="1:14" ht="13.2" x14ac:dyDescent="0.25">
      <c r="A170" s="108" t="s">
        <v>463</v>
      </c>
      <c r="B170" s="108">
        <v>49785</v>
      </c>
      <c r="C170" s="108">
        <v>3687</v>
      </c>
      <c r="D170" s="108">
        <v>3716.12276947188</v>
      </c>
      <c r="E170" s="108">
        <v>-29.452584595380099</v>
      </c>
      <c r="F170" s="108"/>
      <c r="G170" s="280">
        <v>3.25</v>
      </c>
      <c r="H170" s="280">
        <v>1.90996216326438</v>
      </c>
      <c r="I170" s="108">
        <v>193.21749403198459</v>
      </c>
      <c r="J170" s="131">
        <v>8.0566435673395596</v>
      </c>
      <c r="K170" s="131">
        <v>23.6</v>
      </c>
      <c r="L170" s="131">
        <v>1.13986037124045</v>
      </c>
      <c r="M170" s="190"/>
      <c r="N170" s="108"/>
    </row>
    <row r="171" spans="1:14" ht="13.2" x14ac:dyDescent="0.25">
      <c r="A171" s="108" t="s">
        <v>464</v>
      </c>
      <c r="B171" s="108">
        <v>43706</v>
      </c>
      <c r="C171" s="108">
        <v>3127</v>
      </c>
      <c r="D171" s="108">
        <v>3161.8708512957101</v>
      </c>
      <c r="E171" s="108">
        <v>-35.265561596496902</v>
      </c>
      <c r="F171" s="108"/>
      <c r="G171" s="280">
        <v>2.56</v>
      </c>
      <c r="H171" s="280">
        <v>1.40038684719536</v>
      </c>
      <c r="I171" s="108">
        <v>199.66221475281696</v>
      </c>
      <c r="J171" s="131">
        <v>3.8232736923992103</v>
      </c>
      <c r="K171" s="131">
        <v>20.3</v>
      </c>
      <c r="L171" s="131">
        <v>0.99460392834016809</v>
      </c>
      <c r="M171" s="190"/>
      <c r="N171" s="108"/>
    </row>
    <row r="172" spans="1:14" ht="13.2" x14ac:dyDescent="0.25">
      <c r="A172" s="108" t="s">
        <v>465</v>
      </c>
      <c r="B172" s="108">
        <v>40539</v>
      </c>
      <c r="C172" s="108">
        <v>4157</v>
      </c>
      <c r="D172" s="108">
        <v>4209.1111140340199</v>
      </c>
      <c r="E172" s="108">
        <v>-52.252744363791699</v>
      </c>
      <c r="F172" s="108"/>
      <c r="G172" s="280">
        <v>5.01</v>
      </c>
      <c r="H172" s="280">
        <v>1.9521690767519502</v>
      </c>
      <c r="I172" s="108">
        <v>176.94066802179765</v>
      </c>
      <c r="J172" s="131">
        <v>10.5380004440169</v>
      </c>
      <c r="K172" s="131">
        <v>29.3</v>
      </c>
      <c r="L172" s="131">
        <v>2.71799872349479</v>
      </c>
      <c r="M172" s="190"/>
      <c r="N172" s="108"/>
    </row>
    <row r="173" spans="1:14" ht="13.2" x14ac:dyDescent="0.25">
      <c r="A173" s="108" t="s">
        <v>466</v>
      </c>
      <c r="B173" s="108">
        <v>14426</v>
      </c>
      <c r="C173" s="108">
        <v>4532</v>
      </c>
      <c r="D173" s="108">
        <v>4584.07382337941</v>
      </c>
      <c r="E173" s="108">
        <v>-52.252744363791699</v>
      </c>
      <c r="F173" s="108"/>
      <c r="G173" s="280">
        <v>7.21</v>
      </c>
      <c r="H173" s="280">
        <v>3.1183617979437499</v>
      </c>
      <c r="I173" s="108">
        <v>99.050492174446063</v>
      </c>
      <c r="J173" s="131">
        <v>4.8038264245112998</v>
      </c>
      <c r="K173" s="131">
        <v>32.799999999999997</v>
      </c>
      <c r="L173" s="131">
        <v>4.5420840648559304</v>
      </c>
      <c r="M173" s="190"/>
      <c r="N173" s="108"/>
    </row>
    <row r="174" spans="1:14" ht="13.2" x14ac:dyDescent="0.25">
      <c r="A174" s="108" t="s">
        <v>467</v>
      </c>
      <c r="B174" s="108">
        <v>13969</v>
      </c>
      <c r="C174" s="108">
        <v>4656</v>
      </c>
      <c r="D174" s="108">
        <v>4708.6311908996704</v>
      </c>
      <c r="E174" s="108">
        <v>-52.252744363791699</v>
      </c>
      <c r="F174" s="108"/>
      <c r="G174" s="280">
        <v>10.199999999999999</v>
      </c>
      <c r="H174" s="280">
        <v>1.6041891779569402</v>
      </c>
      <c r="I174" s="108">
        <v>104.02403568406679</v>
      </c>
      <c r="J174" s="131">
        <v>13.136230224067599</v>
      </c>
      <c r="K174" s="131">
        <v>29</v>
      </c>
      <c r="L174" s="131">
        <v>12.226196230062799</v>
      </c>
      <c r="M174" s="190"/>
      <c r="N174" s="108"/>
    </row>
    <row r="175" spans="1:14" ht="13.2" x14ac:dyDescent="0.25">
      <c r="A175" s="108" t="s">
        <v>468</v>
      </c>
      <c r="B175" s="108">
        <v>24647</v>
      </c>
      <c r="C175" s="108">
        <v>3997</v>
      </c>
      <c r="D175" s="108">
        <v>4049.09321933709</v>
      </c>
      <c r="E175" s="108">
        <v>-52.252744363791699</v>
      </c>
      <c r="F175" s="108"/>
      <c r="G175" s="280">
        <v>6.04</v>
      </c>
      <c r="H175" s="280">
        <v>1.7175925925925899</v>
      </c>
      <c r="I175" s="108">
        <v>137.90213921473443</v>
      </c>
      <c r="J175" s="131">
        <v>7.9969164604211498</v>
      </c>
      <c r="K175" s="131">
        <v>30.1</v>
      </c>
      <c r="L175" s="131">
        <v>3.7763112191733201</v>
      </c>
      <c r="M175" s="190"/>
      <c r="N175" s="108"/>
    </row>
    <row r="176" spans="1:14" ht="13.2" x14ac:dyDescent="0.25">
      <c r="A176" s="108" t="s">
        <v>469</v>
      </c>
      <c r="B176" s="108">
        <v>35287</v>
      </c>
      <c r="C176" s="108">
        <v>4155</v>
      </c>
      <c r="D176" s="108">
        <v>4206.8471360827798</v>
      </c>
      <c r="E176" s="108">
        <v>-52.252744363791699</v>
      </c>
      <c r="F176" s="108"/>
      <c r="G176" s="280">
        <v>5.7700000000000005</v>
      </c>
      <c r="H176" s="280">
        <v>2.29990800367985</v>
      </c>
      <c r="I176" s="108">
        <v>154.86768546084753</v>
      </c>
      <c r="J176" s="131">
        <v>5.4410972879530703</v>
      </c>
      <c r="K176" s="131">
        <v>30.4</v>
      </c>
      <c r="L176" s="131">
        <v>2.85903047320175</v>
      </c>
      <c r="M176" s="190"/>
      <c r="N176" s="108"/>
    </row>
    <row r="177" spans="1:14" ht="13.2" x14ac:dyDescent="0.25">
      <c r="A177" s="108" t="s">
        <v>470</v>
      </c>
      <c r="B177" s="108">
        <v>9165</v>
      </c>
      <c r="C177" s="108">
        <v>5392</v>
      </c>
      <c r="D177" s="108">
        <v>5444.6239852504496</v>
      </c>
      <c r="E177" s="108">
        <v>-52.252744363791699</v>
      </c>
      <c r="F177" s="108"/>
      <c r="G177" s="280">
        <v>16.16</v>
      </c>
      <c r="H177" s="280">
        <v>2.4338058304359498</v>
      </c>
      <c r="I177" s="108">
        <v>74.05403432629447</v>
      </c>
      <c r="J177" s="131">
        <v>4.3753409710856497</v>
      </c>
      <c r="K177" s="131">
        <v>29</v>
      </c>
      <c r="L177" s="131">
        <v>30.2150202555313</v>
      </c>
      <c r="M177" s="190"/>
      <c r="N177" s="108"/>
    </row>
    <row r="178" spans="1:14" ht="13.2" x14ac:dyDescent="0.25">
      <c r="A178" s="108" t="s">
        <v>471</v>
      </c>
      <c r="B178" s="108">
        <v>10502</v>
      </c>
      <c r="C178" s="108">
        <v>4567</v>
      </c>
      <c r="D178" s="108">
        <v>4619.1191099986099</v>
      </c>
      <c r="E178" s="108">
        <v>-52.252744363791699</v>
      </c>
      <c r="F178" s="108"/>
      <c r="G178" s="280">
        <v>9.879999999999999</v>
      </c>
      <c r="H178" s="280">
        <v>2.4612382088257601</v>
      </c>
      <c r="I178" s="108">
        <v>81.166495550812101</v>
      </c>
      <c r="J178" s="131">
        <v>5.8941154065892194</v>
      </c>
      <c r="K178" s="131">
        <v>33.200000000000003</v>
      </c>
      <c r="L178" s="131">
        <v>24.750442477876099</v>
      </c>
      <c r="M178" s="190"/>
      <c r="N178" s="108"/>
    </row>
    <row r="179" spans="1:14" ht="13.2" x14ac:dyDescent="0.25">
      <c r="A179" s="108" t="s">
        <v>472</v>
      </c>
      <c r="B179" s="108">
        <v>70534</v>
      </c>
      <c r="C179" s="108">
        <v>3980</v>
      </c>
      <c r="D179" s="108">
        <v>3990.5944979056999</v>
      </c>
      <c r="E179" s="108">
        <v>-10.575446317815301</v>
      </c>
      <c r="F179" s="108"/>
      <c r="G179" s="280">
        <v>3.3300000000000005</v>
      </c>
      <c r="H179" s="280">
        <v>1.58070030133752</v>
      </c>
      <c r="I179" s="108">
        <v>260.68371640745033</v>
      </c>
      <c r="J179" s="131">
        <v>13.3013865653444</v>
      </c>
      <c r="K179" s="131">
        <v>20.2</v>
      </c>
      <c r="L179" s="131">
        <v>1.1728965790516399</v>
      </c>
      <c r="M179" s="190"/>
      <c r="N179" s="108"/>
    </row>
    <row r="180" spans="1:14" ht="13.2" x14ac:dyDescent="0.25">
      <c r="A180" s="108" t="s">
        <v>473</v>
      </c>
      <c r="B180" s="108">
        <v>15333</v>
      </c>
      <c r="C180" s="108">
        <v>3485</v>
      </c>
      <c r="D180" s="108">
        <v>3537.1359018073999</v>
      </c>
      <c r="E180" s="108">
        <v>-52.252744363791699</v>
      </c>
      <c r="F180" s="108"/>
      <c r="G180" s="280">
        <v>5.6899999999999995</v>
      </c>
      <c r="H180" s="280">
        <v>1.7866147972048101</v>
      </c>
      <c r="I180" s="108">
        <v>84.03570669661795</v>
      </c>
      <c r="J180" s="131">
        <v>1.5261201330463701</v>
      </c>
      <c r="K180" s="131">
        <v>30.5</v>
      </c>
      <c r="L180" s="131">
        <v>5.4988258670520196</v>
      </c>
      <c r="M180" s="190"/>
      <c r="N180" s="108"/>
    </row>
    <row r="181" spans="1:14" ht="13.2" x14ac:dyDescent="0.25">
      <c r="A181" s="108" t="s">
        <v>474</v>
      </c>
      <c r="B181" s="108">
        <v>40730</v>
      </c>
      <c r="C181" s="108">
        <v>3902</v>
      </c>
      <c r="D181" s="108">
        <v>3910.4778261081001</v>
      </c>
      <c r="E181" s="108">
        <v>-8.3111039005530891</v>
      </c>
      <c r="F181" s="108"/>
      <c r="G181" s="280">
        <v>3.44</v>
      </c>
      <c r="H181" s="280">
        <v>1.74522253151096</v>
      </c>
      <c r="I181" s="108">
        <v>198.17921182606415</v>
      </c>
      <c r="J181" s="131">
        <v>15.1853670513135</v>
      </c>
      <c r="K181" s="131">
        <v>20.2</v>
      </c>
      <c r="L181" s="131">
        <v>1.28878760959407</v>
      </c>
      <c r="M181" s="190"/>
      <c r="N181" s="108"/>
    </row>
    <row r="182" spans="1:14" ht="13.2" x14ac:dyDescent="0.25">
      <c r="A182" s="108" t="s">
        <v>475</v>
      </c>
      <c r="B182" s="108">
        <v>18654</v>
      </c>
      <c r="C182" s="108">
        <v>4829</v>
      </c>
      <c r="D182" s="108">
        <v>4881.0713217849197</v>
      </c>
      <c r="E182" s="108">
        <v>-52.252744363791699</v>
      </c>
      <c r="F182" s="108"/>
      <c r="G182" s="280">
        <v>8.64</v>
      </c>
      <c r="H182" s="280">
        <v>2.3484750997297601</v>
      </c>
      <c r="I182" s="108">
        <v>119.4026800369238</v>
      </c>
      <c r="J182" s="131">
        <v>11.386297844966201</v>
      </c>
      <c r="K182" s="131">
        <v>32.9</v>
      </c>
      <c r="L182" s="131">
        <v>4.2903461369942999</v>
      </c>
      <c r="M182" s="190"/>
      <c r="N182" s="108"/>
    </row>
    <row r="183" spans="1:14" ht="13.2" x14ac:dyDescent="0.25">
      <c r="A183" s="108" t="s">
        <v>476</v>
      </c>
      <c r="B183" s="108">
        <v>57763</v>
      </c>
      <c r="C183" s="108">
        <v>4218</v>
      </c>
      <c r="D183" s="108">
        <v>4269.7806221610899</v>
      </c>
      <c r="E183" s="108">
        <v>-52.252744363791699</v>
      </c>
      <c r="F183" s="108"/>
      <c r="G183" s="280">
        <v>4.87</v>
      </c>
      <c r="H183" s="280">
        <v>1.7552251221794699</v>
      </c>
      <c r="I183" s="108">
        <v>222.54887103735214</v>
      </c>
      <c r="J183" s="131">
        <v>12.3193047452522</v>
      </c>
      <c r="K183" s="131">
        <v>25.6</v>
      </c>
      <c r="L183" s="131">
        <v>1.7195803485241099</v>
      </c>
      <c r="M183" s="190"/>
      <c r="N183" s="108"/>
    </row>
    <row r="184" spans="1:14" ht="13.2" x14ac:dyDescent="0.25">
      <c r="A184" s="108" t="s">
        <v>477</v>
      </c>
      <c r="B184" s="108">
        <v>9052</v>
      </c>
      <c r="C184" s="108">
        <v>3037</v>
      </c>
      <c r="D184" s="108">
        <v>3077.01296279809</v>
      </c>
      <c r="E184" s="108">
        <v>-39.719559782163202</v>
      </c>
      <c r="F184" s="108"/>
      <c r="G184" s="280">
        <v>4.0199999999999996</v>
      </c>
      <c r="H184" s="280">
        <v>1.5373171336474101</v>
      </c>
      <c r="I184" s="108">
        <v>86.434946636184137</v>
      </c>
      <c r="J184" s="131">
        <v>2.38621299160407</v>
      </c>
      <c r="K184" s="131">
        <v>26.5</v>
      </c>
      <c r="L184" s="131">
        <v>7.9398359161349106</v>
      </c>
      <c r="M184" s="190"/>
      <c r="N184" s="108"/>
    </row>
    <row r="185" spans="1:14" ht="13.2" x14ac:dyDescent="0.25">
      <c r="A185" s="108" t="s">
        <v>478</v>
      </c>
      <c r="B185" s="108">
        <v>27862</v>
      </c>
      <c r="C185" s="108">
        <v>3553</v>
      </c>
      <c r="D185" s="108">
        <v>3589.92756313671</v>
      </c>
      <c r="E185" s="108">
        <v>-36.489135498839303</v>
      </c>
      <c r="F185" s="108"/>
      <c r="G185" s="280">
        <v>4.43</v>
      </c>
      <c r="H185" s="280">
        <v>1.7915904936014599</v>
      </c>
      <c r="I185" s="108">
        <v>149.29500996349475</v>
      </c>
      <c r="J185" s="131">
        <v>7.1495226473332893</v>
      </c>
      <c r="K185" s="131">
        <v>21.2</v>
      </c>
      <c r="L185" s="131">
        <v>2.8272934125090203</v>
      </c>
      <c r="M185" s="190"/>
      <c r="N185" s="108"/>
    </row>
    <row r="186" spans="1:14" ht="13.2" x14ac:dyDescent="0.25">
      <c r="A186" s="108" t="s">
        <v>479</v>
      </c>
      <c r="B186" s="108">
        <v>13476</v>
      </c>
      <c r="C186" s="108">
        <v>4116</v>
      </c>
      <c r="D186" s="108">
        <v>4141.6196576976599</v>
      </c>
      <c r="E186" s="108">
        <v>-26.092684223824701</v>
      </c>
      <c r="F186" s="108"/>
      <c r="G186" s="280">
        <v>14.499999999999998</v>
      </c>
      <c r="H186" s="280">
        <v>2.45519527607998</v>
      </c>
      <c r="I186" s="108">
        <v>94.005318998448161</v>
      </c>
      <c r="J186" s="131">
        <v>5.1498961116058197</v>
      </c>
      <c r="K186" s="131">
        <v>25.2</v>
      </c>
      <c r="L186" s="131">
        <v>171.35365985511899</v>
      </c>
      <c r="M186" s="190"/>
      <c r="N186" s="108"/>
    </row>
    <row r="187" spans="1:14" ht="13.2" x14ac:dyDescent="0.25">
      <c r="A187" s="108" t="s">
        <v>480</v>
      </c>
      <c r="B187" s="108">
        <v>10759</v>
      </c>
      <c r="C187" s="108">
        <v>4401</v>
      </c>
      <c r="D187" s="108">
        <v>4453.4815405173804</v>
      </c>
      <c r="E187" s="108">
        <v>-52.252744363791699</v>
      </c>
      <c r="F187" s="108"/>
      <c r="G187" s="280">
        <v>8.34</v>
      </c>
      <c r="H187" s="280">
        <v>2.5879230258792298</v>
      </c>
      <c r="I187" s="108">
        <v>82.316462509026707</v>
      </c>
      <c r="J187" s="131">
        <v>3.5040431266846404</v>
      </c>
      <c r="K187" s="131">
        <v>32.299999999999997</v>
      </c>
      <c r="L187" s="131">
        <v>2.21425726802071</v>
      </c>
      <c r="M187" s="190"/>
      <c r="N187" s="108"/>
    </row>
    <row r="188" spans="1:14" ht="13.2" x14ac:dyDescent="0.25">
      <c r="A188" s="108" t="s">
        <v>481</v>
      </c>
      <c r="B188" s="108">
        <v>12865</v>
      </c>
      <c r="C188" s="108">
        <v>3474</v>
      </c>
      <c r="D188" s="108">
        <v>3526.0858230784302</v>
      </c>
      <c r="E188" s="108">
        <v>-52.252744363791699</v>
      </c>
      <c r="F188" s="108"/>
      <c r="G188" s="280">
        <v>6.5500000000000007</v>
      </c>
      <c r="H188" s="280">
        <v>1.7736786094359702</v>
      </c>
      <c r="I188" s="108">
        <v>77.401550372069423</v>
      </c>
      <c r="J188" s="131">
        <v>3.87096774193548</v>
      </c>
      <c r="K188" s="131">
        <v>26.7</v>
      </c>
      <c r="L188" s="131">
        <v>22.800861973698801</v>
      </c>
      <c r="M188" s="190"/>
      <c r="N188" s="108"/>
    </row>
    <row r="189" spans="1:14" ht="13.2" x14ac:dyDescent="0.25">
      <c r="A189" s="108" t="s">
        <v>482</v>
      </c>
      <c r="B189" s="108">
        <v>11332</v>
      </c>
      <c r="C189" s="108">
        <v>4273</v>
      </c>
      <c r="D189" s="108">
        <v>4324.9301467833202</v>
      </c>
      <c r="E189" s="108">
        <v>-52.252744363791699</v>
      </c>
      <c r="F189" s="108"/>
      <c r="G189" s="280">
        <v>7.24</v>
      </c>
      <c r="H189" s="280">
        <v>2.0268851081705499</v>
      </c>
      <c r="I189" s="108">
        <v>97.590983190046813</v>
      </c>
      <c r="J189" s="131">
        <v>9.9188139781150699</v>
      </c>
      <c r="K189" s="131">
        <v>30.7</v>
      </c>
      <c r="L189" s="131">
        <v>2.6106889890534402</v>
      </c>
      <c r="M189" s="190"/>
      <c r="N189" s="108"/>
    </row>
    <row r="190" spans="1:14" ht="13.2" x14ac:dyDescent="0.25">
      <c r="A190" s="108" t="s">
        <v>483</v>
      </c>
      <c r="B190" s="108">
        <v>12839</v>
      </c>
      <c r="C190" s="108">
        <v>4194</v>
      </c>
      <c r="D190" s="108">
        <v>4246.0330473305003</v>
      </c>
      <c r="E190" s="108">
        <v>-52.252744363791699</v>
      </c>
      <c r="F190" s="108"/>
      <c r="G190" s="280">
        <v>6.15</v>
      </c>
      <c r="H190" s="280">
        <v>2.2617690891557798</v>
      </c>
      <c r="I190" s="108">
        <v>95.005263012108969</v>
      </c>
      <c r="J190" s="131">
        <v>7.1267232650518002</v>
      </c>
      <c r="K190" s="131">
        <v>35.9</v>
      </c>
      <c r="L190" s="131">
        <v>1.6207313055891097</v>
      </c>
      <c r="M190" s="190"/>
      <c r="N190" s="108"/>
    </row>
    <row r="191" spans="1:14" ht="13.2" x14ac:dyDescent="0.25">
      <c r="A191" s="108" t="s">
        <v>484</v>
      </c>
      <c r="B191" s="108">
        <v>16146</v>
      </c>
      <c r="C191" s="108">
        <v>3043</v>
      </c>
      <c r="D191" s="108">
        <v>3089.1155293434899</v>
      </c>
      <c r="E191" s="108">
        <v>-46.105237648159502</v>
      </c>
      <c r="F191" s="108"/>
      <c r="G191" s="280">
        <v>4.97</v>
      </c>
      <c r="H191" s="280">
        <v>1.5144279964526899</v>
      </c>
      <c r="I191" s="108">
        <v>108.13417591122614</v>
      </c>
      <c r="J191" s="131">
        <v>0.37160906726124099</v>
      </c>
      <c r="K191" s="131">
        <v>19.899999999999999</v>
      </c>
      <c r="L191" s="131">
        <v>4.1435230838189101</v>
      </c>
      <c r="M191" s="190"/>
      <c r="N191" s="108"/>
    </row>
    <row r="192" spans="1:14" ht="13.2" x14ac:dyDescent="0.25">
      <c r="A192" s="108" t="s">
        <v>485</v>
      </c>
      <c r="B192" s="108">
        <v>11883</v>
      </c>
      <c r="C192" s="108">
        <v>3588</v>
      </c>
      <c r="D192" s="108">
        <v>3640.46926747406</v>
      </c>
      <c r="E192" s="108">
        <v>-52.252744363791699</v>
      </c>
      <c r="F192" s="108"/>
      <c r="G192" s="280">
        <v>5.45</v>
      </c>
      <c r="H192" s="280">
        <v>2.1315655277919401</v>
      </c>
      <c r="I192" s="108">
        <v>93.123573814582528</v>
      </c>
      <c r="J192" s="131">
        <v>2.7770764958343901</v>
      </c>
      <c r="K192" s="131">
        <v>26.6</v>
      </c>
      <c r="L192" s="131">
        <v>2.62587328354613</v>
      </c>
      <c r="M192" s="190"/>
      <c r="N192" s="108"/>
    </row>
    <row r="193" spans="1:14" ht="13.2" x14ac:dyDescent="0.25">
      <c r="A193" s="108" t="s">
        <v>486</v>
      </c>
      <c r="B193" s="108">
        <v>59073</v>
      </c>
      <c r="C193" s="108">
        <v>5547</v>
      </c>
      <c r="D193" s="108">
        <v>5599.66921578863</v>
      </c>
      <c r="E193" s="108">
        <v>-52.252744363791699</v>
      </c>
      <c r="F193" s="108"/>
      <c r="G193" s="280">
        <v>11.700000000000001</v>
      </c>
      <c r="H193" s="280">
        <v>1.87450670876085</v>
      </c>
      <c r="I193" s="108">
        <v>233.24665056544757</v>
      </c>
      <c r="J193" s="131">
        <v>15.526551893419999</v>
      </c>
      <c r="K193" s="131">
        <v>25.7</v>
      </c>
      <c r="L193" s="131">
        <v>10.358741140327501</v>
      </c>
      <c r="M193" s="190"/>
      <c r="N193" s="108"/>
    </row>
    <row r="194" spans="1:14" ht="13.2" x14ac:dyDescent="0.25">
      <c r="A194" s="108" t="s">
        <v>487</v>
      </c>
      <c r="B194" s="108">
        <v>9141</v>
      </c>
      <c r="C194" s="108">
        <v>4899</v>
      </c>
      <c r="D194" s="108">
        <v>4951.1680837207896</v>
      </c>
      <c r="E194" s="108">
        <v>-52.252744363791699</v>
      </c>
      <c r="F194" s="108"/>
      <c r="G194" s="280">
        <v>11.33</v>
      </c>
      <c r="H194" s="280">
        <v>2.2292993630573199</v>
      </c>
      <c r="I194" s="108">
        <v>75.451971478550519</v>
      </c>
      <c r="J194" s="131">
        <v>5.5026802319221098</v>
      </c>
      <c r="K194" s="131">
        <v>35.6</v>
      </c>
      <c r="L194" s="131">
        <v>4.0724876441515701</v>
      </c>
      <c r="M194" s="190"/>
      <c r="N194" s="108"/>
    </row>
    <row r="195" spans="1:14" ht="13.2" x14ac:dyDescent="0.25">
      <c r="A195" s="108" t="s">
        <v>488</v>
      </c>
      <c r="B195" s="108">
        <v>57045</v>
      </c>
      <c r="C195" s="108">
        <v>4985</v>
      </c>
      <c r="D195" s="108">
        <v>5037.7283623284802</v>
      </c>
      <c r="E195" s="108">
        <v>-52.252744363791699</v>
      </c>
      <c r="F195" s="108"/>
      <c r="G195" s="280">
        <v>9.6100000000000012</v>
      </c>
      <c r="H195" s="280">
        <v>2.0149364880103797</v>
      </c>
      <c r="I195" s="108">
        <v>215.2184936291489</v>
      </c>
      <c r="J195" s="131">
        <v>8.9771233236918206</v>
      </c>
      <c r="K195" s="131">
        <v>29.7</v>
      </c>
      <c r="L195" s="131">
        <v>13.163697916666701</v>
      </c>
      <c r="M195" s="190"/>
      <c r="N195" s="108"/>
    </row>
    <row r="196" spans="1:14" ht="13.2" x14ac:dyDescent="0.25">
      <c r="A196" s="108" t="s">
        <v>489</v>
      </c>
      <c r="B196" s="108">
        <v>25087</v>
      </c>
      <c r="C196" s="108">
        <v>3669</v>
      </c>
      <c r="D196" s="108">
        <v>3721.48015229265</v>
      </c>
      <c r="E196" s="108">
        <v>-52.252744363791699</v>
      </c>
      <c r="F196" s="108"/>
      <c r="G196" s="280">
        <v>5.21</v>
      </c>
      <c r="H196" s="280">
        <v>2.05035638248635</v>
      </c>
      <c r="I196" s="108">
        <v>130.43772460450236</v>
      </c>
      <c r="J196" s="131">
        <v>3.7429744489177699</v>
      </c>
      <c r="K196" s="131">
        <v>25.1</v>
      </c>
      <c r="L196" s="131">
        <v>1.47529822870225</v>
      </c>
      <c r="M196" s="190"/>
      <c r="N196" s="108"/>
    </row>
    <row r="197" spans="1:14" ht="13.2" x14ac:dyDescent="0.25">
      <c r="A197" s="108" t="s">
        <v>490</v>
      </c>
      <c r="B197" s="108">
        <v>16066</v>
      </c>
      <c r="C197" s="108">
        <v>4614</v>
      </c>
      <c r="D197" s="108">
        <v>4665.8816163783604</v>
      </c>
      <c r="E197" s="108">
        <v>-52.252744363791699</v>
      </c>
      <c r="F197" s="108"/>
      <c r="G197" s="280">
        <v>8.6999999999999993</v>
      </c>
      <c r="H197" s="280">
        <v>2.7785633484162902</v>
      </c>
      <c r="I197" s="108">
        <v>97.144222679477963</v>
      </c>
      <c r="J197" s="131">
        <v>2.2967757998257201</v>
      </c>
      <c r="K197" s="131">
        <v>35.1</v>
      </c>
      <c r="L197" s="131">
        <v>2.7042628774422699</v>
      </c>
      <c r="M197" s="190"/>
      <c r="N197" s="108"/>
    </row>
    <row r="198" spans="1:14" ht="13.2" x14ac:dyDescent="0.25">
      <c r="A198" s="108" t="s">
        <v>491</v>
      </c>
      <c r="B198" s="108">
        <v>12384</v>
      </c>
      <c r="C198" s="108">
        <v>3802</v>
      </c>
      <c r="D198" s="108">
        <v>3854.7487603392101</v>
      </c>
      <c r="E198" s="108">
        <v>-52.252744363791699</v>
      </c>
      <c r="F198" s="108"/>
      <c r="G198" s="280">
        <v>5.8999999999999995</v>
      </c>
      <c r="H198" s="280">
        <v>2.38721804511278</v>
      </c>
      <c r="I198" s="108">
        <v>80.962954491545077</v>
      </c>
      <c r="J198" s="131">
        <v>4.1343669250646</v>
      </c>
      <c r="K198" s="131">
        <v>27.5</v>
      </c>
      <c r="L198" s="131">
        <v>2.1310250342508401</v>
      </c>
      <c r="M198" s="190"/>
      <c r="N198" s="108"/>
    </row>
    <row r="199" spans="1:14" ht="13.2" x14ac:dyDescent="0.25">
      <c r="A199" s="108" t="s">
        <v>492</v>
      </c>
      <c r="B199" s="108">
        <v>40012</v>
      </c>
      <c r="C199" s="108">
        <v>5096</v>
      </c>
      <c r="D199" s="108">
        <v>5147.8892740085503</v>
      </c>
      <c r="E199" s="108">
        <v>-52.252744363791699</v>
      </c>
      <c r="F199" s="108"/>
      <c r="G199" s="280">
        <v>10.96</v>
      </c>
      <c r="H199" s="280">
        <v>2.0364066893591803</v>
      </c>
      <c r="I199" s="108">
        <v>179.4073577086514</v>
      </c>
      <c r="J199" s="131">
        <v>7.7526741977406806</v>
      </c>
      <c r="K199" s="131">
        <v>30.9</v>
      </c>
      <c r="L199" s="131">
        <v>9.231178426302181</v>
      </c>
      <c r="M199" s="190"/>
      <c r="N199" s="108"/>
    </row>
    <row r="200" spans="1:14" ht="13.2" x14ac:dyDescent="0.25">
      <c r="A200" s="108" t="s">
        <v>493</v>
      </c>
      <c r="B200" s="108">
        <v>12006</v>
      </c>
      <c r="C200" s="108">
        <v>5120</v>
      </c>
      <c r="D200" s="108">
        <v>5172.62747516339</v>
      </c>
      <c r="E200" s="108">
        <v>-52.252744363791699</v>
      </c>
      <c r="F200" s="108"/>
      <c r="G200" s="280">
        <v>13.51</v>
      </c>
      <c r="H200" s="280">
        <v>1.9860387375872601</v>
      </c>
      <c r="I200" s="108">
        <v>99.644367628080218</v>
      </c>
      <c r="J200" s="131">
        <v>8.35415625520573</v>
      </c>
      <c r="K200" s="131">
        <v>32.299999999999997</v>
      </c>
      <c r="L200" s="131">
        <v>28.895108077360597</v>
      </c>
      <c r="M200" s="190"/>
      <c r="N200" s="108"/>
    </row>
    <row r="201" spans="1:14" ht="13.2" x14ac:dyDescent="0.25">
      <c r="A201" s="108" t="s">
        <v>494</v>
      </c>
      <c r="B201" s="108">
        <v>12819</v>
      </c>
      <c r="C201" s="108">
        <v>2792</v>
      </c>
      <c r="D201" s="108">
        <v>2814.1077238968801</v>
      </c>
      <c r="E201" s="108">
        <v>-22.431498480054799</v>
      </c>
      <c r="F201" s="108"/>
      <c r="G201" s="280">
        <v>2.29</v>
      </c>
      <c r="H201" s="280">
        <v>1.6312531370252601</v>
      </c>
      <c r="I201" s="108">
        <v>112.29425630903836</v>
      </c>
      <c r="J201" s="131">
        <v>0.56166627662064095</v>
      </c>
      <c r="K201" s="131">
        <v>23.6</v>
      </c>
      <c r="L201" s="131">
        <v>1.6189108582790199</v>
      </c>
      <c r="M201" s="190"/>
      <c r="N201" s="108"/>
    </row>
    <row r="202" spans="1:14" ht="14.25" customHeight="1" x14ac:dyDescent="0.25">
      <c r="A202" s="18" t="s">
        <v>495</v>
      </c>
      <c r="B202" s="108"/>
      <c r="C202" s="108"/>
      <c r="D202" s="108"/>
      <c r="E202" s="108"/>
      <c r="F202" s="108"/>
      <c r="G202" s="280"/>
      <c r="H202" s="280"/>
      <c r="I202" s="108"/>
      <c r="J202" s="131"/>
      <c r="K202" s="131"/>
      <c r="L202" s="131"/>
      <c r="M202" s="190"/>
      <c r="N202" s="108"/>
    </row>
    <row r="203" spans="1:14" ht="13.2" x14ac:dyDescent="0.25">
      <c r="A203" s="108" t="s">
        <v>496</v>
      </c>
      <c r="B203" s="108">
        <v>25682</v>
      </c>
      <c r="C203" s="108">
        <v>4354</v>
      </c>
      <c r="D203" s="108">
        <v>4405.9400164327399</v>
      </c>
      <c r="E203" s="108">
        <v>-52.252744363791699</v>
      </c>
      <c r="F203" s="108"/>
      <c r="G203" s="280">
        <v>8.2600000000000016</v>
      </c>
      <c r="H203" s="280">
        <v>2.0635133324400399</v>
      </c>
      <c r="I203" s="108">
        <v>129.35223229616102</v>
      </c>
      <c r="J203" s="131">
        <v>7.6979985982400105</v>
      </c>
      <c r="K203" s="131">
        <v>32.5</v>
      </c>
      <c r="L203" s="131">
        <v>27.7020316027088</v>
      </c>
      <c r="M203" s="190"/>
      <c r="N203" s="108"/>
    </row>
    <row r="204" spans="1:14" ht="13.2" x14ac:dyDescent="0.25">
      <c r="A204" s="108" t="s">
        <v>497</v>
      </c>
      <c r="B204" s="108">
        <v>8499</v>
      </c>
      <c r="C204" s="108">
        <v>4309</v>
      </c>
      <c r="D204" s="108">
        <v>4360.7732647509702</v>
      </c>
      <c r="E204" s="108">
        <v>-52.252744363791699</v>
      </c>
      <c r="F204" s="108"/>
      <c r="G204" s="280">
        <v>15.049999999999999</v>
      </c>
      <c r="H204" s="280">
        <v>2.8000654986081499</v>
      </c>
      <c r="I204" s="108">
        <v>69.16646586316233</v>
      </c>
      <c r="J204" s="131">
        <v>3.9651723732203799</v>
      </c>
      <c r="K204" s="131">
        <v>34.1</v>
      </c>
      <c r="L204" s="131">
        <v>184.22555900114199</v>
      </c>
      <c r="M204" s="190"/>
      <c r="N204" s="108"/>
    </row>
    <row r="205" spans="1:14" ht="13.2" x14ac:dyDescent="0.25">
      <c r="A205" s="108" t="s">
        <v>498</v>
      </c>
      <c r="B205" s="108">
        <v>10034</v>
      </c>
      <c r="C205" s="108">
        <v>6975</v>
      </c>
      <c r="D205" s="108">
        <v>7027.7092673213001</v>
      </c>
      <c r="E205" s="108">
        <v>-52.252744363791699</v>
      </c>
      <c r="F205" s="108"/>
      <c r="G205" s="280">
        <v>21.13</v>
      </c>
      <c r="H205" s="280">
        <v>3.02045728038508</v>
      </c>
      <c r="I205" s="108">
        <v>88.932558717266204</v>
      </c>
      <c r="J205" s="131">
        <v>7.7237392864261496</v>
      </c>
      <c r="K205" s="131">
        <v>37.9</v>
      </c>
      <c r="L205" s="131">
        <v>19.996845425867498</v>
      </c>
      <c r="M205" s="190"/>
      <c r="N205" s="108"/>
    </row>
    <row r="206" spans="1:14" ht="13.2" x14ac:dyDescent="0.25">
      <c r="A206" s="108" t="s">
        <v>499</v>
      </c>
      <c r="B206" s="108">
        <v>11538</v>
      </c>
      <c r="C206" s="108">
        <v>3963</v>
      </c>
      <c r="D206" s="108">
        <v>4015.1736398637399</v>
      </c>
      <c r="E206" s="108">
        <v>-52.252744363791699</v>
      </c>
      <c r="F206" s="108"/>
      <c r="G206" s="280">
        <v>7.5</v>
      </c>
      <c r="H206" s="280">
        <v>2.0261875179202899</v>
      </c>
      <c r="I206" s="108">
        <v>96.974223379205256</v>
      </c>
      <c r="J206" s="131">
        <v>4.2381695267810704</v>
      </c>
      <c r="K206" s="131">
        <v>30</v>
      </c>
      <c r="L206" s="131">
        <v>15.867677632383501</v>
      </c>
      <c r="M206" s="190"/>
      <c r="N206" s="108"/>
    </row>
    <row r="207" spans="1:14" ht="13.2" x14ac:dyDescent="0.25">
      <c r="A207" s="108" t="s">
        <v>500</v>
      </c>
      <c r="B207" s="108">
        <v>9057</v>
      </c>
      <c r="C207" s="108">
        <v>5000</v>
      </c>
      <c r="D207" s="108">
        <v>5052.0162506486504</v>
      </c>
      <c r="E207" s="108">
        <v>-52.252744363791699</v>
      </c>
      <c r="F207" s="108"/>
      <c r="G207" s="280">
        <v>10.16</v>
      </c>
      <c r="H207" s="280">
        <v>3.2027128862095</v>
      </c>
      <c r="I207" s="108">
        <v>80.857900046934191</v>
      </c>
      <c r="J207" s="131">
        <v>6.8676162084575498</v>
      </c>
      <c r="K207" s="131">
        <v>33.4</v>
      </c>
      <c r="L207" s="131">
        <v>18.302149561005098</v>
      </c>
      <c r="M207" s="190"/>
      <c r="N207" s="108"/>
    </row>
    <row r="208" spans="1:14" ht="13.2" x14ac:dyDescent="0.25">
      <c r="A208" s="108" t="s">
        <v>501</v>
      </c>
      <c r="B208" s="108">
        <v>11536</v>
      </c>
      <c r="C208" s="108">
        <v>4502</v>
      </c>
      <c r="D208" s="108">
        <v>4554.6727180063099</v>
      </c>
      <c r="E208" s="108">
        <v>-52.252744363791699</v>
      </c>
      <c r="F208" s="108"/>
      <c r="G208" s="280">
        <v>9.33</v>
      </c>
      <c r="H208" s="280">
        <v>2.0894274968658597</v>
      </c>
      <c r="I208" s="108">
        <v>86.116200566443936</v>
      </c>
      <c r="J208" s="131">
        <v>4.6983356449375897</v>
      </c>
      <c r="K208" s="131">
        <v>38.6</v>
      </c>
      <c r="L208" s="131">
        <v>15.4374353671148</v>
      </c>
      <c r="M208" s="190"/>
      <c r="N208" s="108"/>
    </row>
    <row r="209" spans="1:14" ht="13.2" x14ac:dyDescent="0.25">
      <c r="A209" s="108" t="s">
        <v>502</v>
      </c>
      <c r="B209" s="108">
        <v>16940</v>
      </c>
      <c r="C209" s="108">
        <v>2717</v>
      </c>
      <c r="D209" s="108">
        <v>2769.3261015350199</v>
      </c>
      <c r="E209" s="108">
        <v>-52.252744363791699</v>
      </c>
      <c r="F209" s="108"/>
      <c r="G209" s="280">
        <v>3.0300000000000002</v>
      </c>
      <c r="H209" s="280">
        <v>1.0081031072545101</v>
      </c>
      <c r="I209" s="108">
        <v>125.7179382586272</v>
      </c>
      <c r="J209" s="131">
        <v>4.2089728453364801</v>
      </c>
      <c r="K209" s="131">
        <v>19.5</v>
      </c>
      <c r="L209" s="131">
        <v>4.7732102908277403</v>
      </c>
      <c r="M209" s="190"/>
      <c r="N209" s="108"/>
    </row>
    <row r="210" spans="1:14" ht="13.2" x14ac:dyDescent="0.25">
      <c r="A210" s="108" t="s">
        <v>503</v>
      </c>
      <c r="B210" s="108">
        <v>97233</v>
      </c>
      <c r="C210" s="108">
        <v>4910</v>
      </c>
      <c r="D210" s="108">
        <v>4961.7796597030301</v>
      </c>
      <c r="E210" s="108">
        <v>-52.252744363791699</v>
      </c>
      <c r="F210" s="108"/>
      <c r="G210" s="280">
        <v>8.6</v>
      </c>
      <c r="H210" s="280">
        <v>1.6196919811377601</v>
      </c>
      <c r="I210" s="108">
        <v>292.58503037578663</v>
      </c>
      <c r="J210" s="131">
        <v>13.3113243446155</v>
      </c>
      <c r="K210" s="131">
        <v>21.4</v>
      </c>
      <c r="L210" s="131">
        <v>14.867490763125499</v>
      </c>
      <c r="M210" s="190"/>
      <c r="N210" s="108"/>
    </row>
    <row r="211" spans="1:14" ht="13.2" x14ac:dyDescent="0.25">
      <c r="A211" s="108" t="s">
        <v>504</v>
      </c>
      <c r="B211" s="108">
        <v>12085</v>
      </c>
      <c r="C211" s="108">
        <v>4033</v>
      </c>
      <c r="D211" s="108">
        <v>4084.8342554085698</v>
      </c>
      <c r="E211" s="108">
        <v>-52.252744363791699</v>
      </c>
      <c r="F211" s="108"/>
      <c r="G211" s="280">
        <v>7.7700000000000005</v>
      </c>
      <c r="H211" s="280">
        <v>2.1535411785907401</v>
      </c>
      <c r="I211" s="108">
        <v>95.02105029939419</v>
      </c>
      <c r="J211" s="131">
        <v>6.3384360777823803</v>
      </c>
      <c r="K211" s="131">
        <v>26.4</v>
      </c>
      <c r="L211" s="131">
        <v>17.791803663691898</v>
      </c>
      <c r="M211" s="190"/>
      <c r="N211" s="108"/>
    </row>
    <row r="212" spans="1:14" ht="13.2" x14ac:dyDescent="0.25">
      <c r="A212" s="108" t="s">
        <v>505</v>
      </c>
      <c r="B212" s="108">
        <v>23817</v>
      </c>
      <c r="C212" s="108">
        <v>5281</v>
      </c>
      <c r="D212" s="108">
        <v>5333.6220007422698</v>
      </c>
      <c r="E212" s="108">
        <v>-52.252744363791699</v>
      </c>
      <c r="F212" s="108"/>
      <c r="G212" s="280">
        <v>11.690000000000001</v>
      </c>
      <c r="H212" s="280">
        <v>2.45742092457421</v>
      </c>
      <c r="I212" s="108">
        <v>142.17946405863259</v>
      </c>
      <c r="J212" s="131">
        <v>7.6080110845194602</v>
      </c>
      <c r="K212" s="131">
        <v>34.4</v>
      </c>
      <c r="L212" s="131">
        <v>15.447002778880501</v>
      </c>
      <c r="M212" s="190"/>
      <c r="N212" s="108"/>
    </row>
    <row r="213" spans="1:14" ht="13.2" x14ac:dyDescent="0.25">
      <c r="A213" s="108" t="s">
        <v>506</v>
      </c>
      <c r="B213" s="108">
        <v>3669</v>
      </c>
      <c r="C213" s="108">
        <v>4755</v>
      </c>
      <c r="D213" s="108">
        <v>4807.3381677934503</v>
      </c>
      <c r="E213" s="108">
        <v>-52.252744363791699</v>
      </c>
      <c r="F213" s="108"/>
      <c r="G213" s="280">
        <v>10.9</v>
      </c>
      <c r="H213" s="280">
        <v>3.2707253886010403</v>
      </c>
      <c r="I213" s="108">
        <v>53.925875050851054</v>
      </c>
      <c r="J213" s="131">
        <v>2.1531752521122898</v>
      </c>
      <c r="K213" s="131">
        <v>34.1</v>
      </c>
      <c r="L213" s="131">
        <v>34.101969872537701</v>
      </c>
      <c r="M213" s="190"/>
      <c r="N213" s="108"/>
    </row>
    <row r="214" spans="1:14" ht="13.2" x14ac:dyDescent="0.25">
      <c r="A214" s="108" t="s">
        <v>507</v>
      </c>
      <c r="B214" s="108">
        <v>3801</v>
      </c>
      <c r="C214" s="108">
        <v>4436</v>
      </c>
      <c r="D214" s="108">
        <v>4488.63807191468</v>
      </c>
      <c r="E214" s="108">
        <v>-52.252744363791699</v>
      </c>
      <c r="F214" s="108"/>
      <c r="G214" s="280">
        <v>10.029999999999999</v>
      </c>
      <c r="H214" s="280">
        <v>2.4345146379044702</v>
      </c>
      <c r="I214" s="108">
        <v>48.259714048054619</v>
      </c>
      <c r="J214" s="131">
        <v>1.6311496974480402</v>
      </c>
      <c r="K214" s="131">
        <v>35.5</v>
      </c>
      <c r="L214" s="131">
        <v>11.225148123765601</v>
      </c>
      <c r="M214" s="190"/>
      <c r="N214" s="108"/>
    </row>
    <row r="215" spans="1:14" ht="13.2" x14ac:dyDescent="0.25">
      <c r="A215" s="108" t="s">
        <v>508</v>
      </c>
      <c r="B215" s="108">
        <v>13366</v>
      </c>
      <c r="C215" s="108">
        <v>4116</v>
      </c>
      <c r="D215" s="108">
        <v>4168.3708455457599</v>
      </c>
      <c r="E215" s="108">
        <v>-52.252744363791699</v>
      </c>
      <c r="F215" s="108"/>
      <c r="G215" s="280">
        <v>9.32</v>
      </c>
      <c r="H215" s="280">
        <v>2.1746431570109199</v>
      </c>
      <c r="I215" s="108">
        <v>80.65358020571685</v>
      </c>
      <c r="J215" s="131">
        <v>3.3068980996558404</v>
      </c>
      <c r="K215" s="131">
        <v>29.9</v>
      </c>
      <c r="L215" s="131">
        <v>31.183239524702898</v>
      </c>
      <c r="M215" s="190"/>
      <c r="N215" s="108"/>
    </row>
    <row r="216" spans="1:14" ht="13.2" x14ac:dyDescent="0.25">
      <c r="A216" s="108" t="s">
        <v>509</v>
      </c>
      <c r="B216" s="108">
        <v>15011</v>
      </c>
      <c r="C216" s="108">
        <v>5514</v>
      </c>
      <c r="D216" s="108">
        <v>5566.6052179959397</v>
      </c>
      <c r="E216" s="108">
        <v>-52.252744363791699</v>
      </c>
      <c r="F216" s="108"/>
      <c r="G216" s="280">
        <v>16.98</v>
      </c>
      <c r="H216" s="280">
        <v>1.9187446593645598</v>
      </c>
      <c r="I216" s="108">
        <v>99.989999499949988</v>
      </c>
      <c r="J216" s="131">
        <v>6.1288388515088901</v>
      </c>
      <c r="K216" s="131">
        <v>33.6</v>
      </c>
      <c r="L216" s="131">
        <v>44.610582204320799</v>
      </c>
      <c r="M216" s="190"/>
      <c r="N216" s="108"/>
    </row>
    <row r="217" spans="1:14" ht="13.2" x14ac:dyDescent="0.25">
      <c r="A217" s="108" t="s">
        <v>510</v>
      </c>
      <c r="B217" s="108">
        <v>11387</v>
      </c>
      <c r="C217" s="108">
        <v>4099</v>
      </c>
      <c r="D217" s="108">
        <v>4151.34639865587</v>
      </c>
      <c r="E217" s="108">
        <v>-52.252744363791699</v>
      </c>
      <c r="F217" s="108"/>
      <c r="G217" s="280">
        <v>10.73</v>
      </c>
      <c r="H217" s="280">
        <v>2.0403978263098499</v>
      </c>
      <c r="I217" s="108">
        <v>73.769912566031962</v>
      </c>
      <c r="J217" s="131">
        <v>5.7346096425748696</v>
      </c>
      <c r="K217" s="131">
        <v>27.4</v>
      </c>
      <c r="L217" s="131">
        <v>60.445502524093598</v>
      </c>
      <c r="M217" s="190"/>
      <c r="N217" s="108"/>
    </row>
    <row r="218" spans="1:14" ht="13.2" x14ac:dyDescent="0.25">
      <c r="A218" s="108" t="s">
        <v>511</v>
      </c>
      <c r="B218" s="108">
        <v>9893</v>
      </c>
      <c r="C218" s="108">
        <v>4268</v>
      </c>
      <c r="D218" s="108">
        <v>4320.4175823584501</v>
      </c>
      <c r="E218" s="108">
        <v>-52.252744363791699</v>
      </c>
      <c r="F218" s="108"/>
      <c r="G218" s="280">
        <v>22.68</v>
      </c>
      <c r="H218" s="280">
        <v>2.1677050882658402</v>
      </c>
      <c r="I218" s="108">
        <v>68.563838865687799</v>
      </c>
      <c r="J218" s="131">
        <v>6.0547862124734699</v>
      </c>
      <c r="K218" s="131">
        <v>24.9</v>
      </c>
      <c r="L218" s="131">
        <v>312.563633806778</v>
      </c>
      <c r="M218" s="190"/>
      <c r="N218" s="108"/>
    </row>
    <row r="219" spans="1:14" ht="14.25" customHeight="1" x14ac:dyDescent="0.25">
      <c r="A219" s="18" t="s">
        <v>512</v>
      </c>
      <c r="B219" s="108"/>
      <c r="C219" s="108"/>
      <c r="D219" s="108"/>
      <c r="E219" s="108"/>
      <c r="F219" s="108"/>
      <c r="G219" s="280"/>
      <c r="H219" s="280"/>
      <c r="I219" s="108"/>
      <c r="J219" s="131"/>
      <c r="K219" s="131"/>
      <c r="L219" s="131"/>
      <c r="M219" s="190"/>
      <c r="N219" s="108"/>
    </row>
    <row r="220" spans="1:14" ht="13.2" x14ac:dyDescent="0.25">
      <c r="A220" s="108" t="s">
        <v>513</v>
      </c>
      <c r="B220" s="108">
        <v>11478</v>
      </c>
      <c r="C220" s="108">
        <v>3568</v>
      </c>
      <c r="D220" s="108">
        <v>3620.18965568973</v>
      </c>
      <c r="E220" s="108">
        <v>-52.252744363791699</v>
      </c>
      <c r="F220" s="108"/>
      <c r="G220" s="280">
        <v>5.47</v>
      </c>
      <c r="H220" s="280">
        <v>2.0765237454335699</v>
      </c>
      <c r="I220" s="108">
        <v>84.988234479838439</v>
      </c>
      <c r="J220" s="131">
        <v>4.5652552709531298</v>
      </c>
      <c r="K220" s="131">
        <v>24.7</v>
      </c>
      <c r="L220" s="131">
        <v>2.08598843646205</v>
      </c>
      <c r="M220" s="190"/>
      <c r="N220" s="108"/>
    </row>
    <row r="221" spans="1:14" ht="13.2" x14ac:dyDescent="0.25">
      <c r="A221" s="108" t="s">
        <v>514</v>
      </c>
      <c r="B221" s="108">
        <v>9357</v>
      </c>
      <c r="C221" s="108">
        <v>5330</v>
      </c>
      <c r="D221" s="108">
        <v>5382.3585172369303</v>
      </c>
      <c r="E221" s="108">
        <v>-52.252744363791699</v>
      </c>
      <c r="F221" s="108"/>
      <c r="G221" s="280">
        <v>13.719999999999999</v>
      </c>
      <c r="H221" s="280">
        <v>2.5313251487153501</v>
      </c>
      <c r="I221" s="108">
        <v>88.028404506727256</v>
      </c>
      <c r="J221" s="131">
        <v>3.0565352142780799</v>
      </c>
      <c r="K221" s="131">
        <v>35</v>
      </c>
      <c r="L221" s="131">
        <v>7.9914760619406193</v>
      </c>
      <c r="M221" s="190"/>
      <c r="N221" s="108"/>
    </row>
    <row r="222" spans="1:14" ht="13.2" x14ac:dyDescent="0.25">
      <c r="A222" s="108" t="s">
        <v>515</v>
      </c>
      <c r="B222" s="108">
        <v>16232</v>
      </c>
      <c r="C222" s="108">
        <v>4352</v>
      </c>
      <c r="D222" s="108">
        <v>4404.72897910956</v>
      </c>
      <c r="E222" s="108">
        <v>-52.252744363791699</v>
      </c>
      <c r="F222" s="108"/>
      <c r="G222" s="280">
        <v>7.9399999999999995</v>
      </c>
      <c r="H222" s="280">
        <v>2.2342636579572401</v>
      </c>
      <c r="I222" s="108">
        <v>112.61438629233834</v>
      </c>
      <c r="J222" s="131">
        <v>8.0088713652045307</v>
      </c>
      <c r="K222" s="131">
        <v>26.5</v>
      </c>
      <c r="L222" s="131">
        <v>1.6318470199267299</v>
      </c>
      <c r="M222" s="190"/>
      <c r="N222" s="108"/>
    </row>
    <row r="223" spans="1:14" ht="13.2" x14ac:dyDescent="0.25">
      <c r="A223" s="108" t="s">
        <v>516</v>
      </c>
      <c r="B223" s="108">
        <v>6495</v>
      </c>
      <c r="C223" s="108">
        <v>6103</v>
      </c>
      <c r="D223" s="108">
        <v>6155.0078303505197</v>
      </c>
      <c r="E223" s="108">
        <v>-52.252744363791699</v>
      </c>
      <c r="F223" s="108"/>
      <c r="G223" s="280">
        <v>20.05</v>
      </c>
      <c r="H223" s="280">
        <v>1.8436719800268901</v>
      </c>
      <c r="I223" s="108">
        <v>72.553428588868215</v>
      </c>
      <c r="J223" s="131">
        <v>5.9738260200153999</v>
      </c>
      <c r="K223" s="131">
        <v>31.9</v>
      </c>
      <c r="L223" s="131">
        <v>10.835668534827899</v>
      </c>
      <c r="M223" s="190"/>
      <c r="N223" s="108"/>
    </row>
    <row r="224" spans="1:14" ht="13.2" x14ac:dyDescent="0.25">
      <c r="A224" s="108" t="s">
        <v>517</v>
      </c>
      <c r="B224" s="108">
        <v>30261</v>
      </c>
      <c r="C224" s="108">
        <v>5327</v>
      </c>
      <c r="D224" s="108">
        <v>5379.4322624533397</v>
      </c>
      <c r="E224" s="108">
        <v>-52.252744363791699</v>
      </c>
      <c r="F224" s="108"/>
      <c r="G224" s="280">
        <v>12.120000000000001</v>
      </c>
      <c r="H224" s="280">
        <v>2.45515384310775</v>
      </c>
      <c r="I224" s="108">
        <v>166.47522338173931</v>
      </c>
      <c r="J224" s="131">
        <v>6.6950860843990601</v>
      </c>
      <c r="K224" s="131">
        <v>28.7</v>
      </c>
      <c r="L224" s="131">
        <v>6.8077348066298295</v>
      </c>
      <c r="M224" s="190"/>
      <c r="N224" s="108"/>
    </row>
    <row r="225" spans="1:14" ht="13.2" x14ac:dyDescent="0.25">
      <c r="A225" s="108" t="s">
        <v>518</v>
      </c>
      <c r="B225" s="108">
        <v>22516</v>
      </c>
      <c r="C225" s="108">
        <v>4106</v>
      </c>
      <c r="D225" s="108">
        <v>4158.6853474895797</v>
      </c>
      <c r="E225" s="108">
        <v>-52.252744363791699</v>
      </c>
      <c r="F225" s="108"/>
      <c r="G225" s="280">
        <v>6.01</v>
      </c>
      <c r="H225" s="280">
        <v>2.2715512780709899</v>
      </c>
      <c r="I225" s="108">
        <v>138.82002737357459</v>
      </c>
      <c r="J225" s="131">
        <v>7.4569195238941202</v>
      </c>
      <c r="K225" s="131">
        <v>26.2</v>
      </c>
      <c r="L225" s="131">
        <v>1.7643448091806802</v>
      </c>
      <c r="M225" s="190"/>
      <c r="N225" s="108"/>
    </row>
    <row r="226" spans="1:14" ht="13.2" x14ac:dyDescent="0.25">
      <c r="A226" s="108" t="s">
        <v>519</v>
      </c>
      <c r="B226" s="108">
        <v>5497</v>
      </c>
      <c r="C226" s="108">
        <v>4946</v>
      </c>
      <c r="D226" s="108">
        <v>4997.8140229011497</v>
      </c>
      <c r="E226" s="108">
        <v>-52.252744363791699</v>
      </c>
      <c r="F226" s="108"/>
      <c r="G226" s="280">
        <v>14.19</v>
      </c>
      <c r="H226" s="280">
        <v>1.9136626613262102</v>
      </c>
      <c r="I226" s="108">
        <v>64.195015382816138</v>
      </c>
      <c r="J226" s="131">
        <v>2.4195015462979801</v>
      </c>
      <c r="K226" s="131">
        <v>30.4</v>
      </c>
      <c r="L226" s="131">
        <v>5.8409200968523001</v>
      </c>
      <c r="M226" s="190"/>
      <c r="N226" s="108"/>
    </row>
    <row r="227" spans="1:14" ht="13.2" x14ac:dyDescent="0.25">
      <c r="A227" s="108" t="s">
        <v>520</v>
      </c>
      <c r="B227" s="108">
        <v>8606</v>
      </c>
      <c r="C227" s="108">
        <v>3094</v>
      </c>
      <c r="D227" s="108">
        <v>3146.4771052238302</v>
      </c>
      <c r="E227" s="108">
        <v>-52.252744363791699</v>
      </c>
      <c r="F227" s="108"/>
      <c r="G227" s="280">
        <v>4</v>
      </c>
      <c r="H227" s="280">
        <v>2.0022525341008599</v>
      </c>
      <c r="I227" s="108">
        <v>69.050706006528273</v>
      </c>
      <c r="J227" s="131">
        <v>3.1024866372298399</v>
      </c>
      <c r="K227" s="131">
        <v>21.8</v>
      </c>
      <c r="L227" s="131">
        <v>1.5281757402101199</v>
      </c>
      <c r="M227" s="190"/>
      <c r="N227" s="108"/>
    </row>
    <row r="228" spans="1:14" ht="13.2" x14ac:dyDescent="0.25">
      <c r="A228" s="108" t="s">
        <v>521</v>
      </c>
      <c r="B228" s="108">
        <v>23292</v>
      </c>
      <c r="C228" s="108">
        <v>5234</v>
      </c>
      <c r="D228" s="108">
        <v>5286.3165257954097</v>
      </c>
      <c r="E228" s="108">
        <v>-52.252744363791699</v>
      </c>
      <c r="F228" s="108"/>
      <c r="G228" s="280">
        <v>11.700000000000001</v>
      </c>
      <c r="H228" s="280">
        <v>2.5677315002021799</v>
      </c>
      <c r="I228" s="108">
        <v>131.69282440588782</v>
      </c>
      <c r="J228" s="131">
        <v>7.5648291258801308</v>
      </c>
      <c r="K228" s="131">
        <v>29.3</v>
      </c>
      <c r="L228" s="131">
        <v>4.4888442922913505</v>
      </c>
      <c r="M228" s="190"/>
      <c r="N228" s="108"/>
    </row>
    <row r="229" spans="1:14" ht="13.2" x14ac:dyDescent="0.25">
      <c r="A229" s="108" t="s">
        <v>522</v>
      </c>
      <c r="B229" s="108">
        <v>4407</v>
      </c>
      <c r="C229" s="108">
        <v>6104</v>
      </c>
      <c r="D229" s="108">
        <v>6155.7726341897596</v>
      </c>
      <c r="E229" s="108">
        <v>-52.252744363791699</v>
      </c>
      <c r="F229" s="108"/>
      <c r="G229" s="280">
        <v>16.11</v>
      </c>
      <c r="H229" s="280">
        <v>3.58225406448057</v>
      </c>
      <c r="I229" s="108">
        <v>57.965506984757752</v>
      </c>
      <c r="J229" s="131">
        <v>0.52189698207397295</v>
      </c>
      <c r="K229" s="131">
        <v>42.6</v>
      </c>
      <c r="L229" s="131">
        <v>11.3758826724606</v>
      </c>
      <c r="M229" s="190"/>
      <c r="N229" s="108"/>
    </row>
    <row r="230" spans="1:14" ht="13.2" x14ac:dyDescent="0.25">
      <c r="A230" s="108" t="s">
        <v>523</v>
      </c>
      <c r="B230" s="108">
        <v>10627</v>
      </c>
      <c r="C230" s="108">
        <v>4417</v>
      </c>
      <c r="D230" s="108">
        <v>4469.6694736098198</v>
      </c>
      <c r="E230" s="108">
        <v>-52.252744363791699</v>
      </c>
      <c r="F230" s="108"/>
      <c r="G230" s="280">
        <v>9.5200000000000014</v>
      </c>
      <c r="H230" s="280">
        <v>2.2222222222222197</v>
      </c>
      <c r="I230" s="108">
        <v>90.172057756269481</v>
      </c>
      <c r="J230" s="131">
        <v>4.9214265550014096</v>
      </c>
      <c r="K230" s="131">
        <v>27.6</v>
      </c>
      <c r="L230" s="131">
        <v>3.5409139213602501</v>
      </c>
      <c r="M230" s="190"/>
      <c r="N230" s="108"/>
    </row>
    <row r="231" spans="1:14" ht="13.2" x14ac:dyDescent="0.25">
      <c r="A231" s="108" t="s">
        <v>512</v>
      </c>
      <c r="B231" s="108">
        <v>159348</v>
      </c>
      <c r="C231" s="108">
        <v>5702</v>
      </c>
      <c r="D231" s="108">
        <v>5754.2030444110096</v>
      </c>
      <c r="E231" s="108">
        <v>-52.252744363791699</v>
      </c>
      <c r="F231" s="108"/>
      <c r="G231" s="280">
        <v>9.82</v>
      </c>
      <c r="H231" s="280">
        <v>1.7925576011637498</v>
      </c>
      <c r="I231" s="108">
        <v>375.64211691449083</v>
      </c>
      <c r="J231" s="131">
        <v>16.0045937194066</v>
      </c>
      <c r="K231" s="131">
        <v>21.3</v>
      </c>
      <c r="L231" s="131">
        <v>3.3049472289225501</v>
      </c>
      <c r="M231" s="190"/>
      <c r="N231" s="108"/>
    </row>
    <row r="232" spans="1:14" ht="14.25" customHeight="1" x14ac:dyDescent="0.25">
      <c r="A232" s="18" t="s">
        <v>524</v>
      </c>
      <c r="B232" s="108"/>
      <c r="C232" s="108"/>
      <c r="D232" s="108"/>
      <c r="E232" s="108"/>
      <c r="F232" s="108"/>
      <c r="G232" s="280"/>
      <c r="H232" s="280"/>
      <c r="I232" s="108"/>
      <c r="J232" s="131"/>
      <c r="K232" s="131"/>
      <c r="L232" s="131"/>
      <c r="M232" s="190"/>
      <c r="N232" s="108"/>
    </row>
    <row r="233" spans="1:14" ht="13.2" x14ac:dyDescent="0.25">
      <c r="A233" s="108" t="s">
        <v>525</v>
      </c>
      <c r="B233" s="108">
        <v>14002</v>
      </c>
      <c r="C233" s="108">
        <v>4781</v>
      </c>
      <c r="D233" s="108">
        <v>4833.3294266852399</v>
      </c>
      <c r="E233" s="108">
        <v>-52.252744363791699</v>
      </c>
      <c r="F233" s="108"/>
      <c r="G233" s="280">
        <v>10.32</v>
      </c>
      <c r="H233" s="280">
        <v>2.46727089627392</v>
      </c>
      <c r="I233" s="108">
        <v>107.07940978544848</v>
      </c>
      <c r="J233" s="131">
        <v>8.2988144550778511</v>
      </c>
      <c r="K233" s="131">
        <v>24.5</v>
      </c>
      <c r="L233" s="131">
        <v>3.0205894226887402</v>
      </c>
      <c r="M233" s="190"/>
      <c r="N233" s="108"/>
    </row>
    <row r="234" spans="1:14" ht="13.2" x14ac:dyDescent="0.25">
      <c r="A234" s="108" t="s">
        <v>526</v>
      </c>
      <c r="B234" s="108">
        <v>13222</v>
      </c>
      <c r="C234" s="108">
        <v>6214</v>
      </c>
      <c r="D234" s="108">
        <v>6266.2760518878404</v>
      </c>
      <c r="E234" s="108">
        <v>-52.252744363791699</v>
      </c>
      <c r="F234" s="108"/>
      <c r="G234" s="280">
        <v>17.09</v>
      </c>
      <c r="H234" s="280">
        <v>2.90673358427436</v>
      </c>
      <c r="I234" s="108">
        <v>108.74741376235114</v>
      </c>
      <c r="J234" s="131">
        <v>7.8883678717289394</v>
      </c>
      <c r="K234" s="131">
        <v>28.8</v>
      </c>
      <c r="L234" s="131">
        <v>2.9538727449497699</v>
      </c>
      <c r="M234" s="190"/>
      <c r="N234" s="108"/>
    </row>
    <row r="235" spans="1:14" ht="13.2" x14ac:dyDescent="0.25">
      <c r="A235" s="108" t="s">
        <v>527</v>
      </c>
      <c r="B235" s="108">
        <v>16654</v>
      </c>
      <c r="C235" s="108">
        <v>4960</v>
      </c>
      <c r="D235" s="108">
        <v>5012.7209252182802</v>
      </c>
      <c r="E235" s="108">
        <v>-52.252744363791699</v>
      </c>
      <c r="F235" s="108"/>
      <c r="G235" s="280">
        <v>9.66</v>
      </c>
      <c r="H235" s="280">
        <v>3.0194319880418501</v>
      </c>
      <c r="I235" s="108">
        <v>120.2746856158851</v>
      </c>
      <c r="J235" s="131">
        <v>7.5597454065089496</v>
      </c>
      <c r="K235" s="131">
        <v>26.6</v>
      </c>
      <c r="L235" s="131">
        <v>3.032558973899</v>
      </c>
      <c r="M235" s="190"/>
      <c r="N235" s="108"/>
    </row>
    <row r="236" spans="1:14" ht="13.2" x14ac:dyDescent="0.25">
      <c r="A236" s="108" t="s">
        <v>528</v>
      </c>
      <c r="B236" s="108">
        <v>8643</v>
      </c>
      <c r="C236" s="108">
        <v>5401</v>
      </c>
      <c r="D236" s="108">
        <v>5452.7548521606504</v>
      </c>
      <c r="E236" s="108">
        <v>-52.252744363791699</v>
      </c>
      <c r="F236" s="108"/>
      <c r="G236" s="280">
        <v>13.459999999999999</v>
      </c>
      <c r="H236" s="280">
        <v>2.6657163221667899</v>
      </c>
      <c r="I236" s="108">
        <v>83.018070322069036</v>
      </c>
      <c r="J236" s="131">
        <v>7.2891357167650108</v>
      </c>
      <c r="K236" s="131">
        <v>29.6</v>
      </c>
      <c r="L236" s="131">
        <v>2.0203468979319501</v>
      </c>
      <c r="M236" s="190"/>
      <c r="N236" s="108"/>
    </row>
    <row r="237" spans="1:14" ht="13.2" x14ac:dyDescent="0.25">
      <c r="A237" s="108" t="s">
        <v>529</v>
      </c>
      <c r="B237" s="108">
        <v>25978</v>
      </c>
      <c r="C237" s="108">
        <v>5654</v>
      </c>
      <c r="D237" s="108">
        <v>5706.5306002831203</v>
      </c>
      <c r="E237" s="108">
        <v>-52.252744363791699</v>
      </c>
      <c r="F237" s="108"/>
      <c r="G237" s="280">
        <v>12.72</v>
      </c>
      <c r="H237" s="280">
        <v>2.5485198980592001</v>
      </c>
      <c r="I237" s="108">
        <v>147.34653032901724</v>
      </c>
      <c r="J237" s="131">
        <v>12.679959966125201</v>
      </c>
      <c r="K237" s="131">
        <v>28.1</v>
      </c>
      <c r="L237" s="131">
        <v>2.99163157031122</v>
      </c>
      <c r="M237" s="190"/>
      <c r="N237" s="108"/>
    </row>
    <row r="238" spans="1:14" ht="13.2" x14ac:dyDescent="0.25">
      <c r="A238" s="108" t="s">
        <v>530</v>
      </c>
      <c r="B238" s="108">
        <v>5517</v>
      </c>
      <c r="C238" s="108">
        <v>5270</v>
      </c>
      <c r="D238" s="108">
        <v>5321.91951500493</v>
      </c>
      <c r="E238" s="108">
        <v>-52.252744363791699</v>
      </c>
      <c r="F238" s="108"/>
      <c r="G238" s="280">
        <v>13.120000000000001</v>
      </c>
      <c r="H238" s="280">
        <v>2.43953732912723</v>
      </c>
      <c r="I238" s="108">
        <v>67.230945255886439</v>
      </c>
      <c r="J238" s="131">
        <v>7.9209715425049803</v>
      </c>
      <c r="K238" s="131">
        <v>32.1</v>
      </c>
      <c r="L238" s="131">
        <v>3.7476791240180898</v>
      </c>
      <c r="M238" s="190"/>
      <c r="N238" s="108"/>
    </row>
    <row r="239" spans="1:14" ht="13.2" x14ac:dyDescent="0.25">
      <c r="A239" s="108" t="s">
        <v>531</v>
      </c>
      <c r="B239" s="108">
        <v>22853</v>
      </c>
      <c r="C239" s="108">
        <v>4604</v>
      </c>
      <c r="D239" s="108">
        <v>4656.1791068745497</v>
      </c>
      <c r="E239" s="108">
        <v>-52.252744363791699</v>
      </c>
      <c r="F239" s="108"/>
      <c r="G239" s="280">
        <v>7.93</v>
      </c>
      <c r="H239" s="280">
        <v>2.4201801064265198</v>
      </c>
      <c r="I239" s="108">
        <v>126.58198924017587</v>
      </c>
      <c r="J239" s="131">
        <v>9.9067956067037191</v>
      </c>
      <c r="K239" s="131">
        <v>28.3</v>
      </c>
      <c r="L239" s="131">
        <v>1.5464896829390999</v>
      </c>
      <c r="M239" s="190"/>
      <c r="N239" s="108"/>
    </row>
    <row r="240" spans="1:14" ht="13.2" x14ac:dyDescent="0.25">
      <c r="A240" s="108" t="s">
        <v>532</v>
      </c>
      <c r="B240" s="108">
        <v>4348</v>
      </c>
      <c r="C240" s="108">
        <v>4943</v>
      </c>
      <c r="D240" s="108">
        <v>4995.1476974262496</v>
      </c>
      <c r="E240" s="108">
        <v>-52.252744363791699</v>
      </c>
      <c r="F240" s="108"/>
      <c r="G240" s="280">
        <v>9.69</v>
      </c>
      <c r="H240" s="280">
        <v>3.4463435135892402</v>
      </c>
      <c r="I240" s="108">
        <v>50.537115073973112</v>
      </c>
      <c r="J240" s="131">
        <v>5.2207911683532702</v>
      </c>
      <c r="K240" s="131">
        <v>33.4</v>
      </c>
      <c r="L240" s="131">
        <v>2.9760442260442299</v>
      </c>
      <c r="M240" s="190"/>
      <c r="N240" s="108"/>
    </row>
    <row r="241" spans="1:14" ht="13.2" x14ac:dyDescent="0.25">
      <c r="A241" s="108" t="s">
        <v>533</v>
      </c>
      <c r="B241" s="108">
        <v>9934</v>
      </c>
      <c r="C241" s="108">
        <v>4088</v>
      </c>
      <c r="D241" s="108">
        <v>4140.7119447267096</v>
      </c>
      <c r="E241" s="108">
        <v>-52.252744363791699</v>
      </c>
      <c r="F241" s="108"/>
      <c r="G241" s="280">
        <v>6.16</v>
      </c>
      <c r="H241" s="280">
        <v>3.0834265821211</v>
      </c>
      <c r="I241" s="108">
        <v>94.636145314567841</v>
      </c>
      <c r="J241" s="131">
        <v>2.3656130461042899</v>
      </c>
      <c r="K241" s="131">
        <v>26.7</v>
      </c>
      <c r="L241" s="131">
        <v>1.1151650187996101</v>
      </c>
      <c r="M241" s="190"/>
      <c r="N241" s="108"/>
    </row>
    <row r="242" spans="1:14" ht="13.2" x14ac:dyDescent="0.25">
      <c r="A242" s="108" t="s">
        <v>534</v>
      </c>
      <c r="B242" s="108">
        <v>159662</v>
      </c>
      <c r="C242" s="108">
        <v>5751</v>
      </c>
      <c r="D242" s="108">
        <v>5801.0703842160401</v>
      </c>
      <c r="E242" s="108">
        <v>-50.197343911678402</v>
      </c>
      <c r="F242" s="108"/>
      <c r="G242" s="280">
        <v>9.68</v>
      </c>
      <c r="H242" s="280">
        <v>2.1323486606288902</v>
      </c>
      <c r="I242" s="108">
        <v>382.31269923977152</v>
      </c>
      <c r="J242" s="131">
        <v>12.771354486352399</v>
      </c>
      <c r="K242" s="131">
        <v>22.7</v>
      </c>
      <c r="L242" s="131">
        <v>2.06343556997802</v>
      </c>
      <c r="M242" s="190"/>
      <c r="N242" s="108"/>
    </row>
    <row r="243" spans="1:14" ht="14.25" customHeight="1" x14ac:dyDescent="0.25">
      <c r="A243" s="18" t="s">
        <v>535</v>
      </c>
      <c r="B243" s="108"/>
      <c r="C243" s="108"/>
      <c r="D243" s="108"/>
      <c r="E243" s="108"/>
      <c r="F243" s="108"/>
      <c r="G243" s="280"/>
      <c r="H243" s="280"/>
      <c r="I243" s="108"/>
      <c r="J243" s="131"/>
      <c r="K243" s="131"/>
      <c r="L243" s="131"/>
      <c r="M243" s="190"/>
      <c r="N243" s="108"/>
    </row>
    <row r="244" spans="1:14" ht="13.2" x14ac:dyDescent="0.25">
      <c r="A244" s="108" t="s">
        <v>536</v>
      </c>
      <c r="B244" s="108">
        <v>22753</v>
      </c>
      <c r="C244" s="108">
        <v>5365</v>
      </c>
      <c r="D244" s="108">
        <v>5417.4937089832802</v>
      </c>
      <c r="E244" s="108">
        <v>-52.252744363791699</v>
      </c>
      <c r="F244" s="108"/>
      <c r="G244" s="280">
        <v>13.52</v>
      </c>
      <c r="H244" s="280">
        <v>2.2786148559344399</v>
      </c>
      <c r="I244" s="108">
        <v>137.23337786413333</v>
      </c>
      <c r="J244" s="131">
        <v>6.1442447149826398</v>
      </c>
      <c r="K244" s="131">
        <v>27.8</v>
      </c>
      <c r="L244" s="131">
        <v>3.1212329194484303</v>
      </c>
      <c r="M244" s="190"/>
      <c r="N244" s="108"/>
    </row>
    <row r="245" spans="1:14" ht="13.2" x14ac:dyDescent="0.25">
      <c r="A245" s="108" t="s">
        <v>537</v>
      </c>
      <c r="B245" s="108">
        <v>51735</v>
      </c>
      <c r="C245" s="108">
        <v>6491</v>
      </c>
      <c r="D245" s="108">
        <v>6543.6924917927399</v>
      </c>
      <c r="E245" s="108">
        <v>-52.252744363791699</v>
      </c>
      <c r="F245" s="108"/>
      <c r="G245" s="280">
        <v>15.78</v>
      </c>
      <c r="H245" s="280">
        <v>2.4336074095076099</v>
      </c>
      <c r="I245" s="108">
        <v>218.13986339044041</v>
      </c>
      <c r="J245" s="131">
        <v>16.9749685899294</v>
      </c>
      <c r="K245" s="131">
        <v>25</v>
      </c>
      <c r="L245" s="131">
        <v>4.8258198399912597</v>
      </c>
      <c r="M245" s="190"/>
      <c r="N245" s="108"/>
    </row>
    <row r="246" spans="1:14" ht="13.2" x14ac:dyDescent="0.25">
      <c r="A246" s="108" t="s">
        <v>538</v>
      </c>
      <c r="B246" s="108">
        <v>59986</v>
      </c>
      <c r="C246" s="108">
        <v>4203</v>
      </c>
      <c r="D246" s="108">
        <v>4255.6164788101396</v>
      </c>
      <c r="E246" s="108">
        <v>-52.252744363791699</v>
      </c>
      <c r="F246" s="108"/>
      <c r="G246" s="280">
        <v>5.6899999999999995</v>
      </c>
      <c r="H246" s="280">
        <v>1.5619161497645899</v>
      </c>
      <c r="I246" s="108">
        <v>227.9407817833395</v>
      </c>
      <c r="J246" s="131">
        <v>12.681292301537001</v>
      </c>
      <c r="K246" s="131">
        <v>21.5</v>
      </c>
      <c r="L246" s="131">
        <v>2.8987155343087601</v>
      </c>
      <c r="M246" s="190"/>
      <c r="N246" s="108"/>
    </row>
    <row r="247" spans="1:14" ht="13.2" x14ac:dyDescent="0.25">
      <c r="A247" s="108" t="s">
        <v>539</v>
      </c>
      <c r="B247" s="108">
        <v>10430</v>
      </c>
      <c r="C247" s="108">
        <v>2977</v>
      </c>
      <c r="D247" s="108">
        <v>3029.6175367736801</v>
      </c>
      <c r="E247" s="108">
        <v>-52.252744363791699</v>
      </c>
      <c r="F247" s="108"/>
      <c r="G247" s="280">
        <v>3.3300000000000005</v>
      </c>
      <c r="H247" s="280">
        <v>1.88271604938272</v>
      </c>
      <c r="I247" s="108">
        <v>88.532479915565446</v>
      </c>
      <c r="J247" s="131">
        <v>0.70949185043144802</v>
      </c>
      <c r="K247" s="131">
        <v>24.5</v>
      </c>
      <c r="L247" s="131">
        <v>1.5382138857782799</v>
      </c>
      <c r="M247" s="190"/>
      <c r="N247" s="108"/>
    </row>
    <row r="248" spans="1:14" ht="13.2" x14ac:dyDescent="0.25">
      <c r="A248" s="108" t="s">
        <v>540</v>
      </c>
      <c r="B248" s="108">
        <v>15345</v>
      </c>
      <c r="C248" s="108">
        <v>5184</v>
      </c>
      <c r="D248" s="108">
        <v>5236.3574607749897</v>
      </c>
      <c r="E248" s="108">
        <v>-52.252744363791699</v>
      </c>
      <c r="F248" s="108"/>
      <c r="G248" s="280">
        <v>12.09</v>
      </c>
      <c r="H248" s="280">
        <v>2.55904017009644</v>
      </c>
      <c r="I248" s="108">
        <v>105.13324878457813</v>
      </c>
      <c r="J248" s="131">
        <v>5.9107201042684903</v>
      </c>
      <c r="K248" s="131">
        <v>31.4</v>
      </c>
      <c r="L248" s="131">
        <v>3.9331285017169697</v>
      </c>
      <c r="M248" s="190"/>
      <c r="N248" s="108"/>
    </row>
    <row r="249" spans="1:14" ht="13.2" x14ac:dyDescent="0.25">
      <c r="A249" s="108" t="s">
        <v>541</v>
      </c>
      <c r="B249" s="108">
        <v>16043</v>
      </c>
      <c r="C249" s="108">
        <v>3098</v>
      </c>
      <c r="D249" s="108">
        <v>3150.3646323540002</v>
      </c>
      <c r="E249" s="108">
        <v>-52.252744363791699</v>
      </c>
      <c r="F249" s="108"/>
      <c r="G249" s="280">
        <v>4.5699999999999994</v>
      </c>
      <c r="H249" s="280">
        <v>1.3769363166953499</v>
      </c>
      <c r="I249" s="108">
        <v>113.28283188550682</v>
      </c>
      <c r="J249" s="131">
        <v>2.8548276506887698</v>
      </c>
      <c r="K249" s="131">
        <v>21.7</v>
      </c>
      <c r="L249" s="131">
        <v>2.1366660672540903</v>
      </c>
      <c r="M249" s="190"/>
      <c r="N249" s="108"/>
    </row>
    <row r="250" spans="1:14" ht="13.2" x14ac:dyDescent="0.25">
      <c r="A250" s="108" t="s">
        <v>542</v>
      </c>
      <c r="B250" s="108">
        <v>26402</v>
      </c>
      <c r="C250" s="108">
        <v>5612</v>
      </c>
      <c r="D250" s="108">
        <v>5664.1552984400996</v>
      </c>
      <c r="E250" s="108">
        <v>-52.252744363791699</v>
      </c>
      <c r="F250" s="108"/>
      <c r="G250" s="280">
        <v>14.430000000000001</v>
      </c>
      <c r="H250" s="280">
        <v>2.3461232883114502</v>
      </c>
      <c r="I250" s="108">
        <v>152.08878985645194</v>
      </c>
      <c r="J250" s="131">
        <v>7.2267252480872708</v>
      </c>
      <c r="K250" s="131">
        <v>26.7</v>
      </c>
      <c r="L250" s="131">
        <v>4.4665385846941996</v>
      </c>
      <c r="M250" s="190"/>
      <c r="N250" s="108"/>
    </row>
    <row r="251" spans="1:14" ht="13.2" x14ac:dyDescent="0.25">
      <c r="A251" s="108" t="s">
        <v>543</v>
      </c>
      <c r="B251" s="108">
        <v>10260</v>
      </c>
      <c r="C251" s="108">
        <v>3588</v>
      </c>
      <c r="D251" s="108">
        <v>3640.1927663021402</v>
      </c>
      <c r="E251" s="108">
        <v>-52.252744363791699</v>
      </c>
      <c r="F251" s="108"/>
      <c r="G251" s="280">
        <v>6.660000000000001</v>
      </c>
      <c r="H251" s="280">
        <v>1.8790304647542801</v>
      </c>
      <c r="I251" s="108">
        <v>85.860351734662729</v>
      </c>
      <c r="J251" s="131">
        <v>4.1812865497076004</v>
      </c>
      <c r="K251" s="131">
        <v>26.3</v>
      </c>
      <c r="L251" s="131">
        <v>20.309340659340698</v>
      </c>
      <c r="M251" s="190"/>
      <c r="N251" s="108"/>
    </row>
    <row r="252" spans="1:14" ht="13.2" x14ac:dyDescent="0.25">
      <c r="A252" s="108" t="s">
        <v>544</v>
      </c>
      <c r="B252" s="108">
        <v>20536</v>
      </c>
      <c r="C252" s="108">
        <v>4086</v>
      </c>
      <c r="D252" s="108">
        <v>4138.3520254169998</v>
      </c>
      <c r="E252" s="108">
        <v>-52.252744363791699</v>
      </c>
      <c r="F252" s="108"/>
      <c r="G252" s="280">
        <v>5.1100000000000003</v>
      </c>
      <c r="H252" s="280">
        <v>2.64229820988316</v>
      </c>
      <c r="I252" s="108">
        <v>133.52527850560733</v>
      </c>
      <c r="J252" s="131">
        <v>6.41312816517335</v>
      </c>
      <c r="K252" s="131">
        <v>29.4</v>
      </c>
      <c r="L252" s="131">
        <v>6.0019120458890995</v>
      </c>
      <c r="M252" s="190"/>
      <c r="N252" s="108"/>
    </row>
    <row r="253" spans="1:14" ht="13.2" x14ac:dyDescent="0.25">
      <c r="A253" s="108" t="s">
        <v>545</v>
      </c>
      <c r="B253" s="108">
        <v>6908</v>
      </c>
      <c r="C253" s="108">
        <v>4753</v>
      </c>
      <c r="D253" s="108">
        <v>4805.3611035991098</v>
      </c>
      <c r="E253" s="108">
        <v>-52.252744363791699</v>
      </c>
      <c r="F253" s="108"/>
      <c r="G253" s="280">
        <v>8.3699999999999992</v>
      </c>
      <c r="H253" s="280">
        <v>3.3519553072625698</v>
      </c>
      <c r="I253" s="108">
        <v>77.601546376344842</v>
      </c>
      <c r="J253" s="131">
        <v>7.6722640416907906</v>
      </c>
      <c r="K253" s="131">
        <v>30.1</v>
      </c>
      <c r="L253" s="131">
        <v>9.5171573604060899</v>
      </c>
      <c r="M253" s="190"/>
      <c r="N253" s="108"/>
    </row>
    <row r="254" spans="1:14" ht="13.2" x14ac:dyDescent="0.25">
      <c r="A254" s="108" t="s">
        <v>546</v>
      </c>
      <c r="B254" s="108">
        <v>11042</v>
      </c>
      <c r="C254" s="108">
        <v>4019</v>
      </c>
      <c r="D254" s="108">
        <v>4071.5750787080401</v>
      </c>
      <c r="E254" s="108">
        <v>-52.252744363791699</v>
      </c>
      <c r="F254" s="108"/>
      <c r="G254" s="280">
        <v>6.4399999999999995</v>
      </c>
      <c r="H254" s="280">
        <v>2.24862529457973</v>
      </c>
      <c r="I254" s="108">
        <v>94.122260916320954</v>
      </c>
      <c r="J254" s="131">
        <v>5.1439956529614204</v>
      </c>
      <c r="K254" s="131">
        <v>31.4</v>
      </c>
      <c r="L254" s="131">
        <v>4.0020714655618805</v>
      </c>
      <c r="M254" s="190"/>
      <c r="N254" s="108"/>
    </row>
    <row r="255" spans="1:14" ht="13.2" x14ac:dyDescent="0.25">
      <c r="A255" s="108" t="s">
        <v>547</v>
      </c>
      <c r="B255" s="108">
        <v>10913</v>
      </c>
      <c r="C255" s="108">
        <v>4069</v>
      </c>
      <c r="D255" s="108">
        <v>4121.0810592694697</v>
      </c>
      <c r="E255" s="108">
        <v>-52.252744363791699</v>
      </c>
      <c r="F255" s="108"/>
      <c r="G255" s="280">
        <v>8.2199999999999989</v>
      </c>
      <c r="H255" s="280">
        <v>1.8683001531393599</v>
      </c>
      <c r="I255" s="108">
        <v>86.400231481171389</v>
      </c>
      <c r="J255" s="131">
        <v>4.2976266837716501</v>
      </c>
      <c r="K255" s="131">
        <v>29.3</v>
      </c>
      <c r="L255" s="131">
        <v>2.09027336300064</v>
      </c>
      <c r="M255" s="190"/>
      <c r="N255" s="108"/>
    </row>
    <row r="256" spans="1:14" ht="13.2" x14ac:dyDescent="0.25">
      <c r="A256" s="108" t="s">
        <v>548</v>
      </c>
      <c r="B256" s="108">
        <v>11243</v>
      </c>
      <c r="C256" s="108">
        <v>3810</v>
      </c>
      <c r="D256" s="108">
        <v>3862.2950527831399</v>
      </c>
      <c r="E256" s="108">
        <v>-52.252744363791699</v>
      </c>
      <c r="F256" s="108"/>
      <c r="G256" s="280">
        <v>6.43</v>
      </c>
      <c r="H256" s="280">
        <v>2.2166295615138902</v>
      </c>
      <c r="I256" s="108">
        <v>85.860351734662729</v>
      </c>
      <c r="J256" s="131">
        <v>4.1448012096415496</v>
      </c>
      <c r="K256" s="131">
        <v>26.1</v>
      </c>
      <c r="L256" s="131">
        <v>2.0139062891505901</v>
      </c>
      <c r="M256" s="190"/>
      <c r="N256" s="108"/>
    </row>
    <row r="257" spans="1:14" ht="13.2" x14ac:dyDescent="0.25">
      <c r="A257" s="108" t="s">
        <v>549</v>
      </c>
      <c r="B257" s="108">
        <v>6728</v>
      </c>
      <c r="C257" s="108">
        <v>4209</v>
      </c>
      <c r="D257" s="108">
        <v>4261.6406115909804</v>
      </c>
      <c r="E257" s="108">
        <v>-52.252744363791699</v>
      </c>
      <c r="F257" s="108"/>
      <c r="G257" s="280">
        <v>8.09</v>
      </c>
      <c r="H257" s="280">
        <v>2.4632170606711901</v>
      </c>
      <c r="I257" s="108">
        <v>69.375788283809797</v>
      </c>
      <c r="J257" s="131">
        <v>5.0237812128418495</v>
      </c>
      <c r="K257" s="131">
        <v>32.4</v>
      </c>
      <c r="L257" s="131">
        <v>17.902713987473902</v>
      </c>
      <c r="M257" s="190"/>
      <c r="N257" s="108"/>
    </row>
    <row r="258" spans="1:14" ht="13.2" x14ac:dyDescent="0.25">
      <c r="A258" s="108" t="s">
        <v>550</v>
      </c>
      <c r="B258" s="108">
        <v>6929</v>
      </c>
      <c r="C258" s="108">
        <v>3747</v>
      </c>
      <c r="D258" s="108">
        <v>3799.2259363534999</v>
      </c>
      <c r="E258" s="108">
        <v>-52.252744363791699</v>
      </c>
      <c r="F258" s="108"/>
      <c r="G258" s="280">
        <v>8.94</v>
      </c>
      <c r="H258" s="280">
        <v>2.06907528250836</v>
      </c>
      <c r="I258" s="108">
        <v>69.224273199507124</v>
      </c>
      <c r="J258" s="131">
        <v>0.101024678885842</v>
      </c>
      <c r="K258" s="131">
        <v>24.6</v>
      </c>
      <c r="L258" s="131">
        <v>24.239234449760801</v>
      </c>
      <c r="M258" s="190"/>
      <c r="N258" s="108"/>
    </row>
    <row r="259" spans="1:14" ht="14.25" customHeight="1" x14ac:dyDescent="0.25">
      <c r="A259" s="18" t="s">
        <v>551</v>
      </c>
      <c r="B259" s="108"/>
      <c r="C259" s="108"/>
      <c r="D259" s="108"/>
      <c r="E259" s="108"/>
      <c r="F259" s="108"/>
      <c r="G259" s="280"/>
      <c r="H259" s="280"/>
      <c r="I259" s="108"/>
      <c r="J259" s="131"/>
      <c r="K259" s="131"/>
      <c r="L259" s="131"/>
      <c r="M259" s="190"/>
      <c r="N259" s="108"/>
    </row>
    <row r="260" spans="1:14" ht="13.2" x14ac:dyDescent="0.25">
      <c r="A260" s="108" t="s">
        <v>552</v>
      </c>
      <c r="B260" s="108">
        <v>26414</v>
      </c>
      <c r="C260" s="108">
        <v>5007</v>
      </c>
      <c r="D260" s="108">
        <v>5059.4590428045503</v>
      </c>
      <c r="E260" s="108">
        <v>-52.252744363791699</v>
      </c>
      <c r="F260" s="108"/>
      <c r="G260" s="280">
        <v>10.190000000000001</v>
      </c>
      <c r="H260" s="280">
        <v>2.2152033804259696</v>
      </c>
      <c r="I260" s="108">
        <v>137.41178988718545</v>
      </c>
      <c r="J260" s="131">
        <v>9.1050200651169799</v>
      </c>
      <c r="K260" s="131">
        <v>32.799999999999997</v>
      </c>
      <c r="L260" s="131">
        <v>5.1679912161455599</v>
      </c>
      <c r="M260" s="190"/>
      <c r="N260" s="108"/>
    </row>
    <row r="261" spans="1:14" ht="13.2" x14ac:dyDescent="0.25">
      <c r="A261" s="108" t="s">
        <v>553</v>
      </c>
      <c r="B261" s="108">
        <v>103532</v>
      </c>
      <c r="C261" s="108">
        <v>5786</v>
      </c>
      <c r="D261" s="108">
        <v>5838.4685859648398</v>
      </c>
      <c r="E261" s="108">
        <v>-52.252744363791699</v>
      </c>
      <c r="F261" s="108"/>
      <c r="G261" s="280">
        <v>10.84</v>
      </c>
      <c r="H261" s="280">
        <v>2.2357488369940102</v>
      </c>
      <c r="I261" s="108">
        <v>311.20250641664182</v>
      </c>
      <c r="J261" s="131">
        <v>14.748097206660701</v>
      </c>
      <c r="K261" s="131">
        <v>23</v>
      </c>
      <c r="L261" s="131">
        <v>4.4055294442908499</v>
      </c>
      <c r="M261" s="190"/>
      <c r="N261" s="108"/>
    </row>
    <row r="262" spans="1:14" ht="13.2" x14ac:dyDescent="0.25">
      <c r="A262" s="108" t="s">
        <v>554</v>
      </c>
      <c r="B262" s="108">
        <v>9374</v>
      </c>
      <c r="C262" s="108">
        <v>4628</v>
      </c>
      <c r="D262" s="108">
        <v>4680.5551070837901</v>
      </c>
      <c r="E262" s="108">
        <v>-52.252744363791699</v>
      </c>
      <c r="F262" s="108"/>
      <c r="G262" s="280">
        <v>10.35</v>
      </c>
      <c r="H262" s="280">
        <v>2.27300956402931</v>
      </c>
      <c r="I262" s="108">
        <v>86.417590801873203</v>
      </c>
      <c r="J262" s="131">
        <v>6.1019842116492393</v>
      </c>
      <c r="K262" s="131">
        <v>27.7</v>
      </c>
      <c r="L262" s="131">
        <v>1.96423357664234</v>
      </c>
      <c r="M262" s="190"/>
      <c r="N262" s="108"/>
    </row>
    <row r="263" spans="1:14" ht="13.2" x14ac:dyDescent="0.25">
      <c r="A263" s="108" t="s">
        <v>555</v>
      </c>
      <c r="B263" s="108">
        <v>37645</v>
      </c>
      <c r="C263" s="108">
        <v>4305</v>
      </c>
      <c r="D263" s="108">
        <v>4357.1067267997096</v>
      </c>
      <c r="E263" s="108">
        <v>-52.252744363791699</v>
      </c>
      <c r="F263" s="108"/>
      <c r="G263" s="280">
        <v>5.9499999999999993</v>
      </c>
      <c r="H263" s="280">
        <v>2.1221883959447898</v>
      </c>
      <c r="I263" s="108">
        <v>164.62988793047271</v>
      </c>
      <c r="J263" s="131">
        <v>9.4780183291273712</v>
      </c>
      <c r="K263" s="131">
        <v>29.8</v>
      </c>
      <c r="L263" s="131">
        <v>2.9047104419765999</v>
      </c>
      <c r="M263" s="190"/>
      <c r="N263" s="108"/>
    </row>
    <row r="264" spans="1:14" ht="13.2" x14ac:dyDescent="0.25">
      <c r="A264" s="108" t="s">
        <v>556</v>
      </c>
      <c r="B264" s="108">
        <v>18538</v>
      </c>
      <c r="C264" s="108">
        <v>4543</v>
      </c>
      <c r="D264" s="108">
        <v>4595.6353962752901</v>
      </c>
      <c r="E264" s="108">
        <v>-52.252744363791699</v>
      </c>
      <c r="F264" s="108"/>
      <c r="G264" s="280">
        <v>8.75</v>
      </c>
      <c r="H264" s="280">
        <v>2.1001615508885298</v>
      </c>
      <c r="I264" s="108">
        <v>107.56858277396798</v>
      </c>
      <c r="J264" s="131">
        <v>8.1562196569209195</v>
      </c>
      <c r="K264" s="131">
        <v>32.200000000000003</v>
      </c>
      <c r="L264" s="131">
        <v>5.4052066480364802</v>
      </c>
      <c r="M264" s="190"/>
      <c r="N264" s="108"/>
    </row>
    <row r="265" spans="1:14" ht="13.2" x14ac:dyDescent="0.25">
      <c r="A265" s="108" t="s">
        <v>557</v>
      </c>
      <c r="B265" s="108">
        <v>9370</v>
      </c>
      <c r="C265" s="108">
        <v>4556</v>
      </c>
      <c r="D265" s="108">
        <v>4608.6406305120699</v>
      </c>
      <c r="E265" s="108">
        <v>-52.252744363791699</v>
      </c>
      <c r="F265" s="108"/>
      <c r="G265" s="280">
        <v>9.08</v>
      </c>
      <c r="H265" s="280">
        <v>2.3599859105318801</v>
      </c>
      <c r="I265" s="108">
        <v>70</v>
      </c>
      <c r="J265" s="131">
        <v>6.8836712913553892</v>
      </c>
      <c r="K265" s="131">
        <v>33.799999999999997</v>
      </c>
      <c r="L265" s="131">
        <v>3.9529821506312603</v>
      </c>
      <c r="M265" s="190"/>
      <c r="N265" s="108"/>
    </row>
    <row r="266" spans="1:14" ht="13.2" x14ac:dyDescent="0.25">
      <c r="A266" s="108" t="s">
        <v>558</v>
      </c>
      <c r="B266" s="108">
        <v>5758</v>
      </c>
      <c r="C266" s="108">
        <v>5204</v>
      </c>
      <c r="D266" s="108">
        <v>5256.3183361191795</v>
      </c>
      <c r="E266" s="108">
        <v>-52.252744363791699</v>
      </c>
      <c r="F266" s="108"/>
      <c r="G266" s="280">
        <v>14.46</v>
      </c>
      <c r="H266" s="280">
        <v>2.3517786561264802</v>
      </c>
      <c r="I266" s="108">
        <v>59.008473967727717</v>
      </c>
      <c r="J266" s="131">
        <v>3.6297325460229199</v>
      </c>
      <c r="K266" s="131">
        <v>30.7</v>
      </c>
      <c r="L266" s="131">
        <v>5.6863289382373399</v>
      </c>
      <c r="M266" s="190"/>
      <c r="N266" s="108"/>
    </row>
    <row r="267" spans="1:14" ht="13.2" x14ac:dyDescent="0.25">
      <c r="A267" s="108" t="s">
        <v>559</v>
      </c>
      <c r="B267" s="108">
        <v>11525</v>
      </c>
      <c r="C267" s="108">
        <v>4327</v>
      </c>
      <c r="D267" s="108">
        <v>4379.7213939086096</v>
      </c>
      <c r="E267" s="108">
        <v>-52.252744363791699</v>
      </c>
      <c r="F267" s="108"/>
      <c r="G267" s="280">
        <v>8.5299999999999994</v>
      </c>
      <c r="H267" s="280">
        <v>1.9243530192435299</v>
      </c>
      <c r="I267" s="108">
        <v>87.681240867131891</v>
      </c>
      <c r="J267" s="131">
        <v>9.1019522776572703</v>
      </c>
      <c r="K267" s="131">
        <v>29</v>
      </c>
      <c r="L267" s="131">
        <v>3.9180466578024902</v>
      </c>
      <c r="M267" s="190"/>
      <c r="N267" s="108"/>
    </row>
    <row r="268" spans="1:14" ht="13.2" x14ac:dyDescent="0.25">
      <c r="A268" s="108" t="s">
        <v>560</v>
      </c>
      <c r="B268" s="108">
        <v>38628</v>
      </c>
      <c r="C268" s="108">
        <v>5966</v>
      </c>
      <c r="D268" s="108">
        <v>6018.5329092428301</v>
      </c>
      <c r="E268" s="108">
        <v>-52.252744363791699</v>
      </c>
      <c r="F268" s="108"/>
      <c r="G268" s="280">
        <v>15.040000000000001</v>
      </c>
      <c r="H268" s="280">
        <v>2.3120656980416898</v>
      </c>
      <c r="I268" s="108">
        <v>184.06520583749662</v>
      </c>
      <c r="J268" s="131">
        <v>11.4735425080253</v>
      </c>
      <c r="K268" s="131">
        <v>25</v>
      </c>
      <c r="L268" s="131">
        <v>3.4997091332169896</v>
      </c>
      <c r="M268" s="190"/>
      <c r="N268" s="108"/>
    </row>
    <row r="269" spans="1:14" ht="13.2" x14ac:dyDescent="0.25">
      <c r="A269" s="108" t="s">
        <v>561</v>
      </c>
      <c r="B269" s="108">
        <v>24858</v>
      </c>
      <c r="C269" s="108">
        <v>5929</v>
      </c>
      <c r="D269" s="108">
        <v>5981.10466074125</v>
      </c>
      <c r="E269" s="108">
        <v>-52.252744363791699</v>
      </c>
      <c r="F269" s="108"/>
      <c r="G269" s="280">
        <v>15.45</v>
      </c>
      <c r="H269" s="280">
        <v>2.3337330504565998</v>
      </c>
      <c r="I269" s="108">
        <v>140.17132374348185</v>
      </c>
      <c r="J269" s="131">
        <v>8.2589106122777398</v>
      </c>
      <c r="K269" s="131">
        <v>33.4</v>
      </c>
      <c r="L269" s="131">
        <v>7.4150668679896503</v>
      </c>
      <c r="M269" s="190"/>
      <c r="N269" s="108"/>
    </row>
    <row r="270" spans="1:14" ht="14.25" customHeight="1" x14ac:dyDescent="0.25">
      <c r="A270" s="18" t="s">
        <v>562</v>
      </c>
      <c r="B270" s="108"/>
      <c r="C270" s="108"/>
      <c r="D270" s="108"/>
      <c r="E270" s="108"/>
      <c r="F270" s="108"/>
      <c r="G270" s="280"/>
      <c r="H270" s="280"/>
      <c r="I270" s="108"/>
      <c r="J270" s="131"/>
      <c r="K270" s="131"/>
      <c r="L270" s="131"/>
      <c r="M270" s="190"/>
      <c r="N270" s="108"/>
    </row>
    <row r="271" spans="1:14" ht="13.2" x14ac:dyDescent="0.25">
      <c r="A271" s="108" t="s">
        <v>563</v>
      </c>
      <c r="B271" s="108">
        <v>24654</v>
      </c>
      <c r="C271" s="108">
        <v>5056</v>
      </c>
      <c r="D271" s="108">
        <v>5108.6408893266498</v>
      </c>
      <c r="E271" s="108">
        <v>-52.252744363791699</v>
      </c>
      <c r="F271" s="108"/>
      <c r="G271" s="280">
        <v>10.780000000000001</v>
      </c>
      <c r="H271" s="280">
        <v>2.1682278541201101</v>
      </c>
      <c r="I271" s="108">
        <v>140.85453489327207</v>
      </c>
      <c r="J271" s="131">
        <v>9.4791920175225108</v>
      </c>
      <c r="K271" s="131">
        <v>30.4</v>
      </c>
      <c r="L271" s="131">
        <v>5.2289250669045506</v>
      </c>
      <c r="M271" s="190"/>
      <c r="N271" s="108"/>
    </row>
    <row r="272" spans="1:14" ht="13.2" x14ac:dyDescent="0.25">
      <c r="A272" s="108" t="s">
        <v>564</v>
      </c>
      <c r="B272" s="108">
        <v>17631</v>
      </c>
      <c r="C272" s="108">
        <v>5303</v>
      </c>
      <c r="D272" s="108">
        <v>5355.0658966585397</v>
      </c>
      <c r="E272" s="108">
        <v>-52.252744363791699</v>
      </c>
      <c r="F272" s="108"/>
      <c r="G272" s="280">
        <v>11.799999999999999</v>
      </c>
      <c r="H272" s="280">
        <v>2.6472318452186401</v>
      </c>
      <c r="I272" s="108">
        <v>111.67810886650973</v>
      </c>
      <c r="J272" s="131">
        <v>6.8175372922693001</v>
      </c>
      <c r="K272" s="131">
        <v>34.200000000000003</v>
      </c>
      <c r="L272" s="131">
        <v>4.1212751727725401</v>
      </c>
      <c r="M272" s="190"/>
      <c r="N272" s="108"/>
    </row>
    <row r="273" spans="1:14" ht="13.2" x14ac:dyDescent="0.25">
      <c r="A273" s="108" t="s">
        <v>565</v>
      </c>
      <c r="B273" s="108">
        <v>18523</v>
      </c>
      <c r="C273" s="108">
        <v>4908</v>
      </c>
      <c r="D273" s="108">
        <v>4959.8009391204796</v>
      </c>
      <c r="E273" s="108">
        <v>-52.252744363791699</v>
      </c>
      <c r="F273" s="108"/>
      <c r="G273" s="280">
        <v>11.44</v>
      </c>
      <c r="H273" s="280">
        <v>2.0035646241779901</v>
      </c>
      <c r="I273" s="108">
        <v>110.33131921625881</v>
      </c>
      <c r="J273" s="131">
        <v>6.9697133293742901</v>
      </c>
      <c r="K273" s="131">
        <v>31.4</v>
      </c>
      <c r="L273" s="131">
        <v>5.2629343902611598</v>
      </c>
      <c r="M273" s="190"/>
      <c r="N273" s="108"/>
    </row>
    <row r="274" spans="1:14" ht="13.2" x14ac:dyDescent="0.25">
      <c r="A274" s="108" t="s">
        <v>566</v>
      </c>
      <c r="B274" s="108">
        <v>99213</v>
      </c>
      <c r="C274" s="108">
        <v>4998</v>
      </c>
      <c r="D274" s="108">
        <v>5050.47252279021</v>
      </c>
      <c r="E274" s="108">
        <v>-52.252744363791699</v>
      </c>
      <c r="F274" s="108"/>
      <c r="G274" s="280">
        <v>6.41</v>
      </c>
      <c r="H274" s="280">
        <v>2.11004242957948</v>
      </c>
      <c r="I274" s="108">
        <v>295.09489998981684</v>
      </c>
      <c r="J274" s="131">
        <v>15.5513894348523</v>
      </c>
      <c r="K274" s="131">
        <v>24.3</v>
      </c>
      <c r="L274" s="131">
        <v>2.3027020173560198</v>
      </c>
      <c r="M274" s="190"/>
      <c r="N274" s="108"/>
    </row>
    <row r="275" spans="1:14" ht="13.2" x14ac:dyDescent="0.25">
      <c r="A275" s="108" t="s">
        <v>567</v>
      </c>
      <c r="B275" s="108">
        <v>17540</v>
      </c>
      <c r="C275" s="108">
        <v>4461</v>
      </c>
      <c r="D275" s="108">
        <v>4512.7755035622804</v>
      </c>
      <c r="E275" s="108">
        <v>-52.252744363791699</v>
      </c>
      <c r="F275" s="108"/>
      <c r="G275" s="280">
        <v>7.3400000000000007</v>
      </c>
      <c r="H275" s="280">
        <v>2.29229989868288</v>
      </c>
      <c r="I275" s="108">
        <v>122.73548794053006</v>
      </c>
      <c r="J275" s="131">
        <v>10.826681870011399</v>
      </c>
      <c r="K275" s="131">
        <v>28.1</v>
      </c>
      <c r="L275" s="131">
        <v>2.9164820050431701</v>
      </c>
      <c r="M275" s="190"/>
      <c r="N275" s="108"/>
    </row>
    <row r="276" spans="1:14" ht="13.2" x14ac:dyDescent="0.25">
      <c r="A276" s="108" t="s">
        <v>568</v>
      </c>
      <c r="B276" s="108">
        <v>9109</v>
      </c>
      <c r="C276" s="108">
        <v>4087</v>
      </c>
      <c r="D276" s="108">
        <v>4139.40860185982</v>
      </c>
      <c r="E276" s="108">
        <v>-52.252744363791699</v>
      </c>
      <c r="F276" s="108"/>
      <c r="G276" s="280">
        <v>7.16</v>
      </c>
      <c r="H276" s="280">
        <v>2.6168000955908699</v>
      </c>
      <c r="I276" s="108">
        <v>74.296702484026838</v>
      </c>
      <c r="J276" s="131">
        <v>2.71160390822264</v>
      </c>
      <c r="K276" s="131">
        <v>30.6</v>
      </c>
      <c r="L276" s="131">
        <v>4.3779298296695304</v>
      </c>
      <c r="M276" s="190"/>
      <c r="N276" s="108"/>
    </row>
    <row r="277" spans="1:14" ht="13.2" x14ac:dyDescent="0.25">
      <c r="A277" s="108" t="s">
        <v>569</v>
      </c>
      <c r="B277" s="108">
        <v>55478</v>
      </c>
      <c r="C277" s="108">
        <v>4248</v>
      </c>
      <c r="D277" s="108">
        <v>4300.2642698163299</v>
      </c>
      <c r="E277" s="108">
        <v>-52.252744363791699</v>
      </c>
      <c r="F277" s="108"/>
      <c r="G277" s="280">
        <v>6.79</v>
      </c>
      <c r="H277" s="280">
        <v>1.59956972968666</v>
      </c>
      <c r="I277" s="108">
        <v>205.55291289592566</v>
      </c>
      <c r="J277" s="131">
        <v>6.4241681387216598</v>
      </c>
      <c r="K277" s="131">
        <v>28.6</v>
      </c>
      <c r="L277" s="131">
        <v>2.1424424474959602</v>
      </c>
      <c r="M277" s="190"/>
      <c r="N277" s="108"/>
    </row>
    <row r="278" spans="1:14" ht="14.25" customHeight="1" x14ac:dyDescent="0.25">
      <c r="A278" s="18" t="s">
        <v>570</v>
      </c>
      <c r="B278" s="108"/>
      <c r="C278" s="108"/>
      <c r="D278" s="108"/>
      <c r="E278" s="108"/>
      <c r="F278" s="108"/>
      <c r="G278" s="280"/>
      <c r="H278" s="280"/>
      <c r="I278" s="108"/>
      <c r="J278" s="131"/>
      <c r="K278" s="131"/>
      <c r="L278" s="131"/>
      <c r="M278" s="190"/>
      <c r="N278" s="108"/>
    </row>
    <row r="279" spans="1:14" ht="13.2" x14ac:dyDescent="0.25">
      <c r="A279" s="108" t="s">
        <v>571</v>
      </c>
      <c r="B279" s="108">
        <v>7140</v>
      </c>
      <c r="C279" s="108">
        <v>3789</v>
      </c>
      <c r="D279" s="108">
        <v>3841.04283634591</v>
      </c>
      <c r="E279" s="108">
        <v>-52.252744363791699</v>
      </c>
      <c r="F279" s="108"/>
      <c r="G279" s="280">
        <v>10.15</v>
      </c>
      <c r="H279" s="280">
        <v>1.4665020067922201</v>
      </c>
      <c r="I279" s="108">
        <v>51.44900387762624</v>
      </c>
      <c r="J279" s="131">
        <v>2.5630252100840298</v>
      </c>
      <c r="K279" s="131">
        <v>21.6</v>
      </c>
      <c r="L279" s="131">
        <v>8.4415841584158393</v>
      </c>
      <c r="M279" s="190"/>
      <c r="N279" s="108"/>
    </row>
    <row r="280" spans="1:14" ht="13.2" x14ac:dyDescent="0.25">
      <c r="A280" s="108" t="s">
        <v>572</v>
      </c>
      <c r="B280" s="108">
        <v>6099</v>
      </c>
      <c r="C280" s="108">
        <v>5144</v>
      </c>
      <c r="D280" s="108">
        <v>5196.4938428914902</v>
      </c>
      <c r="E280" s="108">
        <v>-52.252744363791699</v>
      </c>
      <c r="F280" s="108"/>
      <c r="G280" s="280">
        <v>14.02</v>
      </c>
      <c r="H280" s="280">
        <v>2.03320276067898</v>
      </c>
      <c r="I280" s="108">
        <v>53.9351462406472</v>
      </c>
      <c r="J280" s="131">
        <v>6.5420560747663501</v>
      </c>
      <c r="K280" s="131">
        <v>33.1</v>
      </c>
      <c r="L280" s="131">
        <v>8.6249469664828204</v>
      </c>
      <c r="M280" s="190"/>
      <c r="N280" s="108"/>
    </row>
    <row r="281" spans="1:14" ht="13.2" x14ac:dyDescent="0.25">
      <c r="A281" s="108" t="s">
        <v>573</v>
      </c>
      <c r="B281" s="108">
        <v>10145</v>
      </c>
      <c r="C281" s="108">
        <v>3365</v>
      </c>
      <c r="D281" s="108">
        <v>3416.9026034796402</v>
      </c>
      <c r="E281" s="108">
        <v>-52.252744363791699</v>
      </c>
      <c r="F281" s="108"/>
      <c r="G281" s="280">
        <v>6.74</v>
      </c>
      <c r="H281" s="280">
        <v>1.52154597956464</v>
      </c>
      <c r="I281" s="108">
        <v>81.2219182240853</v>
      </c>
      <c r="J281" s="131">
        <v>3.6175455889600796</v>
      </c>
      <c r="K281" s="131">
        <v>22.6</v>
      </c>
      <c r="L281" s="131">
        <v>14.780304049508899</v>
      </c>
      <c r="M281" s="190"/>
      <c r="N281" s="108"/>
    </row>
    <row r="282" spans="1:14" ht="13.2" x14ac:dyDescent="0.25">
      <c r="A282" s="108" t="s">
        <v>574</v>
      </c>
      <c r="B282" s="108">
        <v>15595</v>
      </c>
      <c r="C282" s="108">
        <v>3108</v>
      </c>
      <c r="D282" s="108">
        <v>3160.71145765656</v>
      </c>
      <c r="E282" s="108">
        <v>-52.252744363791699</v>
      </c>
      <c r="F282" s="108"/>
      <c r="G282" s="280">
        <v>5.26</v>
      </c>
      <c r="H282" s="280">
        <v>1.24472719728926</v>
      </c>
      <c r="I282" s="108">
        <v>93.487967140161942</v>
      </c>
      <c r="J282" s="131">
        <v>3.7127284386021198</v>
      </c>
      <c r="K282" s="131">
        <v>22.5</v>
      </c>
      <c r="L282" s="131">
        <v>6.9250726040658295</v>
      </c>
      <c r="M282" s="190"/>
      <c r="N282" s="108"/>
    </row>
    <row r="283" spans="1:14" ht="13.2" x14ac:dyDescent="0.25">
      <c r="A283" s="108" t="s">
        <v>575</v>
      </c>
      <c r="B283" s="108">
        <v>5135</v>
      </c>
      <c r="C283" s="108">
        <v>4977</v>
      </c>
      <c r="D283" s="108">
        <v>5029.6099785614697</v>
      </c>
      <c r="E283" s="108">
        <v>-52.252744363791699</v>
      </c>
      <c r="F283" s="108"/>
      <c r="G283" s="280">
        <v>12.959999999999999</v>
      </c>
      <c r="H283" s="280">
        <v>2.39771227452706</v>
      </c>
      <c r="I283" s="108">
        <v>48.959166659574592</v>
      </c>
      <c r="J283" s="131">
        <v>3.6806231742940598</v>
      </c>
      <c r="K283" s="131">
        <v>33.4</v>
      </c>
      <c r="L283" s="131">
        <v>8.5039370078740202</v>
      </c>
      <c r="M283" s="190"/>
      <c r="N283" s="108"/>
    </row>
    <row r="284" spans="1:14" ht="13.2" x14ac:dyDescent="0.25">
      <c r="A284" s="108" t="s">
        <v>576</v>
      </c>
      <c r="B284" s="108">
        <v>11113</v>
      </c>
      <c r="C284" s="108">
        <v>4857</v>
      </c>
      <c r="D284" s="108">
        <v>4909.0070312524203</v>
      </c>
      <c r="E284" s="108">
        <v>-52.252744363791699</v>
      </c>
      <c r="F284" s="108"/>
      <c r="G284" s="280">
        <v>13.73</v>
      </c>
      <c r="H284" s="280">
        <v>1.6097809475292899</v>
      </c>
      <c r="I284" s="108">
        <v>81.981705276238301</v>
      </c>
      <c r="J284" s="131">
        <v>7.2887609106451894</v>
      </c>
      <c r="K284" s="131">
        <v>27.2</v>
      </c>
      <c r="L284" s="131">
        <v>16.5421686746988</v>
      </c>
      <c r="M284" s="190"/>
      <c r="N284" s="108"/>
    </row>
    <row r="285" spans="1:14" ht="13.2" x14ac:dyDescent="0.25">
      <c r="A285" s="108" t="s">
        <v>577</v>
      </c>
      <c r="B285" s="108">
        <v>12464</v>
      </c>
      <c r="C285" s="108">
        <v>2826</v>
      </c>
      <c r="D285" s="108">
        <v>2878.2291476350201</v>
      </c>
      <c r="E285" s="108">
        <v>-52.252744363791699</v>
      </c>
      <c r="F285" s="108"/>
      <c r="G285" s="280">
        <v>5.36</v>
      </c>
      <c r="H285" s="280">
        <v>1.28950236106066</v>
      </c>
      <c r="I285" s="108">
        <v>87.435690653188075</v>
      </c>
      <c r="J285" s="131">
        <v>1.17137355584082</v>
      </c>
      <c r="K285" s="131">
        <v>17.5</v>
      </c>
      <c r="L285" s="131">
        <v>15.063072227873899</v>
      </c>
      <c r="M285" s="190"/>
      <c r="N285" s="108"/>
    </row>
    <row r="286" spans="1:14" ht="13.2" x14ac:dyDescent="0.25">
      <c r="A286" s="108" t="s">
        <v>578</v>
      </c>
      <c r="B286" s="108">
        <v>64881</v>
      </c>
      <c r="C286" s="108">
        <v>4309</v>
      </c>
      <c r="D286" s="108">
        <v>4361.1223038055296</v>
      </c>
      <c r="E286" s="108">
        <v>-52.252744363791699</v>
      </c>
      <c r="F286" s="108"/>
      <c r="G286" s="280">
        <v>5.12</v>
      </c>
      <c r="H286" s="280">
        <v>1.6233374161160701</v>
      </c>
      <c r="I286" s="108">
        <v>239.16103361542824</v>
      </c>
      <c r="J286" s="131">
        <v>13.279696675452</v>
      </c>
      <c r="K286" s="131">
        <v>26.3</v>
      </c>
      <c r="L286" s="131">
        <v>4.62203857986571</v>
      </c>
      <c r="M286" s="190"/>
      <c r="N286" s="108"/>
    </row>
    <row r="287" spans="1:14" ht="14.25" customHeight="1" x14ac:dyDescent="0.25">
      <c r="A287" s="18" t="s">
        <v>579</v>
      </c>
      <c r="B287" s="108"/>
      <c r="C287" s="108"/>
      <c r="D287" s="108"/>
      <c r="E287" s="108"/>
      <c r="F287" s="108"/>
      <c r="G287" s="280"/>
      <c r="H287" s="280"/>
      <c r="I287" s="108"/>
      <c r="J287" s="131"/>
      <c r="K287" s="131"/>
      <c r="L287" s="131"/>
      <c r="M287" s="190"/>
      <c r="N287" s="108"/>
    </row>
    <row r="288" spans="1:14" ht="13.2" x14ac:dyDescent="0.25">
      <c r="A288" s="108" t="s">
        <v>580</v>
      </c>
      <c r="B288" s="108">
        <v>2348</v>
      </c>
      <c r="C288" s="108">
        <v>3621</v>
      </c>
      <c r="D288" s="108">
        <v>3673.1089446056699</v>
      </c>
      <c r="E288" s="108">
        <v>-52.252744363791699</v>
      </c>
      <c r="F288" s="108"/>
      <c r="G288" s="280">
        <v>7.7399999999999993</v>
      </c>
      <c r="H288" s="280">
        <v>2</v>
      </c>
      <c r="I288" s="108">
        <v>31.827660925679098</v>
      </c>
      <c r="J288" s="131">
        <v>1.74616695059625</v>
      </c>
      <c r="K288" s="131">
        <v>25.3</v>
      </c>
      <c r="L288" s="131">
        <v>1.8639373871162002</v>
      </c>
      <c r="M288" s="190"/>
      <c r="N288" s="108"/>
    </row>
    <row r="289" spans="1:14" ht="13.2" x14ac:dyDescent="0.25">
      <c r="A289" s="108" t="s">
        <v>581</v>
      </c>
      <c r="B289" s="108">
        <v>2339</v>
      </c>
      <c r="C289" s="108">
        <v>4049</v>
      </c>
      <c r="D289" s="108">
        <v>4101.7345355096504</v>
      </c>
      <c r="E289" s="108">
        <v>-52.252744363791699</v>
      </c>
      <c r="F289" s="108"/>
      <c r="G289" s="280">
        <v>11.04</v>
      </c>
      <c r="H289" s="280">
        <v>1.47942672214517</v>
      </c>
      <c r="I289" s="108">
        <v>36.331804249169899</v>
      </c>
      <c r="J289" s="131">
        <v>3.2064985036340303</v>
      </c>
      <c r="K289" s="131">
        <v>27.9</v>
      </c>
      <c r="L289" s="131">
        <v>12.100208768267199</v>
      </c>
      <c r="M289" s="190"/>
      <c r="N289" s="108"/>
    </row>
    <row r="290" spans="1:14" ht="13.2" x14ac:dyDescent="0.25">
      <c r="A290" s="108" t="s">
        <v>582</v>
      </c>
      <c r="B290" s="108">
        <v>12213</v>
      </c>
      <c r="C290" s="108">
        <v>4248</v>
      </c>
      <c r="D290" s="108">
        <v>4300.66447076021</v>
      </c>
      <c r="E290" s="108">
        <v>-52.252744363791699</v>
      </c>
      <c r="F290" s="108"/>
      <c r="G290" s="280">
        <v>7.7399999999999993</v>
      </c>
      <c r="H290" s="280">
        <v>2.0633750921149598</v>
      </c>
      <c r="I290" s="108">
        <v>95.367709419907953</v>
      </c>
      <c r="J290" s="131">
        <v>8.4090723000081891</v>
      </c>
      <c r="K290" s="131">
        <v>28.6</v>
      </c>
      <c r="L290" s="131">
        <v>2.47821612349914</v>
      </c>
      <c r="M290" s="190"/>
      <c r="N290" s="108"/>
    </row>
    <row r="291" spans="1:14" ht="13.2" x14ac:dyDescent="0.25">
      <c r="A291" s="108" t="s">
        <v>583</v>
      </c>
      <c r="B291" s="108">
        <v>2990</v>
      </c>
      <c r="C291" s="108">
        <v>3761</v>
      </c>
      <c r="D291" s="108">
        <v>3812.7947491760901</v>
      </c>
      <c r="E291" s="108">
        <v>-52.252744363791699</v>
      </c>
      <c r="F291" s="108"/>
      <c r="G291" s="280">
        <v>7.5600000000000005</v>
      </c>
      <c r="H291" s="280">
        <v>1.58546017014695</v>
      </c>
      <c r="I291" s="108">
        <v>44.665422868254588</v>
      </c>
      <c r="J291" s="131">
        <v>8.5618729096989998</v>
      </c>
      <c r="K291" s="131">
        <v>25.6</v>
      </c>
      <c r="L291" s="131">
        <v>2.6963887650468097</v>
      </c>
      <c r="M291" s="190"/>
      <c r="N291" s="108"/>
    </row>
    <row r="292" spans="1:14" ht="13.2" x14ac:dyDescent="0.25">
      <c r="A292" s="108" t="s">
        <v>584</v>
      </c>
      <c r="B292" s="108">
        <v>7033</v>
      </c>
      <c r="C292" s="108">
        <v>3667</v>
      </c>
      <c r="D292" s="108">
        <v>3718.76522382959</v>
      </c>
      <c r="E292" s="108">
        <v>-52.252744363791699</v>
      </c>
      <c r="F292" s="108"/>
      <c r="G292" s="280">
        <v>6.7100000000000009</v>
      </c>
      <c r="H292" s="280">
        <v>1.9376181474480201</v>
      </c>
      <c r="I292" s="108">
        <v>63.458647952820428</v>
      </c>
      <c r="J292" s="131">
        <v>2.3460827527371002</v>
      </c>
      <c r="K292" s="131">
        <v>29.1</v>
      </c>
      <c r="L292" s="131">
        <v>1.6007952286282299</v>
      </c>
      <c r="M292" s="190"/>
      <c r="N292" s="108"/>
    </row>
    <row r="293" spans="1:14" ht="13.2" x14ac:dyDescent="0.25">
      <c r="A293" s="108" t="s">
        <v>585</v>
      </c>
      <c r="B293" s="108">
        <v>3924</v>
      </c>
      <c r="C293" s="108">
        <v>3889</v>
      </c>
      <c r="D293" s="108">
        <v>3941.4355665657399</v>
      </c>
      <c r="E293" s="108">
        <v>-52.252744363791699</v>
      </c>
      <c r="F293" s="108"/>
      <c r="G293" s="280">
        <v>7.02</v>
      </c>
      <c r="H293" s="280">
        <v>1.94341240354387</v>
      </c>
      <c r="I293" s="108">
        <v>48.559242168715933</v>
      </c>
      <c r="J293" s="131">
        <v>5.4791029561671794</v>
      </c>
      <c r="K293" s="131">
        <v>32.6</v>
      </c>
      <c r="L293" s="131">
        <v>0.95121951219512191</v>
      </c>
      <c r="M293" s="190"/>
      <c r="N293" s="108"/>
    </row>
    <row r="294" spans="1:14" ht="13.2" x14ac:dyDescent="0.25">
      <c r="A294" s="108" t="s">
        <v>586</v>
      </c>
      <c r="B294" s="108">
        <v>6740</v>
      </c>
      <c r="C294" s="108">
        <v>3375</v>
      </c>
      <c r="D294" s="108">
        <v>3427.3125239116698</v>
      </c>
      <c r="E294" s="108">
        <v>-52.252744363791699</v>
      </c>
      <c r="F294" s="108"/>
      <c r="G294" s="280">
        <v>4.93</v>
      </c>
      <c r="H294" s="280">
        <v>2.0132013201320098</v>
      </c>
      <c r="I294" s="108">
        <v>55.560777532356404</v>
      </c>
      <c r="J294" s="131">
        <v>2.4629080118694398</v>
      </c>
      <c r="K294" s="131">
        <v>29.4</v>
      </c>
      <c r="L294" s="131">
        <v>1.4216271884654998</v>
      </c>
      <c r="M294" s="190"/>
      <c r="N294" s="108"/>
    </row>
    <row r="295" spans="1:14" ht="13.2" x14ac:dyDescent="0.25">
      <c r="A295" s="108" t="s">
        <v>587</v>
      </c>
      <c r="B295" s="108">
        <v>76542</v>
      </c>
      <c r="C295" s="108">
        <v>4042</v>
      </c>
      <c r="D295" s="108">
        <v>4093.8647487620201</v>
      </c>
      <c r="E295" s="108">
        <v>-52.252744363791699</v>
      </c>
      <c r="F295" s="108"/>
      <c r="G295" s="280">
        <v>3.9899999999999998</v>
      </c>
      <c r="H295" s="280">
        <v>1.7671940150226499</v>
      </c>
      <c r="I295" s="108">
        <v>243.6657546722559</v>
      </c>
      <c r="J295" s="131">
        <v>8.2582111781766905</v>
      </c>
      <c r="K295" s="131">
        <v>27.6</v>
      </c>
      <c r="L295" s="131">
        <v>0.93022989164707903</v>
      </c>
      <c r="M295" s="190"/>
      <c r="N295" s="108"/>
    </row>
    <row r="296" spans="1:14" ht="13.2" x14ac:dyDescent="0.25">
      <c r="A296" s="108" t="s">
        <v>588</v>
      </c>
      <c r="B296" s="108">
        <v>2387</v>
      </c>
      <c r="C296" s="108">
        <v>3837</v>
      </c>
      <c r="D296" s="108">
        <v>3889.6556701088498</v>
      </c>
      <c r="E296" s="108">
        <v>-52.252744363791699</v>
      </c>
      <c r="F296" s="108"/>
      <c r="G296" s="280">
        <v>9.33</v>
      </c>
      <c r="H296" s="280">
        <v>1.6924564796905202</v>
      </c>
      <c r="I296" s="108">
        <v>33.361654635224554</v>
      </c>
      <c r="J296" s="131">
        <v>2.5974025974026</v>
      </c>
      <c r="K296" s="131">
        <v>27.5</v>
      </c>
      <c r="L296" s="131">
        <v>6.1924778761061905</v>
      </c>
      <c r="M296" s="190"/>
      <c r="N296" s="108"/>
    </row>
    <row r="297" spans="1:14" ht="13.2" x14ac:dyDescent="0.25">
      <c r="A297" s="108" t="s">
        <v>589</v>
      </c>
      <c r="B297" s="108">
        <v>5621</v>
      </c>
      <c r="C297" s="108">
        <v>3398</v>
      </c>
      <c r="D297" s="108">
        <v>3450.5911370734598</v>
      </c>
      <c r="E297" s="108">
        <v>-52.252744363791699</v>
      </c>
      <c r="F297" s="108"/>
      <c r="G297" s="280">
        <v>6.12</v>
      </c>
      <c r="H297" s="280">
        <v>1.6113185301630999</v>
      </c>
      <c r="I297" s="108">
        <v>57.77542730261716</v>
      </c>
      <c r="J297" s="131">
        <v>4.12737946984522</v>
      </c>
      <c r="K297" s="131">
        <v>28.8</v>
      </c>
      <c r="L297" s="131">
        <v>12.815262912982799</v>
      </c>
      <c r="M297" s="190"/>
      <c r="N297" s="108"/>
    </row>
    <row r="298" spans="1:14" ht="13.2" x14ac:dyDescent="0.25">
      <c r="A298" s="108" t="s">
        <v>590</v>
      </c>
      <c r="B298" s="108">
        <v>133091</v>
      </c>
      <c r="C298" s="108">
        <v>4585</v>
      </c>
      <c r="D298" s="108">
        <v>4637.7376547532704</v>
      </c>
      <c r="E298" s="108">
        <v>-52.252744363791699</v>
      </c>
      <c r="F298" s="108"/>
      <c r="G298" s="280">
        <v>5.04</v>
      </c>
      <c r="H298" s="280">
        <v>1.5442241162546702</v>
      </c>
      <c r="I298" s="108">
        <v>342.66601815762237</v>
      </c>
      <c r="J298" s="131">
        <v>13.796575275563299</v>
      </c>
      <c r="K298" s="131">
        <v>21.5</v>
      </c>
      <c r="L298" s="131">
        <v>1.41291775197563</v>
      </c>
      <c r="M298" s="190"/>
      <c r="N298" s="108"/>
    </row>
    <row r="299" spans="1:14" ht="13.2" x14ac:dyDescent="0.25">
      <c r="A299" s="108" t="s">
        <v>591</v>
      </c>
      <c r="B299" s="108">
        <v>6263</v>
      </c>
      <c r="C299" s="108">
        <v>4101</v>
      </c>
      <c r="D299" s="108">
        <v>4153.2257793196404</v>
      </c>
      <c r="E299" s="108">
        <v>-52.252744363791699</v>
      </c>
      <c r="F299" s="108"/>
      <c r="G299" s="280">
        <v>8.8800000000000008</v>
      </c>
      <c r="H299" s="280">
        <v>1.8969718064740699</v>
      </c>
      <c r="I299" s="108">
        <v>57.930993431840953</v>
      </c>
      <c r="J299" s="131">
        <v>7.6001916014689401</v>
      </c>
      <c r="K299" s="131">
        <v>27.4</v>
      </c>
      <c r="L299" s="131">
        <v>11.686613201727299</v>
      </c>
      <c r="M299" s="190"/>
      <c r="N299" s="108"/>
    </row>
    <row r="300" spans="1:14" ht="13.2" x14ac:dyDescent="0.25">
      <c r="A300" s="108" t="s">
        <v>592</v>
      </c>
      <c r="B300" s="108">
        <v>5461</v>
      </c>
      <c r="C300" s="108">
        <v>3413</v>
      </c>
      <c r="D300" s="108">
        <v>3464.9040327869802</v>
      </c>
      <c r="E300" s="108">
        <v>-52.252744363791699</v>
      </c>
      <c r="F300" s="108"/>
      <c r="G300" s="280">
        <v>5.35</v>
      </c>
      <c r="H300" s="280">
        <v>1.9155509783728102</v>
      </c>
      <c r="I300" s="108">
        <v>55.389529696504916</v>
      </c>
      <c r="J300" s="131">
        <v>0.78740157480314998</v>
      </c>
      <c r="K300" s="131">
        <v>32.5</v>
      </c>
      <c r="L300" s="131">
        <v>2.1068521921764201</v>
      </c>
      <c r="M300" s="190"/>
      <c r="N300" s="108"/>
    </row>
    <row r="301" spans="1:14" ht="13.2" x14ac:dyDescent="0.25">
      <c r="A301" s="108" t="s">
        <v>593</v>
      </c>
      <c r="B301" s="108">
        <v>9059</v>
      </c>
      <c r="C301" s="108">
        <v>3400</v>
      </c>
      <c r="D301" s="108">
        <v>3452.6292416266001</v>
      </c>
      <c r="E301" s="108">
        <v>-52.252744363791699</v>
      </c>
      <c r="F301" s="108"/>
      <c r="G301" s="280">
        <v>4.63</v>
      </c>
      <c r="H301" s="280">
        <v>1.9881197720935901</v>
      </c>
      <c r="I301" s="108">
        <v>79.460682101275722</v>
      </c>
      <c r="J301" s="131">
        <v>3.8966773374544599</v>
      </c>
      <c r="K301" s="131">
        <v>26.8</v>
      </c>
      <c r="L301" s="131">
        <v>1.22042833607908</v>
      </c>
      <c r="M301" s="190"/>
      <c r="N301" s="108"/>
    </row>
    <row r="302" spans="1:14" ht="13.2" x14ac:dyDescent="0.25">
      <c r="A302" s="108" t="s">
        <v>594</v>
      </c>
      <c r="B302" s="108">
        <v>2718</v>
      </c>
      <c r="C302" s="108">
        <v>4016</v>
      </c>
      <c r="D302" s="108">
        <v>4067.8120949279</v>
      </c>
      <c r="E302" s="108">
        <v>-52.252744363791699</v>
      </c>
      <c r="F302" s="108"/>
      <c r="G302" s="280">
        <v>9.1300000000000008</v>
      </c>
      <c r="H302" s="280">
        <v>2.15644820295983</v>
      </c>
      <c r="I302" s="108">
        <v>40.963398296528084</v>
      </c>
      <c r="J302" s="131">
        <v>3.2744665194996303</v>
      </c>
      <c r="K302" s="131">
        <v>25.4</v>
      </c>
      <c r="L302" s="131">
        <v>2.7390000000000003</v>
      </c>
      <c r="M302" s="190"/>
      <c r="N302" s="108"/>
    </row>
    <row r="303" spans="1:14" ht="14.25" customHeight="1" x14ac:dyDescent="0.25">
      <c r="A303" s="18" t="s">
        <v>595</v>
      </c>
      <c r="B303" s="108"/>
      <c r="C303" s="108"/>
      <c r="D303" s="108"/>
      <c r="E303" s="108"/>
      <c r="F303" s="108"/>
      <c r="G303" s="280"/>
      <c r="H303" s="280"/>
      <c r="I303" s="108"/>
      <c r="J303" s="131"/>
      <c r="K303" s="131"/>
      <c r="L303" s="131"/>
      <c r="M303" s="190"/>
      <c r="N303" s="108"/>
    </row>
    <row r="304" spans="1:14" ht="13.2" x14ac:dyDescent="0.25">
      <c r="A304" s="108" t="s">
        <v>596</v>
      </c>
      <c r="B304" s="108">
        <v>2609</v>
      </c>
      <c r="C304" s="108">
        <v>2829</v>
      </c>
      <c r="D304" s="108">
        <v>2880.9038965334398</v>
      </c>
      <c r="E304" s="108">
        <v>-52.252744363791699</v>
      </c>
      <c r="F304" s="108"/>
      <c r="G304" s="280">
        <v>1.08</v>
      </c>
      <c r="H304" s="280">
        <v>2.3625429553264601</v>
      </c>
      <c r="I304" s="108">
        <v>41.243181254602561</v>
      </c>
      <c r="J304" s="131">
        <v>5.7876581065542405</v>
      </c>
      <c r="K304" s="131">
        <v>25.2</v>
      </c>
      <c r="L304" s="131">
        <v>1.47945205479452</v>
      </c>
      <c r="M304" s="190"/>
      <c r="N304" s="108"/>
    </row>
    <row r="305" spans="1:14" ht="13.2" x14ac:dyDescent="0.25">
      <c r="A305" s="108" t="s">
        <v>597</v>
      </c>
      <c r="B305" s="108">
        <v>6113</v>
      </c>
      <c r="C305" s="108">
        <v>3590</v>
      </c>
      <c r="D305" s="108">
        <v>3641.9068260926902</v>
      </c>
      <c r="E305" s="108">
        <v>-52.252744363791699</v>
      </c>
      <c r="F305" s="108"/>
      <c r="G305" s="280">
        <v>5.18</v>
      </c>
      <c r="H305" s="280">
        <v>1.9415714026492499</v>
      </c>
      <c r="I305" s="108">
        <v>68.359344642850402</v>
      </c>
      <c r="J305" s="131">
        <v>6.2816947488957995</v>
      </c>
      <c r="K305" s="131">
        <v>29.1</v>
      </c>
      <c r="L305" s="131">
        <v>1.46105445866782</v>
      </c>
      <c r="M305" s="190"/>
      <c r="N305" s="108"/>
    </row>
    <row r="306" spans="1:14" ht="13.2" x14ac:dyDescent="0.25">
      <c r="A306" s="108" t="s">
        <v>598</v>
      </c>
      <c r="B306" s="108">
        <v>27943</v>
      </c>
      <c r="C306" s="108">
        <v>3857</v>
      </c>
      <c r="D306" s="108">
        <v>3909.0504815344798</v>
      </c>
      <c r="E306" s="108">
        <v>-52.252744363791699</v>
      </c>
      <c r="F306" s="108"/>
      <c r="G306" s="280">
        <v>4.6100000000000003</v>
      </c>
      <c r="H306" s="280">
        <v>2.2349501341771099</v>
      </c>
      <c r="I306" s="108">
        <v>153.5187284991639</v>
      </c>
      <c r="J306" s="131">
        <v>5.3537558601438597</v>
      </c>
      <c r="K306" s="131">
        <v>27.4</v>
      </c>
      <c r="L306" s="131">
        <v>1.1819369195046401</v>
      </c>
      <c r="M306" s="190"/>
      <c r="N306" s="108"/>
    </row>
    <row r="307" spans="1:14" ht="13.2" x14ac:dyDescent="0.25">
      <c r="A307" s="108" t="s">
        <v>599</v>
      </c>
      <c r="B307" s="108">
        <v>17330</v>
      </c>
      <c r="C307" s="108">
        <v>3547</v>
      </c>
      <c r="D307" s="108">
        <v>3599.6138263004</v>
      </c>
      <c r="E307" s="108">
        <v>-52.252744363791699</v>
      </c>
      <c r="F307" s="108"/>
      <c r="G307" s="280">
        <v>3.55</v>
      </c>
      <c r="H307" s="280">
        <v>2.2961665693714699</v>
      </c>
      <c r="I307" s="108">
        <v>119.75391434103521</v>
      </c>
      <c r="J307" s="131">
        <v>6.7109059434506593</v>
      </c>
      <c r="K307" s="131">
        <v>24.2</v>
      </c>
      <c r="L307" s="131">
        <v>0.63496795349530499</v>
      </c>
      <c r="M307" s="190"/>
      <c r="N307" s="108"/>
    </row>
    <row r="308" spans="1:14" ht="13.2" x14ac:dyDescent="0.25">
      <c r="A308" s="108" t="s">
        <v>600</v>
      </c>
      <c r="B308" s="108">
        <v>9177</v>
      </c>
      <c r="C308" s="108">
        <v>5327</v>
      </c>
      <c r="D308" s="108">
        <v>5378.8657510957901</v>
      </c>
      <c r="E308" s="108">
        <v>-52.252744363791699</v>
      </c>
      <c r="F308" s="108"/>
      <c r="G308" s="280">
        <v>10.23</v>
      </c>
      <c r="H308" s="280">
        <v>3.9194139194139201</v>
      </c>
      <c r="I308" s="108">
        <v>87.407093533648634</v>
      </c>
      <c r="J308" s="131">
        <v>3.9664378337147199</v>
      </c>
      <c r="K308" s="131">
        <v>35.299999999999997</v>
      </c>
      <c r="L308" s="131">
        <v>7.7046025104602496</v>
      </c>
      <c r="M308" s="190"/>
      <c r="N308" s="108"/>
    </row>
    <row r="309" spans="1:14" ht="13.2" x14ac:dyDescent="0.25">
      <c r="A309" s="108" t="s">
        <v>601</v>
      </c>
      <c r="B309" s="108">
        <v>4728</v>
      </c>
      <c r="C309" s="108">
        <v>3550</v>
      </c>
      <c r="D309" s="108">
        <v>3602.0586692562401</v>
      </c>
      <c r="E309" s="108">
        <v>-52.252744363791699</v>
      </c>
      <c r="F309" s="108"/>
      <c r="G309" s="280">
        <v>6.4600000000000009</v>
      </c>
      <c r="H309" s="280">
        <v>1.8406393799951601</v>
      </c>
      <c r="I309" s="108">
        <v>60.448325038829651</v>
      </c>
      <c r="J309" s="131">
        <v>3.4263959390862899</v>
      </c>
      <c r="K309" s="131">
        <v>26.5</v>
      </c>
      <c r="L309" s="131">
        <v>1.8803916379994698</v>
      </c>
      <c r="M309" s="190"/>
      <c r="N309" s="108"/>
    </row>
    <row r="310" spans="1:14" ht="13.2" x14ac:dyDescent="0.25">
      <c r="A310" s="108" t="s">
        <v>602</v>
      </c>
      <c r="B310" s="108">
        <v>15547</v>
      </c>
      <c r="C310" s="108">
        <v>3887</v>
      </c>
      <c r="D310" s="108">
        <v>3939.5269586979098</v>
      </c>
      <c r="E310" s="108">
        <v>-52.252744363791699</v>
      </c>
      <c r="F310" s="108"/>
      <c r="G310" s="280">
        <v>4.22</v>
      </c>
      <c r="H310" s="280">
        <v>2.4054231357970699</v>
      </c>
      <c r="I310" s="108">
        <v>111.28342194594845</v>
      </c>
      <c r="J310" s="131">
        <v>7.4483823245642204</v>
      </c>
      <c r="K310" s="131">
        <v>31.8</v>
      </c>
      <c r="L310" s="131">
        <v>2.1424944999153799</v>
      </c>
      <c r="M310" s="190"/>
      <c r="N310" s="108"/>
    </row>
    <row r="311" spans="1:14" ht="13.2" x14ac:dyDescent="0.25">
      <c r="A311" s="108" t="s">
        <v>603</v>
      </c>
      <c r="B311" s="108">
        <v>22433</v>
      </c>
      <c r="C311" s="108">
        <v>3628</v>
      </c>
      <c r="D311" s="108">
        <v>3680.4552320353901</v>
      </c>
      <c r="E311" s="108">
        <v>-52.252744363791699</v>
      </c>
      <c r="F311" s="108"/>
      <c r="G311" s="280">
        <v>3.47</v>
      </c>
      <c r="H311" s="280">
        <v>2.6697138108346801</v>
      </c>
      <c r="I311" s="108">
        <v>142.08800090085018</v>
      </c>
      <c r="J311" s="131">
        <v>7.7653456960727496</v>
      </c>
      <c r="K311" s="131">
        <v>17.3</v>
      </c>
      <c r="L311" s="131">
        <v>1.4472772131821698</v>
      </c>
      <c r="M311" s="190"/>
      <c r="N311" s="108"/>
    </row>
    <row r="312" spans="1:14" ht="13.2" x14ac:dyDescent="0.25">
      <c r="A312" s="108" t="s">
        <v>604</v>
      </c>
      <c r="B312" s="108">
        <v>79352</v>
      </c>
      <c r="C312" s="108">
        <v>4334</v>
      </c>
      <c r="D312" s="108">
        <v>4386.6841562639702</v>
      </c>
      <c r="E312" s="108">
        <v>-52.252744363791699</v>
      </c>
      <c r="F312" s="108"/>
      <c r="G312" s="280">
        <v>4.3</v>
      </c>
      <c r="H312" s="280">
        <v>1.7948902482907501</v>
      </c>
      <c r="I312" s="108">
        <v>266.21983397185119</v>
      </c>
      <c r="J312" s="131">
        <v>15.810565581207801</v>
      </c>
      <c r="K312" s="131">
        <v>21</v>
      </c>
      <c r="L312" s="131">
        <v>1.2838751602648499</v>
      </c>
      <c r="M312" s="190"/>
      <c r="N312" s="108"/>
    </row>
    <row r="313" spans="1:14" ht="13.2" x14ac:dyDescent="0.25">
      <c r="A313" s="108" t="s">
        <v>605</v>
      </c>
      <c r="B313" s="108">
        <v>5871</v>
      </c>
      <c r="C313" s="108">
        <v>2825</v>
      </c>
      <c r="D313" s="108">
        <v>2877.7137687027198</v>
      </c>
      <c r="E313" s="108">
        <v>-52.252744363791699</v>
      </c>
      <c r="F313" s="108"/>
      <c r="G313" s="280">
        <v>3.42</v>
      </c>
      <c r="H313" s="280">
        <v>1.508834623784</v>
      </c>
      <c r="I313" s="108">
        <v>55.018178813915675</v>
      </c>
      <c r="J313" s="131">
        <v>2.6911940044285503</v>
      </c>
      <c r="K313" s="131">
        <v>25.4</v>
      </c>
      <c r="L313" s="131">
        <v>0.93124574540503802</v>
      </c>
      <c r="M313" s="190"/>
      <c r="N313" s="108"/>
    </row>
    <row r="314" spans="1:14" ht="13.2" x14ac:dyDescent="0.25">
      <c r="A314" s="108" t="s">
        <v>606</v>
      </c>
      <c r="B314" s="108">
        <v>42344</v>
      </c>
      <c r="C314" s="108">
        <v>3581</v>
      </c>
      <c r="D314" s="108">
        <v>3632.8869160882</v>
      </c>
      <c r="E314" s="108">
        <v>-52.252744363791699</v>
      </c>
      <c r="F314" s="108"/>
      <c r="G314" s="280">
        <v>2.98</v>
      </c>
      <c r="H314" s="280">
        <v>1.6167634178633299</v>
      </c>
      <c r="I314" s="108">
        <v>187.22980531955909</v>
      </c>
      <c r="J314" s="131">
        <v>6.9124315133194791</v>
      </c>
      <c r="K314" s="131">
        <v>29.3</v>
      </c>
      <c r="L314" s="131">
        <v>0.71140325059681508</v>
      </c>
      <c r="M314" s="190"/>
      <c r="N314" s="108"/>
    </row>
    <row r="315" spans="1:14" ht="13.2" x14ac:dyDescent="0.25">
      <c r="A315" s="108" t="s">
        <v>607</v>
      </c>
      <c r="B315" s="108">
        <v>7783</v>
      </c>
      <c r="C315" s="108">
        <v>3877</v>
      </c>
      <c r="D315" s="108">
        <v>3929.4847990442199</v>
      </c>
      <c r="E315" s="108">
        <v>-52.252744363791699</v>
      </c>
      <c r="F315" s="108"/>
      <c r="G315" s="280">
        <v>6.4399999999999995</v>
      </c>
      <c r="H315" s="280">
        <v>2.07855504587156</v>
      </c>
      <c r="I315" s="108">
        <v>77.839578621675486</v>
      </c>
      <c r="J315" s="131">
        <v>4.5483746627264603</v>
      </c>
      <c r="K315" s="131">
        <v>31.1</v>
      </c>
      <c r="L315" s="131">
        <v>1.2196969696969699</v>
      </c>
      <c r="M315" s="190"/>
      <c r="N315" s="108"/>
    </row>
    <row r="316" spans="1:14" ht="13.2" x14ac:dyDescent="0.25">
      <c r="A316" s="108" t="s">
        <v>608</v>
      </c>
      <c r="B316" s="108">
        <v>3162</v>
      </c>
      <c r="C316" s="108">
        <v>4537</v>
      </c>
      <c r="D316" s="108">
        <v>4588.8625409607002</v>
      </c>
      <c r="E316" s="108">
        <v>-52.252744363791699</v>
      </c>
      <c r="F316" s="108"/>
      <c r="G316" s="280">
        <v>10.25</v>
      </c>
      <c r="H316" s="280">
        <v>2.2222222222222197</v>
      </c>
      <c r="I316" s="108">
        <v>42.237424163885748</v>
      </c>
      <c r="J316" s="131">
        <v>6.13535736875395</v>
      </c>
      <c r="K316" s="131">
        <v>32.200000000000003</v>
      </c>
      <c r="L316" s="131">
        <v>2.07658022690438</v>
      </c>
      <c r="M316" s="190"/>
      <c r="N316" s="108"/>
    </row>
    <row r="317" spans="1:14" ht="13.2" x14ac:dyDescent="0.25">
      <c r="A317" s="108" t="s">
        <v>609</v>
      </c>
      <c r="B317" s="108">
        <v>4088</v>
      </c>
      <c r="C317" s="108">
        <v>3625</v>
      </c>
      <c r="D317" s="108">
        <v>3677.1799714384802</v>
      </c>
      <c r="E317" s="108">
        <v>-52.252744363791699</v>
      </c>
      <c r="F317" s="108"/>
      <c r="G317" s="280">
        <v>7.41</v>
      </c>
      <c r="H317" s="280">
        <v>1.8122977346278299</v>
      </c>
      <c r="I317" s="108">
        <v>49.497474683058329</v>
      </c>
      <c r="J317" s="131">
        <v>2.5929549902152598</v>
      </c>
      <c r="K317" s="131">
        <v>27.1</v>
      </c>
      <c r="L317" s="131">
        <v>3.8886297376093304</v>
      </c>
      <c r="M317" s="190"/>
      <c r="N317" s="108"/>
    </row>
    <row r="318" spans="1:14" ht="8.25" customHeight="1" thickBot="1" x14ac:dyDescent="0.3">
      <c r="A318" s="177"/>
      <c r="B318" s="82"/>
      <c r="C318" s="82"/>
      <c r="D318" s="82"/>
      <c r="E318" s="82"/>
      <c r="F318" s="82"/>
      <c r="G318" s="88"/>
      <c r="H318" s="88"/>
      <c r="I318" s="82"/>
      <c r="J318" s="88"/>
      <c r="K318" s="88"/>
      <c r="L318" s="82"/>
      <c r="M318" s="81"/>
    </row>
    <row r="319" spans="1:14" ht="13.2" x14ac:dyDescent="0.25">
      <c r="A319" s="176"/>
      <c r="B319" s="80"/>
      <c r="C319" s="80"/>
      <c r="D319" s="81"/>
      <c r="E319" s="80"/>
      <c r="F319" s="80"/>
      <c r="G319" s="87"/>
      <c r="H319" s="87"/>
      <c r="I319" s="80"/>
      <c r="J319" s="87"/>
      <c r="K319" s="87"/>
      <c r="L319" s="80"/>
      <c r="M319" s="81"/>
    </row>
    <row r="320" spans="1:14" ht="13.2" x14ac:dyDescent="0.25">
      <c r="A320" s="176"/>
      <c r="B320" s="80"/>
      <c r="C320" s="80"/>
      <c r="D320" s="81"/>
      <c r="E320" s="80"/>
      <c r="F320" s="80"/>
      <c r="G320" s="87"/>
      <c r="H320" s="87"/>
      <c r="I320" s="80"/>
      <c r="J320" s="87"/>
      <c r="K320" s="87"/>
      <c r="L320" s="80"/>
      <c r="M320" s="81"/>
    </row>
    <row r="321" spans="1:13" ht="13.2" hidden="1" x14ac:dyDescent="0.25">
      <c r="A321" s="176"/>
      <c r="B321" s="80"/>
      <c r="C321" s="80"/>
      <c r="D321" s="81"/>
      <c r="E321" s="80"/>
      <c r="F321" s="80"/>
      <c r="G321" s="87"/>
      <c r="H321" s="87"/>
      <c r="I321" s="80"/>
      <c r="J321" s="87"/>
      <c r="K321" s="87"/>
      <c r="L321" s="80"/>
      <c r="M321" s="81"/>
    </row>
    <row r="322" spans="1:13" ht="13.2" hidden="1" x14ac:dyDescent="0.25">
      <c r="A322" s="176"/>
      <c r="B322" s="80"/>
      <c r="C322" s="80"/>
      <c r="D322" s="81"/>
      <c r="E322" s="80"/>
      <c r="F322" s="80"/>
      <c r="G322" s="87"/>
      <c r="H322" s="87"/>
      <c r="I322" s="80"/>
      <c r="J322" s="87"/>
      <c r="K322" s="87"/>
      <c r="L322" s="80"/>
      <c r="M322" s="81"/>
    </row>
    <row r="323" spans="1:13" ht="13.2" hidden="1" x14ac:dyDescent="0.25">
      <c r="A323" s="176"/>
      <c r="B323" s="80"/>
      <c r="C323" s="80"/>
      <c r="D323" s="81"/>
      <c r="E323" s="80"/>
      <c r="F323" s="80"/>
      <c r="G323" s="87"/>
      <c r="H323" s="87"/>
      <c r="I323" s="80"/>
      <c r="J323" s="87"/>
      <c r="K323" s="87"/>
      <c r="L323" s="80"/>
      <c r="M323" s="81"/>
    </row>
    <row r="324" spans="1:13" ht="13.2" hidden="1" x14ac:dyDescent="0.25">
      <c r="A324" s="176"/>
      <c r="B324" s="80"/>
      <c r="C324" s="80"/>
      <c r="D324" s="81"/>
      <c r="E324" s="80"/>
      <c r="F324" s="80"/>
      <c r="G324" s="87"/>
      <c r="H324" s="87"/>
      <c r="I324" s="80"/>
      <c r="J324" s="87"/>
      <c r="K324" s="87"/>
      <c r="L324" s="80"/>
      <c r="M324" s="81"/>
    </row>
    <row r="325" spans="1:13" ht="13.2" hidden="1" x14ac:dyDescent="0.25">
      <c r="A325" s="176"/>
      <c r="B325" s="80"/>
      <c r="C325" s="80"/>
      <c r="D325" s="81"/>
      <c r="E325" s="80"/>
      <c r="F325" s="80"/>
      <c r="G325" s="87"/>
      <c r="H325" s="87"/>
      <c r="I325" s="80"/>
      <c r="J325" s="87"/>
      <c r="K325" s="87"/>
      <c r="L325" s="80"/>
      <c r="M325" s="81"/>
    </row>
    <row r="326" spans="1:13" ht="13.2" hidden="1" x14ac:dyDescent="0.25">
      <c r="A326" s="176"/>
      <c r="B326" s="80"/>
      <c r="C326" s="80"/>
      <c r="D326" s="81"/>
      <c r="E326" s="80"/>
      <c r="F326" s="80"/>
      <c r="G326" s="87"/>
      <c r="H326" s="87"/>
      <c r="I326" s="80"/>
      <c r="J326" s="87"/>
      <c r="K326" s="87"/>
      <c r="L326" s="80"/>
      <c r="M326" s="81"/>
    </row>
    <row r="327" spans="1:13" ht="13.2" hidden="1" x14ac:dyDescent="0.25">
      <c r="A327" s="176"/>
      <c r="B327" s="80"/>
      <c r="C327" s="80"/>
      <c r="D327" s="81"/>
      <c r="E327" s="80"/>
      <c r="F327" s="80"/>
      <c r="G327" s="87"/>
      <c r="H327" s="87"/>
      <c r="I327" s="80"/>
      <c r="J327" s="87"/>
      <c r="K327" s="87"/>
      <c r="L327" s="80"/>
      <c r="M327" s="81"/>
    </row>
    <row r="328" spans="1:13" ht="13.2" hidden="1" x14ac:dyDescent="0.25">
      <c r="A328" s="176"/>
      <c r="B328" s="80"/>
      <c r="C328" s="80"/>
      <c r="D328" s="81"/>
      <c r="E328" s="80"/>
      <c r="F328" s="80"/>
      <c r="G328" s="87"/>
      <c r="H328" s="87"/>
      <c r="I328" s="80"/>
      <c r="J328" s="87"/>
      <c r="K328" s="87"/>
      <c r="L328" s="80"/>
      <c r="M328" s="81"/>
    </row>
    <row r="329" spans="1:13" ht="13.2" hidden="1" x14ac:dyDescent="0.25">
      <c r="A329" s="176"/>
      <c r="B329" s="80"/>
      <c r="C329" s="80"/>
      <c r="D329" s="81"/>
      <c r="E329" s="80"/>
      <c r="F329" s="80"/>
      <c r="G329" s="87"/>
      <c r="H329" s="87"/>
      <c r="I329" s="80"/>
      <c r="J329" s="87"/>
      <c r="K329" s="87"/>
      <c r="L329" s="80"/>
      <c r="M329" s="81"/>
    </row>
    <row r="330" spans="1:13" ht="13.2" hidden="1" x14ac:dyDescent="0.25">
      <c r="A330" s="176"/>
      <c r="B330" s="80"/>
      <c r="C330" s="80"/>
      <c r="D330" s="81"/>
      <c r="E330" s="80"/>
      <c r="F330" s="80"/>
      <c r="G330" s="87"/>
      <c r="H330" s="87"/>
      <c r="I330" s="80"/>
      <c r="J330" s="87"/>
      <c r="K330" s="87"/>
      <c r="L330" s="80"/>
      <c r="M330" s="81"/>
    </row>
    <row r="331" spans="1:13" ht="13.2" hidden="1" x14ac:dyDescent="0.25">
      <c r="A331" s="176"/>
      <c r="B331" s="80"/>
      <c r="C331" s="80"/>
      <c r="D331" s="81"/>
      <c r="E331" s="80"/>
      <c r="F331" s="80"/>
      <c r="G331" s="87"/>
      <c r="H331" s="87"/>
      <c r="I331" s="80"/>
      <c r="J331" s="87"/>
      <c r="K331" s="87"/>
      <c r="L331" s="80"/>
      <c r="M331" s="81"/>
    </row>
    <row r="332" spans="1:13" ht="13.2" hidden="1" x14ac:dyDescent="0.25">
      <c r="A332" s="176"/>
      <c r="B332" s="80"/>
      <c r="C332" s="80"/>
      <c r="D332" s="81"/>
      <c r="E332" s="80"/>
      <c r="F332" s="80"/>
      <c r="G332" s="87"/>
      <c r="H332" s="87"/>
      <c r="I332" s="80"/>
      <c r="J332" s="87"/>
      <c r="K332" s="87"/>
      <c r="L332" s="80"/>
      <c r="M332" s="81"/>
    </row>
    <row r="333" spans="1:13" ht="13.2" hidden="1" x14ac:dyDescent="0.25">
      <c r="A333" s="176"/>
      <c r="B333" s="80"/>
      <c r="C333" s="80"/>
      <c r="D333" s="81"/>
      <c r="E333" s="80"/>
      <c r="F333" s="80"/>
      <c r="G333" s="87"/>
      <c r="H333" s="87"/>
      <c r="I333" s="80"/>
      <c r="J333" s="87"/>
      <c r="K333" s="87"/>
      <c r="L333" s="80"/>
      <c r="M333" s="81"/>
    </row>
    <row r="334" spans="1:13" ht="13.2" hidden="1" x14ac:dyDescent="0.25">
      <c r="A334" s="176"/>
      <c r="B334" s="80"/>
      <c r="C334" s="80"/>
      <c r="D334" s="81"/>
      <c r="E334" s="80"/>
      <c r="F334" s="80"/>
      <c r="G334" s="87"/>
      <c r="H334" s="87"/>
      <c r="I334" s="80"/>
      <c r="J334" s="87"/>
      <c r="K334" s="87"/>
      <c r="L334" s="80"/>
      <c r="M334" s="81"/>
    </row>
    <row r="335" spans="1:13" ht="13.2" hidden="1" x14ac:dyDescent="0.25">
      <c r="A335" s="176"/>
      <c r="B335" s="80"/>
      <c r="C335" s="80"/>
      <c r="D335" s="81"/>
      <c r="E335" s="80"/>
      <c r="F335" s="80"/>
      <c r="G335" s="87"/>
      <c r="H335" s="87"/>
      <c r="I335" s="80"/>
      <c r="J335" s="87"/>
      <c r="K335" s="87"/>
      <c r="L335" s="80"/>
      <c r="M335" s="81"/>
    </row>
    <row r="336" spans="1:13" ht="13.2" hidden="1" x14ac:dyDescent="0.25">
      <c r="A336" s="176"/>
      <c r="B336" s="80"/>
      <c r="C336" s="80"/>
      <c r="D336" s="81"/>
      <c r="E336" s="80"/>
      <c r="F336" s="80"/>
      <c r="G336" s="87"/>
      <c r="H336" s="87"/>
      <c r="I336" s="80"/>
      <c r="J336" s="87"/>
      <c r="K336" s="87"/>
      <c r="L336" s="80"/>
      <c r="M336" s="81"/>
    </row>
    <row r="337" spans="1:13" ht="13.2" hidden="1" x14ac:dyDescent="0.25">
      <c r="A337" s="176"/>
      <c r="B337" s="80"/>
      <c r="C337" s="80"/>
      <c r="D337" s="81"/>
      <c r="E337" s="80"/>
      <c r="F337" s="80"/>
      <c r="G337" s="87"/>
      <c r="H337" s="87"/>
      <c r="I337" s="80"/>
      <c r="J337" s="87"/>
      <c r="K337" s="87"/>
      <c r="L337" s="80"/>
      <c r="M337" s="81"/>
    </row>
    <row r="338" spans="1:13" ht="13.2" hidden="1" x14ac:dyDescent="0.25">
      <c r="A338" s="176"/>
      <c r="B338" s="80"/>
      <c r="C338" s="80"/>
      <c r="D338" s="81"/>
      <c r="E338" s="80"/>
      <c r="F338" s="80"/>
      <c r="G338" s="87"/>
      <c r="H338" s="87"/>
      <c r="I338" s="80"/>
      <c r="J338" s="87"/>
      <c r="K338" s="87"/>
      <c r="L338" s="80"/>
      <c r="M338" s="81"/>
    </row>
    <row r="339" spans="1:13" ht="13.2" hidden="1" x14ac:dyDescent="0.25">
      <c r="A339" s="176"/>
      <c r="B339" s="80"/>
      <c r="C339" s="80"/>
      <c r="D339" s="81"/>
      <c r="E339" s="80"/>
      <c r="F339" s="80"/>
      <c r="G339" s="87"/>
      <c r="H339" s="87"/>
      <c r="I339" s="80"/>
      <c r="J339" s="87"/>
      <c r="K339" s="87"/>
      <c r="L339" s="80"/>
      <c r="M339" s="81"/>
    </row>
    <row r="340" spans="1:13" ht="13.2" hidden="1" x14ac:dyDescent="0.25">
      <c r="A340" s="176"/>
      <c r="B340" s="80"/>
      <c r="C340" s="80"/>
      <c r="D340" s="81"/>
      <c r="E340" s="80"/>
      <c r="F340" s="80"/>
      <c r="G340" s="87"/>
      <c r="H340" s="87"/>
      <c r="I340" s="80"/>
      <c r="J340" s="87"/>
      <c r="K340" s="87"/>
      <c r="L340" s="80"/>
      <c r="M340" s="81"/>
    </row>
    <row r="341" spans="1:13" ht="13.2" hidden="1" x14ac:dyDescent="0.25">
      <c r="A341" s="176"/>
      <c r="B341" s="80"/>
      <c r="C341" s="80"/>
      <c r="D341" s="81"/>
      <c r="E341" s="80"/>
      <c r="F341" s="80"/>
      <c r="G341" s="87"/>
      <c r="H341" s="87"/>
      <c r="I341" s="80"/>
      <c r="J341" s="87"/>
      <c r="K341" s="87"/>
      <c r="L341" s="80"/>
      <c r="M341" s="81"/>
    </row>
    <row r="342" spans="1:13" ht="13.2" hidden="1" x14ac:dyDescent="0.25">
      <c r="A342" s="176"/>
      <c r="B342" s="80"/>
      <c r="C342" s="80"/>
      <c r="D342" s="81"/>
      <c r="E342" s="80"/>
      <c r="F342" s="80"/>
      <c r="G342" s="87"/>
      <c r="H342" s="87"/>
      <c r="I342" s="80"/>
      <c r="J342" s="87"/>
      <c r="K342" s="87"/>
      <c r="L342" s="80"/>
      <c r="M342" s="81"/>
    </row>
    <row r="343" spans="1:13" ht="13.2" hidden="1" x14ac:dyDescent="0.25">
      <c r="A343" s="176"/>
      <c r="B343" s="80"/>
      <c r="C343" s="80"/>
      <c r="D343" s="81"/>
      <c r="E343" s="80"/>
      <c r="F343" s="80"/>
      <c r="G343" s="87"/>
      <c r="H343" s="87"/>
      <c r="I343" s="80"/>
      <c r="J343" s="87"/>
      <c r="K343" s="87"/>
      <c r="L343" s="80"/>
      <c r="M343" s="81"/>
    </row>
    <row r="344" spans="1:13" ht="13.2" hidden="1" x14ac:dyDescent="0.25">
      <c r="A344" s="176"/>
      <c r="B344" s="80"/>
      <c r="C344" s="80"/>
      <c r="D344" s="81"/>
      <c r="E344" s="80"/>
      <c r="F344" s="80"/>
      <c r="G344" s="87"/>
      <c r="H344" s="87"/>
      <c r="I344" s="80"/>
      <c r="J344" s="87"/>
      <c r="K344" s="87"/>
      <c r="L344" s="80"/>
      <c r="M344" s="81"/>
    </row>
    <row r="345" spans="1:13" x14ac:dyDescent="0.25"/>
  </sheetData>
  <mergeCells count="3">
    <mergeCell ref="A6:B6"/>
    <mergeCell ref="D6:E6"/>
    <mergeCell ref="G3:L3"/>
  </mergeCells>
  <conditionalFormatting sqref="E8:E317">
    <cfRule type="cellIs" dxfId="6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37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5.44140625" bestFit="1" customWidth="1"/>
    <col min="2" max="2" width="11.109375" customWidth="1"/>
    <col min="3" max="3" width="13.33203125" customWidth="1"/>
    <col min="4" max="4" width="11.33203125" customWidth="1"/>
    <col min="5" max="5" width="10.88671875" customWidth="1"/>
    <col min="6" max="6" width="11.6640625" customWidth="1"/>
    <col min="7" max="7" width="10.33203125" customWidth="1"/>
    <col min="8" max="9" width="7.44140625" customWidth="1"/>
    <col min="10" max="10" width="7.6640625" style="64" customWidth="1"/>
    <col min="11" max="11" width="8" customWidth="1"/>
    <col min="12" max="12" width="7.5546875" customWidth="1"/>
    <col min="13" max="13" width="7.5546875" bestFit="1" customWidth="1"/>
    <col min="14" max="14" width="3.5546875" customWidth="1"/>
    <col min="15" max="15" width="8.44140625" customWidth="1"/>
    <col min="16" max="16" width="7.44140625" customWidth="1"/>
    <col min="17" max="17" width="7.5546875" bestFit="1" customWidth="1"/>
    <col min="18" max="18" width="3.33203125" customWidth="1"/>
    <col min="19" max="19" width="2.33203125" customWidth="1"/>
    <col min="20" max="33" width="9.109375" hidden="1" customWidth="1"/>
    <col min="34" max="46" width="0" hidden="1" customWidth="1"/>
    <col min="47" max="16384" width="9.109375" hidden="1"/>
  </cols>
  <sheetData>
    <row r="1" spans="1:19" ht="11.25" customHeight="1" x14ac:dyDescent="0.25"/>
    <row r="2" spans="1:19" ht="16.2" thickBot="1" x14ac:dyDescent="0.35">
      <c r="A2" s="69" t="str">
        <f>"Tabell 9  Äldreomsorg, utjämningsåret "&amp;Innehåll!C33</f>
        <v>Tabell 9  Äldreomsorg,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9"/>
      <c r="M2" s="69"/>
      <c r="N2" s="69"/>
      <c r="O2" s="69"/>
      <c r="P2" s="69"/>
      <c r="Q2" s="69"/>
      <c r="R2" s="69"/>
      <c r="S2" s="68"/>
    </row>
    <row r="3" spans="1:19" ht="6.75" customHeight="1" x14ac:dyDescent="0.25"/>
    <row r="4" spans="1:19" s="64" customFormat="1" ht="15" customHeight="1" x14ac:dyDescent="0.25">
      <c r="A4" t="s">
        <v>19</v>
      </c>
      <c r="B4"/>
      <c r="C4"/>
      <c r="E4" s="284"/>
      <c r="F4" s="284"/>
      <c r="G4" s="284"/>
      <c r="H4" s="284"/>
      <c r="I4" s="269"/>
      <c r="J4" s="72"/>
      <c r="K4" s="404" t="s">
        <v>224</v>
      </c>
      <c r="L4" s="404"/>
      <c r="M4" s="404"/>
      <c r="N4" s="404"/>
      <c r="O4" s="404"/>
      <c r="P4" s="404"/>
      <c r="Q4" s="404"/>
      <c r="R4" s="292"/>
    </row>
    <row r="5" spans="1:19" s="64" customFormat="1" ht="15" customHeight="1" x14ac:dyDescent="0.25">
      <c r="A5"/>
      <c r="B5"/>
      <c r="C5"/>
      <c r="E5" s="397" t="s">
        <v>145</v>
      </c>
      <c r="F5" s="397"/>
      <c r="G5" s="397"/>
      <c r="H5" s="397"/>
      <c r="I5" s="397"/>
      <c r="J5" s="269"/>
      <c r="K5" s="405" t="s">
        <v>217</v>
      </c>
      <c r="L5" s="405"/>
      <c r="M5" s="405"/>
      <c r="N5" s="305"/>
      <c r="O5" s="405" t="s">
        <v>222</v>
      </c>
      <c r="P5" s="405"/>
      <c r="Q5" s="405"/>
      <c r="R5" s="267"/>
    </row>
    <row r="6" spans="1:19" s="64" customFormat="1" ht="39.6" x14ac:dyDescent="0.25">
      <c r="A6" s="3" t="s">
        <v>42</v>
      </c>
      <c r="B6" s="306" t="str">
        <f>"Folkmängd 31/12 -"&amp;Innehåll!C33-2</f>
        <v>Folkmängd 31/12 -2023</v>
      </c>
      <c r="C6" s="294" t="s">
        <v>146</v>
      </c>
      <c r="D6" s="175" t="s">
        <v>259</v>
      </c>
      <c r="E6" s="175" t="s">
        <v>87</v>
      </c>
      <c r="F6" s="175" t="s">
        <v>88</v>
      </c>
      <c r="G6" s="175" t="s">
        <v>89</v>
      </c>
      <c r="H6" s="175" t="s">
        <v>90</v>
      </c>
      <c r="I6" s="268" t="s">
        <v>199</v>
      </c>
      <c r="J6" s="179"/>
      <c r="K6" s="175" t="s">
        <v>218</v>
      </c>
      <c r="L6" s="175" t="s">
        <v>219</v>
      </c>
      <c r="M6" s="175" t="s">
        <v>220</v>
      </c>
      <c r="N6" s="294"/>
      <c r="O6" s="175" t="s">
        <v>221</v>
      </c>
      <c r="P6" s="175" t="s">
        <v>219</v>
      </c>
      <c r="Q6" s="175" t="s">
        <v>223</v>
      </c>
      <c r="R6" s="175"/>
      <c r="S6" s="89"/>
    </row>
    <row r="7" spans="1:19" s="72" customFormat="1" ht="15.75" customHeight="1" x14ac:dyDescent="0.25">
      <c r="B7" s="284"/>
      <c r="C7" s="295" t="s">
        <v>256</v>
      </c>
      <c r="D7" s="179" t="s">
        <v>71</v>
      </c>
      <c r="E7" s="179" t="s">
        <v>72</v>
      </c>
      <c r="F7" s="179" t="s">
        <v>73</v>
      </c>
      <c r="G7" s="179" t="s">
        <v>74</v>
      </c>
      <c r="H7" s="179" t="s">
        <v>75</v>
      </c>
      <c r="I7" s="179" t="s">
        <v>82</v>
      </c>
      <c r="J7" s="179"/>
      <c r="K7" s="403" t="s">
        <v>147</v>
      </c>
      <c r="L7" s="403"/>
      <c r="M7" s="403"/>
      <c r="N7" s="403"/>
      <c r="O7" s="403"/>
      <c r="P7" s="403"/>
      <c r="Q7" s="403"/>
      <c r="R7" s="179"/>
      <c r="S7" s="76"/>
    </row>
    <row r="8" spans="1:19" s="72" customFormat="1" ht="15.75" customHeight="1" x14ac:dyDescent="0.25">
      <c r="A8" s="67"/>
      <c r="B8" s="281"/>
      <c r="C8" s="293"/>
      <c r="D8" s="175"/>
      <c r="E8" s="175"/>
      <c r="F8" s="195"/>
      <c r="G8" s="175"/>
      <c r="H8" s="195"/>
      <c r="I8" s="195"/>
      <c r="J8" s="179"/>
      <c r="K8" s="286">
        <v>6948</v>
      </c>
      <c r="L8" s="286">
        <v>47954</v>
      </c>
      <c r="M8" s="286">
        <v>129050</v>
      </c>
      <c r="N8" s="286"/>
      <c r="O8" s="286">
        <v>32678</v>
      </c>
      <c r="P8" s="286">
        <v>127094</v>
      </c>
      <c r="Q8" s="286">
        <v>258543</v>
      </c>
      <c r="R8" s="175"/>
      <c r="S8" s="76"/>
    </row>
    <row r="9" spans="1:19" ht="18.75" customHeight="1" x14ac:dyDescent="0.25">
      <c r="A9" s="17" t="s">
        <v>305</v>
      </c>
      <c r="B9" s="17"/>
      <c r="C9" s="108"/>
      <c r="D9" s="108"/>
      <c r="E9" s="108"/>
      <c r="F9" s="108"/>
      <c r="G9" s="108"/>
      <c r="H9" s="108"/>
      <c r="I9" s="108"/>
      <c r="J9" s="17"/>
      <c r="K9" s="178"/>
      <c r="L9" s="178"/>
      <c r="M9" s="178"/>
      <c r="N9" s="178"/>
      <c r="O9" s="178"/>
      <c r="P9" s="178"/>
      <c r="Q9" s="178"/>
      <c r="R9" s="178"/>
    </row>
    <row r="10" spans="1:19" x14ac:dyDescent="0.25">
      <c r="A10" s="108" t="s">
        <v>306</v>
      </c>
      <c r="B10" s="108">
        <v>95592</v>
      </c>
      <c r="C10" s="108">
        <v>8468</v>
      </c>
      <c r="D10" s="108">
        <v>8425.7545873351901</v>
      </c>
      <c r="E10" s="108">
        <v>-149.99848691992801</v>
      </c>
      <c r="F10" s="108">
        <v>-12.810051282582201</v>
      </c>
      <c r="G10" s="108">
        <v>101.236581242076</v>
      </c>
      <c r="H10" s="108">
        <v>-16.641397758503501</v>
      </c>
      <c r="I10" s="108">
        <v>120.675123407941</v>
      </c>
      <c r="J10" s="108"/>
      <c r="K10" s="280">
        <v>6.495313415348571</v>
      </c>
      <c r="L10" s="280">
        <v>1.5105866599715501</v>
      </c>
      <c r="M10" s="280">
        <v>0.114026278349653</v>
      </c>
      <c r="N10" s="280"/>
      <c r="O10" s="280">
        <v>4.4606243200267803</v>
      </c>
      <c r="P10" s="280">
        <v>1.6988869361452799</v>
      </c>
      <c r="Q10" s="280">
        <v>0.41007615700058597</v>
      </c>
      <c r="R10" s="178"/>
    </row>
    <row r="11" spans="1:19" x14ac:dyDescent="0.25">
      <c r="A11" s="108" t="s">
        <v>307</v>
      </c>
      <c r="B11" s="108">
        <v>32419</v>
      </c>
      <c r="C11" s="108">
        <v>14886</v>
      </c>
      <c r="D11" s="108">
        <v>14796.5151542327</v>
      </c>
      <c r="E11" s="108">
        <v>-139.538874369795</v>
      </c>
      <c r="F11" s="108">
        <v>-12.810051282582201</v>
      </c>
      <c r="G11" s="108">
        <v>4.4146774180629702</v>
      </c>
      <c r="H11" s="108">
        <v>-461.44333130722401</v>
      </c>
      <c r="I11" s="108">
        <v>698.497967823316</v>
      </c>
      <c r="J11" s="108"/>
      <c r="K11" s="280">
        <v>9.2476634072611699</v>
      </c>
      <c r="L11" s="280">
        <v>3.0198340479348498</v>
      </c>
      <c r="M11" s="280">
        <v>0.24676887010703602</v>
      </c>
      <c r="N11" s="280"/>
      <c r="O11" s="280">
        <v>4.1333785742928502</v>
      </c>
      <c r="P11" s="280">
        <v>2.8470958388599299</v>
      </c>
      <c r="Q11" s="280">
        <v>1.22150590702983</v>
      </c>
      <c r="R11" s="178"/>
    </row>
    <row r="12" spans="1:19" x14ac:dyDescent="0.25">
      <c r="A12" s="108" t="s">
        <v>308</v>
      </c>
      <c r="B12" s="108">
        <v>28808</v>
      </c>
      <c r="C12" s="108">
        <v>10493</v>
      </c>
      <c r="D12" s="108">
        <v>10343.5816977659</v>
      </c>
      <c r="E12" s="108">
        <v>40.778923392573297</v>
      </c>
      <c r="F12" s="108">
        <v>-12.810051282582201</v>
      </c>
      <c r="G12" s="108">
        <v>-20.6837469737691</v>
      </c>
      <c r="H12" s="108">
        <v>-137.321122304938</v>
      </c>
      <c r="I12" s="108">
        <v>279.653708302724</v>
      </c>
      <c r="J12" s="108"/>
      <c r="K12" s="280">
        <v>9.0495695640099996</v>
      </c>
      <c r="L12" s="280">
        <v>2.5062482643710098</v>
      </c>
      <c r="M12" s="280">
        <v>0.177034157178562</v>
      </c>
      <c r="N12" s="280"/>
      <c r="O12" s="280">
        <v>4.0023604554290504</v>
      </c>
      <c r="P12" s="280">
        <v>2.0445709525131899</v>
      </c>
      <c r="Q12" s="280">
        <v>0.54151624548736499</v>
      </c>
      <c r="R12" s="178"/>
    </row>
    <row r="13" spans="1:19" x14ac:dyDescent="0.25">
      <c r="A13" s="108" t="s">
        <v>309</v>
      </c>
      <c r="B13" s="108">
        <v>99751</v>
      </c>
      <c r="C13" s="108">
        <v>8704</v>
      </c>
      <c r="D13" s="108">
        <v>8594.6111741958593</v>
      </c>
      <c r="E13" s="108">
        <v>-115.238501975644</v>
      </c>
      <c r="F13" s="108">
        <v>-12.810051282582201</v>
      </c>
      <c r="G13" s="108">
        <v>15.7227225580683</v>
      </c>
      <c r="H13" s="108">
        <v>42.121569486120201</v>
      </c>
      <c r="I13" s="108">
        <v>179.912956187958</v>
      </c>
      <c r="J13" s="108"/>
      <c r="K13" s="280">
        <v>6.4821405299194996</v>
      </c>
      <c r="L13" s="280">
        <v>1.6631412216418899</v>
      </c>
      <c r="M13" s="280">
        <v>0.101252117773255</v>
      </c>
      <c r="N13" s="280"/>
      <c r="O13" s="280">
        <v>4.2666238934948</v>
      </c>
      <c r="P13" s="280">
        <v>1.7914607372357199</v>
      </c>
      <c r="Q13" s="280">
        <v>0.41403093703321303</v>
      </c>
      <c r="R13" s="178"/>
    </row>
    <row r="14" spans="1:19" x14ac:dyDescent="0.25">
      <c r="A14" s="108" t="s">
        <v>310</v>
      </c>
      <c r="B14" s="108">
        <v>113920</v>
      </c>
      <c r="C14" s="108">
        <v>8557</v>
      </c>
      <c r="D14" s="108">
        <v>8562.3002545828294</v>
      </c>
      <c r="E14" s="108">
        <v>-152.46996349711</v>
      </c>
      <c r="F14" s="108">
        <v>-12.810051282582201</v>
      </c>
      <c r="G14" s="108">
        <v>37.842023578156898</v>
      </c>
      <c r="H14" s="108">
        <v>-77.512366562594295</v>
      </c>
      <c r="I14" s="108">
        <v>199.19549247400801</v>
      </c>
      <c r="J14" s="108"/>
      <c r="K14" s="280">
        <v>6.3957162921348303</v>
      </c>
      <c r="L14" s="280">
        <v>1.4597963483146099</v>
      </c>
      <c r="M14" s="280">
        <v>0.111481741573034</v>
      </c>
      <c r="N14" s="280"/>
      <c r="O14" s="280">
        <v>4.1959269662921397</v>
      </c>
      <c r="P14" s="280">
        <v>1.6959269662921299</v>
      </c>
      <c r="Q14" s="280">
        <v>0.49596207865168496</v>
      </c>
      <c r="R14" s="178"/>
    </row>
    <row r="15" spans="1:19" x14ac:dyDescent="0.25">
      <c r="A15" s="108" t="s">
        <v>311</v>
      </c>
      <c r="B15" s="108">
        <v>86330</v>
      </c>
      <c r="C15" s="108">
        <v>10253</v>
      </c>
      <c r="D15" s="108">
        <v>10210.529120181</v>
      </c>
      <c r="E15" s="108">
        <v>-128.187101627478</v>
      </c>
      <c r="F15" s="108">
        <v>-12.810051282582201</v>
      </c>
      <c r="G15" s="108">
        <v>42.747163770559297</v>
      </c>
      <c r="H15" s="108">
        <v>-124.404747153221</v>
      </c>
      <c r="I15" s="108">
        <v>265.12976629805399</v>
      </c>
      <c r="J15" s="108"/>
      <c r="K15" s="280">
        <v>6.8979497277887196</v>
      </c>
      <c r="L15" s="280">
        <v>1.96455461600834</v>
      </c>
      <c r="M15" s="280">
        <v>0.15290165643461101</v>
      </c>
      <c r="N15" s="280"/>
      <c r="O15" s="280">
        <v>4.3102050272211301</v>
      </c>
      <c r="P15" s="280">
        <v>2.0641723618672501</v>
      </c>
      <c r="Q15" s="280">
        <v>0.62666512220549098</v>
      </c>
      <c r="R15" s="178"/>
    </row>
    <row r="16" spans="1:19" x14ac:dyDescent="0.25">
      <c r="A16" s="108" t="s">
        <v>312</v>
      </c>
      <c r="B16" s="108">
        <v>48324</v>
      </c>
      <c r="C16" s="108">
        <v>14664</v>
      </c>
      <c r="D16" s="108">
        <v>14667.8500148617</v>
      </c>
      <c r="E16" s="108">
        <v>-136.83690403034601</v>
      </c>
      <c r="F16" s="108">
        <v>-12.810051282582201</v>
      </c>
      <c r="G16" s="108">
        <v>5.1785734103936996</v>
      </c>
      <c r="H16" s="108">
        <v>-341.20639540388999</v>
      </c>
      <c r="I16" s="108">
        <v>481.62981649470299</v>
      </c>
      <c r="J16" s="108"/>
      <c r="K16" s="280">
        <v>9.3121430345170104</v>
      </c>
      <c r="L16" s="280">
        <v>2.5804983031206001</v>
      </c>
      <c r="M16" s="280">
        <v>0.30005794222332599</v>
      </c>
      <c r="N16" s="280"/>
      <c r="O16" s="280">
        <v>5.1775515271914605</v>
      </c>
      <c r="P16" s="280">
        <v>2.8515851336809903</v>
      </c>
      <c r="Q16" s="280">
        <v>1.10504097342935</v>
      </c>
      <c r="R16" s="178"/>
    </row>
    <row r="17" spans="1:18" x14ac:dyDescent="0.25">
      <c r="A17" s="108" t="s">
        <v>313</v>
      </c>
      <c r="B17" s="108">
        <v>110633</v>
      </c>
      <c r="C17" s="108">
        <v>10567</v>
      </c>
      <c r="D17" s="108">
        <v>10518.613693928701</v>
      </c>
      <c r="E17" s="108">
        <v>-144.75292060416299</v>
      </c>
      <c r="F17" s="108">
        <v>-12.810051282582201</v>
      </c>
      <c r="G17" s="108">
        <v>10.496759305721399</v>
      </c>
      <c r="H17" s="108">
        <v>-179.192500149898</v>
      </c>
      <c r="I17" s="108">
        <v>374.89139192917997</v>
      </c>
      <c r="J17" s="108"/>
      <c r="K17" s="280">
        <v>7.71198467003516</v>
      </c>
      <c r="L17" s="280">
        <v>1.88912892175029</v>
      </c>
      <c r="M17" s="280">
        <v>0.15275731472526299</v>
      </c>
      <c r="N17" s="280"/>
      <c r="O17" s="280">
        <v>4.4878110509522502</v>
      </c>
      <c r="P17" s="280">
        <v>2.0617718040729298</v>
      </c>
      <c r="Q17" s="280">
        <v>0.68243652436433999</v>
      </c>
      <c r="R17" s="178"/>
    </row>
    <row r="18" spans="1:18" x14ac:dyDescent="0.25">
      <c r="A18" s="108" t="s">
        <v>314</v>
      </c>
      <c r="B18" s="108">
        <v>65770</v>
      </c>
      <c r="C18" s="108">
        <v>17441</v>
      </c>
      <c r="D18" s="108">
        <v>16813.132708670099</v>
      </c>
      <c r="E18" s="108">
        <v>194.17738398968001</v>
      </c>
      <c r="F18" s="108">
        <v>-12.810051282582201</v>
      </c>
      <c r="G18" s="108">
        <v>-27.035795359475099</v>
      </c>
      <c r="H18" s="108">
        <v>36.548675005229498</v>
      </c>
      <c r="I18" s="108">
        <v>437.11271317335502</v>
      </c>
      <c r="J18" s="108"/>
      <c r="K18" s="280">
        <v>13.045461456591202</v>
      </c>
      <c r="L18" s="280">
        <v>3.2385586133495501</v>
      </c>
      <c r="M18" s="280">
        <v>0.22958795803557902</v>
      </c>
      <c r="N18" s="280"/>
      <c r="O18" s="280">
        <v>7.2190968526683896</v>
      </c>
      <c r="P18" s="280">
        <v>3.3389083168617897</v>
      </c>
      <c r="Q18" s="280">
        <v>1.0110992853884802</v>
      </c>
      <c r="R18" s="178"/>
    </row>
    <row r="19" spans="1:18" x14ac:dyDescent="0.25">
      <c r="A19" s="108" t="s">
        <v>315</v>
      </c>
      <c r="B19" s="108">
        <v>12107</v>
      </c>
      <c r="C19" s="108">
        <v>8522</v>
      </c>
      <c r="D19" s="108">
        <v>8660.5879618409199</v>
      </c>
      <c r="E19" s="108">
        <v>-104.017560819804</v>
      </c>
      <c r="F19" s="108">
        <v>-12.810051282582201</v>
      </c>
      <c r="G19" s="108">
        <v>-37.551709801706501</v>
      </c>
      <c r="H19" s="108">
        <v>-108.20135342229101</v>
      </c>
      <c r="I19" s="108">
        <v>123.620508562094</v>
      </c>
      <c r="J19" s="108"/>
      <c r="K19" s="280">
        <v>8.6148509126951414</v>
      </c>
      <c r="L19" s="280">
        <v>2.4613859750557499</v>
      </c>
      <c r="M19" s="280">
        <v>0.140414636160899</v>
      </c>
      <c r="N19" s="280"/>
      <c r="O19" s="280">
        <v>3.2460560006607699</v>
      </c>
      <c r="P19" s="280">
        <v>1.6354175270504701</v>
      </c>
      <c r="Q19" s="280">
        <v>0.41298422400264301</v>
      </c>
      <c r="R19" s="178"/>
    </row>
    <row r="20" spans="1:18" x14ac:dyDescent="0.25">
      <c r="A20" s="108" t="s">
        <v>316</v>
      </c>
      <c r="B20" s="108">
        <v>30311</v>
      </c>
      <c r="C20" s="108">
        <v>13191</v>
      </c>
      <c r="D20" s="108">
        <v>13063.167576687199</v>
      </c>
      <c r="E20" s="108">
        <v>29.9403230218822</v>
      </c>
      <c r="F20" s="108">
        <v>-12.810051282582201</v>
      </c>
      <c r="G20" s="108">
        <v>-13.6902164124366</v>
      </c>
      <c r="H20" s="108">
        <v>-50.029049514939402</v>
      </c>
      <c r="I20" s="108">
        <v>174.450186903099</v>
      </c>
      <c r="J20" s="108"/>
      <c r="K20" s="280">
        <v>10.2734980700076</v>
      </c>
      <c r="L20" s="280">
        <v>2.5535284220250101</v>
      </c>
      <c r="M20" s="280">
        <v>0.24083665995843101</v>
      </c>
      <c r="N20" s="280"/>
      <c r="O20" s="280">
        <v>6.0209164989607693</v>
      </c>
      <c r="P20" s="280">
        <v>2.6591006565273299</v>
      </c>
      <c r="Q20" s="280">
        <v>0.65982646563953695</v>
      </c>
      <c r="R20" s="178"/>
    </row>
    <row r="21" spans="1:18" x14ac:dyDescent="0.25">
      <c r="A21" s="108" t="s">
        <v>317</v>
      </c>
      <c r="B21" s="108">
        <v>17451</v>
      </c>
      <c r="C21" s="108">
        <v>10855</v>
      </c>
      <c r="D21" s="108">
        <v>10959.5689086318</v>
      </c>
      <c r="E21" s="108">
        <v>-159.69394873691101</v>
      </c>
      <c r="F21" s="108">
        <v>-12.810051282582201</v>
      </c>
      <c r="G21" s="108">
        <v>6.6806815864951901</v>
      </c>
      <c r="H21" s="108">
        <v>-105.57527618586499</v>
      </c>
      <c r="I21" s="108">
        <v>166.721158632911</v>
      </c>
      <c r="J21" s="108"/>
      <c r="K21" s="280">
        <v>7.7416766947452906</v>
      </c>
      <c r="L21" s="280">
        <v>2.6416824250759299</v>
      </c>
      <c r="M21" s="280">
        <v>0.16044925792218198</v>
      </c>
      <c r="N21" s="280"/>
      <c r="O21" s="280">
        <v>3.7247149160506603</v>
      </c>
      <c r="P21" s="280">
        <v>2.5041544897140602</v>
      </c>
      <c r="Q21" s="280">
        <v>0.53865108016732599</v>
      </c>
      <c r="R21" s="178"/>
    </row>
    <row r="22" spans="1:18" x14ac:dyDescent="0.25">
      <c r="A22" s="108" t="s">
        <v>318</v>
      </c>
      <c r="B22" s="108">
        <v>52529</v>
      </c>
      <c r="C22" s="108">
        <v>8979</v>
      </c>
      <c r="D22" s="108">
        <v>8847.1674832721692</v>
      </c>
      <c r="E22" s="108">
        <v>-88.6181539668639</v>
      </c>
      <c r="F22" s="108">
        <v>-12.810051282582201</v>
      </c>
      <c r="G22" s="108">
        <v>20.2412582425988</v>
      </c>
      <c r="H22" s="108">
        <v>2.8236940287296401</v>
      </c>
      <c r="I22" s="108">
        <v>210.66785499530801</v>
      </c>
      <c r="J22" s="108"/>
      <c r="K22" s="280">
        <v>6.2613032800928998</v>
      </c>
      <c r="L22" s="280">
        <v>1.7457023739267798</v>
      </c>
      <c r="M22" s="280">
        <v>9.5185516571798398E-2</v>
      </c>
      <c r="N22" s="280"/>
      <c r="O22" s="280">
        <v>4.0587104266214906</v>
      </c>
      <c r="P22" s="280">
        <v>1.9018066211045299</v>
      </c>
      <c r="Q22" s="280">
        <v>0.44927563821888894</v>
      </c>
      <c r="R22" s="178"/>
    </row>
    <row r="23" spans="1:18" x14ac:dyDescent="0.25">
      <c r="A23" s="108" t="s">
        <v>319</v>
      </c>
      <c r="B23" s="108">
        <v>76790</v>
      </c>
      <c r="C23" s="108">
        <v>10046</v>
      </c>
      <c r="D23" s="108">
        <v>9939.4946377882698</v>
      </c>
      <c r="E23" s="108">
        <v>-146.58474845598499</v>
      </c>
      <c r="F23" s="108">
        <v>-12.810051282582201</v>
      </c>
      <c r="G23" s="108">
        <v>31.503311527170599</v>
      </c>
      <c r="H23" s="108">
        <v>-112.108550864468</v>
      </c>
      <c r="I23" s="108">
        <v>346.300884283051</v>
      </c>
      <c r="J23" s="108"/>
      <c r="K23" s="280">
        <v>7.1754134652949597</v>
      </c>
      <c r="L23" s="280">
        <v>2.0601640838650899</v>
      </c>
      <c r="M23" s="280">
        <v>0.15106133611147299</v>
      </c>
      <c r="N23" s="280"/>
      <c r="O23" s="280">
        <v>4.0317749706993107</v>
      </c>
      <c r="P23" s="280">
        <v>1.9377523114988902</v>
      </c>
      <c r="Q23" s="280">
        <v>0.62508139080609504</v>
      </c>
      <c r="R23" s="178"/>
    </row>
    <row r="24" spans="1:18" x14ac:dyDescent="0.25">
      <c r="A24" s="108" t="s">
        <v>320</v>
      </c>
      <c r="B24" s="108">
        <v>85426</v>
      </c>
      <c r="C24" s="108">
        <v>10291</v>
      </c>
      <c r="D24" s="108">
        <v>10193.1523934098</v>
      </c>
      <c r="E24" s="108">
        <v>-118.79084237073801</v>
      </c>
      <c r="F24" s="108">
        <v>-12.810051282582201</v>
      </c>
      <c r="G24" s="108">
        <v>44.890943328756101</v>
      </c>
      <c r="H24" s="108">
        <v>-87.945094977480096</v>
      </c>
      <c r="I24" s="108">
        <v>272.29744941700801</v>
      </c>
      <c r="J24" s="108"/>
      <c r="K24" s="280">
        <v>5.9092079694706499</v>
      </c>
      <c r="L24" s="280">
        <v>1.38599489616744</v>
      </c>
      <c r="M24" s="280">
        <v>0.13110762531313699</v>
      </c>
      <c r="N24" s="280"/>
      <c r="O24" s="280">
        <v>5.2571816542972902</v>
      </c>
      <c r="P24" s="280">
        <v>2.0181209467843497</v>
      </c>
      <c r="Q24" s="280">
        <v>0.66958537213494695</v>
      </c>
      <c r="R24" s="178"/>
    </row>
    <row r="25" spans="1:18" x14ac:dyDescent="0.25">
      <c r="A25" s="108" t="s">
        <v>305</v>
      </c>
      <c r="B25" s="108">
        <v>988943</v>
      </c>
      <c r="C25" s="108">
        <v>10263</v>
      </c>
      <c r="D25" s="108">
        <v>10159.2464518132</v>
      </c>
      <c r="E25" s="108">
        <v>-132.61030669827699</v>
      </c>
      <c r="F25" s="108">
        <v>-12.810051282582201</v>
      </c>
      <c r="G25" s="108">
        <v>31.805195998380299</v>
      </c>
      <c r="H25" s="108">
        <v>-101.966951148441</v>
      </c>
      <c r="I25" s="108">
        <v>319.37940862172201</v>
      </c>
      <c r="J25" s="108"/>
      <c r="K25" s="280">
        <v>6.2550622229997108</v>
      </c>
      <c r="L25" s="280">
        <v>1.3480048900694999</v>
      </c>
      <c r="M25" s="280">
        <v>0.12215061939869098</v>
      </c>
      <c r="N25" s="280"/>
      <c r="O25" s="280">
        <v>5.7502808554183593</v>
      </c>
      <c r="P25" s="280">
        <v>1.9385343745797301</v>
      </c>
      <c r="Q25" s="280">
        <v>0.639268390594807</v>
      </c>
      <c r="R25" s="178"/>
    </row>
    <row r="26" spans="1:18" x14ac:dyDescent="0.25">
      <c r="A26" s="108" t="s">
        <v>321</v>
      </c>
      <c r="B26" s="108">
        <v>55912</v>
      </c>
      <c r="C26" s="108">
        <v>8054</v>
      </c>
      <c r="D26" s="108">
        <v>7831.4650950922696</v>
      </c>
      <c r="E26" s="108">
        <v>-128.277795977202</v>
      </c>
      <c r="F26" s="108">
        <v>-12.810051282582201</v>
      </c>
      <c r="G26" s="108">
        <v>33.471669344067301</v>
      </c>
      <c r="H26" s="108">
        <v>88.864028409714507</v>
      </c>
      <c r="I26" s="108">
        <v>241.002454384034</v>
      </c>
      <c r="J26" s="108"/>
      <c r="K26" s="280">
        <v>5.0579482043210797</v>
      </c>
      <c r="L26" s="280">
        <v>0.94612963227929603</v>
      </c>
      <c r="M26" s="280">
        <v>8.0483617112605502E-2</v>
      </c>
      <c r="N26" s="280"/>
      <c r="O26" s="280">
        <v>4.9470596651881502</v>
      </c>
      <c r="P26" s="280">
        <v>1.5238231506653301</v>
      </c>
      <c r="Q26" s="280">
        <v>0.43103448275862105</v>
      </c>
      <c r="R26" s="178"/>
    </row>
    <row r="27" spans="1:18" x14ac:dyDescent="0.25">
      <c r="A27" s="108" t="s">
        <v>322</v>
      </c>
      <c r="B27" s="108">
        <v>102519</v>
      </c>
      <c r="C27" s="108">
        <v>10426</v>
      </c>
      <c r="D27" s="108">
        <v>10233.932475490999</v>
      </c>
      <c r="E27" s="108">
        <v>-101.878440139169</v>
      </c>
      <c r="F27" s="108">
        <v>-12.810051282582201</v>
      </c>
      <c r="G27" s="108">
        <v>85.938006421885504</v>
      </c>
      <c r="H27" s="108">
        <v>31.6462514927643</v>
      </c>
      <c r="I27" s="108">
        <v>189.22273819378501</v>
      </c>
      <c r="J27" s="108"/>
      <c r="K27" s="280">
        <v>6.8455603351573897</v>
      </c>
      <c r="L27" s="280">
        <v>1.7343126639939901</v>
      </c>
      <c r="M27" s="280">
        <v>0.135584623338113</v>
      </c>
      <c r="N27" s="280"/>
      <c r="O27" s="280">
        <v>4.8234961324242303</v>
      </c>
      <c r="P27" s="280">
        <v>2.15472253923663</v>
      </c>
      <c r="Q27" s="280">
        <v>0.57647850642319998</v>
      </c>
      <c r="R27" s="178"/>
    </row>
    <row r="28" spans="1:18" x14ac:dyDescent="0.25">
      <c r="A28" s="108" t="s">
        <v>323</v>
      </c>
      <c r="B28" s="108">
        <v>49173</v>
      </c>
      <c r="C28" s="108">
        <v>11231</v>
      </c>
      <c r="D28" s="108">
        <v>11238.1851855069</v>
      </c>
      <c r="E28" s="108">
        <v>-157.074558523359</v>
      </c>
      <c r="F28" s="108">
        <v>-12.810051282582201</v>
      </c>
      <c r="G28" s="108">
        <v>1.15835738609307</v>
      </c>
      <c r="H28" s="108">
        <v>-160.11923901137101</v>
      </c>
      <c r="I28" s="108">
        <v>321.95237943885297</v>
      </c>
      <c r="J28" s="108"/>
      <c r="K28" s="280">
        <v>7.4736135684216904</v>
      </c>
      <c r="L28" s="280">
        <v>2.4362963414882199</v>
      </c>
      <c r="M28" s="280">
        <v>0.24606999776300001</v>
      </c>
      <c r="N28" s="280"/>
      <c r="O28" s="280">
        <v>4.1282817806519798</v>
      </c>
      <c r="P28" s="280">
        <v>2.3915563418949399</v>
      </c>
      <c r="Q28" s="280">
        <v>0.62229272161552096</v>
      </c>
      <c r="R28" s="178"/>
    </row>
    <row r="29" spans="1:18" x14ac:dyDescent="0.25">
      <c r="A29" s="108" t="s">
        <v>324</v>
      </c>
      <c r="B29" s="108">
        <v>76738</v>
      </c>
      <c r="C29" s="108">
        <v>12207</v>
      </c>
      <c r="D29" s="108">
        <v>12126.483027586401</v>
      </c>
      <c r="E29" s="108">
        <v>-149.07336673399101</v>
      </c>
      <c r="F29" s="108">
        <v>-12.810051282582201</v>
      </c>
      <c r="G29" s="108">
        <v>10.3693090271023</v>
      </c>
      <c r="H29" s="108">
        <v>-257.86999035314699</v>
      </c>
      <c r="I29" s="108">
        <v>490.10567484769001</v>
      </c>
      <c r="J29" s="108"/>
      <c r="K29" s="280">
        <v>8.64239359899919</v>
      </c>
      <c r="L29" s="280">
        <v>2.7313716802627099</v>
      </c>
      <c r="M29" s="280">
        <v>0.23326122651098499</v>
      </c>
      <c r="N29" s="280"/>
      <c r="O29" s="280">
        <v>4.0384164299304102</v>
      </c>
      <c r="P29" s="280">
        <v>2.4042847090098798</v>
      </c>
      <c r="Q29" s="280">
        <v>0.79230628893116795</v>
      </c>
      <c r="R29" s="178"/>
    </row>
    <row r="30" spans="1:18" x14ac:dyDescent="0.25">
      <c r="A30" s="108" t="s">
        <v>325</v>
      </c>
      <c r="B30" s="108">
        <v>50110</v>
      </c>
      <c r="C30" s="108">
        <v>10236</v>
      </c>
      <c r="D30" s="108">
        <v>10136.968189679799</v>
      </c>
      <c r="E30" s="108">
        <v>-156.64272946713399</v>
      </c>
      <c r="F30" s="108">
        <v>-12.810051282582201</v>
      </c>
      <c r="G30" s="108">
        <v>27.856251295353001</v>
      </c>
      <c r="H30" s="108">
        <v>-71.037788518891901</v>
      </c>
      <c r="I30" s="108">
        <v>312.11697867429098</v>
      </c>
      <c r="J30" s="108"/>
      <c r="K30" s="280">
        <v>7.0564757533426503</v>
      </c>
      <c r="L30" s="280">
        <v>1.90381161444821</v>
      </c>
      <c r="M30" s="280">
        <v>0.137697066453802</v>
      </c>
      <c r="N30" s="280"/>
      <c r="O30" s="280">
        <v>4.5280383157054498</v>
      </c>
      <c r="P30" s="280">
        <v>2.1672320894033099</v>
      </c>
      <c r="Q30" s="280">
        <v>0.54280582718020398</v>
      </c>
      <c r="R30" s="178"/>
    </row>
    <row r="31" spans="1:18" x14ac:dyDescent="0.25">
      <c r="A31" s="108" t="s">
        <v>326</v>
      </c>
      <c r="B31" s="108">
        <v>32453</v>
      </c>
      <c r="C31" s="108">
        <v>8276</v>
      </c>
      <c r="D31" s="108">
        <v>8290.3692237487103</v>
      </c>
      <c r="E31" s="108">
        <v>-67.131430368649603</v>
      </c>
      <c r="F31" s="108">
        <v>-12.810051282582201</v>
      </c>
      <c r="G31" s="108">
        <v>7.93940275374809</v>
      </c>
      <c r="H31" s="108">
        <v>-65.9787407811246</v>
      </c>
      <c r="I31" s="108">
        <v>123.29268314955</v>
      </c>
      <c r="J31" s="108"/>
      <c r="K31" s="280">
        <v>6.9854867038486397</v>
      </c>
      <c r="L31" s="280">
        <v>1.58382892182541</v>
      </c>
      <c r="M31" s="280">
        <v>0.101685514436262</v>
      </c>
      <c r="N31" s="280"/>
      <c r="O31" s="280">
        <v>4.2430591932949202</v>
      </c>
      <c r="P31" s="280">
        <v>1.55609650879734</v>
      </c>
      <c r="Q31" s="280">
        <v>0.44988136689982405</v>
      </c>
      <c r="R31" s="178"/>
    </row>
    <row r="32" spans="1:18" x14ac:dyDescent="0.25">
      <c r="A32" s="108" t="s">
        <v>327</v>
      </c>
      <c r="B32" s="108">
        <v>35076</v>
      </c>
      <c r="C32" s="108">
        <v>9716</v>
      </c>
      <c r="D32" s="108">
        <v>9621.2373331019498</v>
      </c>
      <c r="E32" s="108">
        <v>-32.128783288328201</v>
      </c>
      <c r="F32" s="108">
        <v>-12.810051282582201</v>
      </c>
      <c r="G32" s="108">
        <v>-13.868967835092599</v>
      </c>
      <c r="H32" s="108">
        <v>-98.750457113702495</v>
      </c>
      <c r="I32" s="108">
        <v>251.90783669741899</v>
      </c>
      <c r="J32" s="108"/>
      <c r="K32" s="280">
        <v>7.58923480442468</v>
      </c>
      <c r="L32" s="280">
        <v>2.2379974911620502</v>
      </c>
      <c r="M32" s="280">
        <v>0.14254761090204102</v>
      </c>
      <c r="N32" s="280"/>
      <c r="O32" s="280">
        <v>3.8772950165355202</v>
      </c>
      <c r="P32" s="280">
        <v>2.0327289314631103</v>
      </c>
      <c r="Q32" s="280">
        <v>0.47040711597673596</v>
      </c>
      <c r="R32" s="178"/>
    </row>
    <row r="33" spans="1:18" x14ac:dyDescent="0.25">
      <c r="A33" s="108" t="s">
        <v>328</v>
      </c>
      <c r="B33" s="108">
        <v>11817</v>
      </c>
      <c r="C33" s="108">
        <v>12516</v>
      </c>
      <c r="D33" s="108">
        <v>12352.3878108713</v>
      </c>
      <c r="E33" s="108">
        <v>1.2724323297522799</v>
      </c>
      <c r="F33" s="108">
        <v>-12.810051282582201</v>
      </c>
      <c r="G33" s="108">
        <v>-22.682490690150701</v>
      </c>
      <c r="H33" s="108">
        <v>-219.815370930835</v>
      </c>
      <c r="I33" s="108">
        <v>417.50894481819</v>
      </c>
      <c r="J33" s="108"/>
      <c r="K33" s="280">
        <v>12.744351358212699</v>
      </c>
      <c r="L33" s="280">
        <v>2.7418126428027398</v>
      </c>
      <c r="M33" s="280">
        <v>0.10154861640010199</v>
      </c>
      <c r="N33" s="280"/>
      <c r="O33" s="280">
        <v>5.31437759160531</v>
      </c>
      <c r="P33" s="280">
        <v>2.4117796395024103</v>
      </c>
      <c r="Q33" s="280">
        <v>0.64314123720064298</v>
      </c>
      <c r="R33" s="178"/>
    </row>
    <row r="34" spans="1:18" x14ac:dyDescent="0.25">
      <c r="A34" s="108" t="s">
        <v>329</v>
      </c>
      <c r="B34" s="108">
        <v>46637</v>
      </c>
      <c r="C34" s="108">
        <v>10121</v>
      </c>
      <c r="D34" s="108">
        <v>9928.1023188271192</v>
      </c>
      <c r="E34" s="108">
        <v>99.803073835345401</v>
      </c>
      <c r="F34" s="108">
        <v>-12.810051282582201</v>
      </c>
      <c r="G34" s="108">
        <v>-19.789827507874399</v>
      </c>
      <c r="H34" s="108">
        <v>-127.49164261931401</v>
      </c>
      <c r="I34" s="108">
        <v>253.014346904603</v>
      </c>
      <c r="J34" s="108"/>
      <c r="K34" s="280">
        <v>9.2801852606299704</v>
      </c>
      <c r="L34" s="280">
        <v>2.0284323605720802</v>
      </c>
      <c r="M34" s="280">
        <v>0.160816519072839</v>
      </c>
      <c r="N34" s="280"/>
      <c r="O34" s="280">
        <v>4.9166970431202701</v>
      </c>
      <c r="P34" s="280">
        <v>1.8504620794647999</v>
      </c>
      <c r="Q34" s="280">
        <v>0.49745909899864893</v>
      </c>
      <c r="R34" s="178"/>
    </row>
    <row r="35" spans="1:18" x14ac:dyDescent="0.25">
      <c r="A35" s="108" t="s">
        <v>330</v>
      </c>
      <c r="B35" s="108">
        <v>49282</v>
      </c>
      <c r="C35" s="108">
        <v>10617</v>
      </c>
      <c r="D35" s="108">
        <v>10521.4092326711</v>
      </c>
      <c r="E35" s="108">
        <v>-72.194334441125605</v>
      </c>
      <c r="F35" s="108">
        <v>-12.810051282582201</v>
      </c>
      <c r="G35" s="108">
        <v>-15.420782219364799</v>
      </c>
      <c r="H35" s="108">
        <v>-88.183566117894898</v>
      </c>
      <c r="I35" s="108">
        <v>284.195304290585</v>
      </c>
      <c r="J35" s="108"/>
      <c r="K35" s="280">
        <v>9.0053163426808993</v>
      </c>
      <c r="L35" s="280">
        <v>2.3700336836978999</v>
      </c>
      <c r="M35" s="280">
        <v>0.17044762793717799</v>
      </c>
      <c r="N35" s="280"/>
      <c r="O35" s="280">
        <v>4.2895986364189804</v>
      </c>
      <c r="P35" s="280">
        <v>2.1468284566373099</v>
      </c>
      <c r="Q35" s="280">
        <v>0.53366340651759292</v>
      </c>
      <c r="R35" s="178"/>
    </row>
    <row r="36" spans="1:18" ht="14.25" customHeight="1" x14ac:dyDescent="0.25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280"/>
      <c r="L36" s="280"/>
      <c r="M36" s="280"/>
      <c r="N36" s="280"/>
      <c r="O36" s="280"/>
      <c r="P36" s="280"/>
      <c r="Q36" s="280"/>
      <c r="R36" s="178"/>
    </row>
    <row r="37" spans="1:18" x14ac:dyDescent="0.25">
      <c r="A37" s="108" t="s">
        <v>332</v>
      </c>
      <c r="B37" s="108">
        <v>48292</v>
      </c>
      <c r="C37" s="108">
        <v>12240</v>
      </c>
      <c r="D37" s="108">
        <v>12366.2429883972</v>
      </c>
      <c r="E37" s="108">
        <v>55.682515960947001</v>
      </c>
      <c r="F37" s="108">
        <v>-12.810051282582201</v>
      </c>
      <c r="G37" s="108">
        <v>-26.0451532219532</v>
      </c>
      <c r="H37" s="108">
        <v>-61.502074365221297</v>
      </c>
      <c r="I37" s="108">
        <v>-81.17655446306</v>
      </c>
      <c r="J37" s="108"/>
      <c r="K37" s="280">
        <v>10.1031226704216</v>
      </c>
      <c r="L37" s="280">
        <v>2.44553963389381</v>
      </c>
      <c r="M37" s="280">
        <v>0.17808332643087901</v>
      </c>
      <c r="N37" s="280"/>
      <c r="O37" s="280">
        <v>4.8890085314337801</v>
      </c>
      <c r="P37" s="280">
        <v>2.3854882796322401</v>
      </c>
      <c r="Q37" s="280">
        <v>0.80137496893895499</v>
      </c>
      <c r="R37" s="178"/>
    </row>
    <row r="38" spans="1:18" x14ac:dyDescent="0.25">
      <c r="A38" s="108" t="s">
        <v>333</v>
      </c>
      <c r="B38" s="108">
        <v>14343</v>
      </c>
      <c r="C38" s="108">
        <v>15552</v>
      </c>
      <c r="D38" s="108">
        <v>15099.548348903299</v>
      </c>
      <c r="E38" s="108">
        <v>447.94434740348902</v>
      </c>
      <c r="F38" s="108">
        <v>-12.810051282582201</v>
      </c>
      <c r="G38" s="108">
        <v>-32.49339929384</v>
      </c>
      <c r="H38" s="108">
        <v>168.53851179247201</v>
      </c>
      <c r="I38" s="108">
        <v>-119.119751837016</v>
      </c>
      <c r="J38" s="108"/>
      <c r="K38" s="280">
        <v>12.152269399707199</v>
      </c>
      <c r="L38" s="280">
        <v>2.7609286760092</v>
      </c>
      <c r="M38" s="280">
        <v>0.23007738966743402</v>
      </c>
      <c r="N38" s="280"/>
      <c r="O38" s="280">
        <v>6.0656766366868897</v>
      </c>
      <c r="P38" s="280">
        <v>3.08861465523252</v>
      </c>
      <c r="Q38" s="280">
        <v>0.92030955866973396</v>
      </c>
      <c r="R38" s="178"/>
    </row>
    <row r="39" spans="1:18" x14ac:dyDescent="0.25">
      <c r="A39" s="108" t="s">
        <v>334</v>
      </c>
      <c r="B39" s="108">
        <v>22974</v>
      </c>
      <c r="C39" s="108">
        <v>9402</v>
      </c>
      <c r="D39" s="108">
        <v>9535.1599534894794</v>
      </c>
      <c r="E39" s="108">
        <v>-82.355252475217199</v>
      </c>
      <c r="F39" s="108">
        <v>-12.810051282582201</v>
      </c>
      <c r="G39" s="108">
        <v>-22.372308795880699</v>
      </c>
      <c r="H39" s="108">
        <v>-33.240137773164001</v>
      </c>
      <c r="I39" s="108">
        <v>17.563315117319299</v>
      </c>
      <c r="J39" s="108"/>
      <c r="K39" s="280">
        <v>9.0798293723339398</v>
      </c>
      <c r="L39" s="280">
        <v>2.3635413946200097</v>
      </c>
      <c r="M39" s="280">
        <v>0.10446591799425399</v>
      </c>
      <c r="N39" s="280"/>
      <c r="O39" s="280">
        <v>4.0045268564464198</v>
      </c>
      <c r="P39" s="280">
        <v>1.90650300339514</v>
      </c>
      <c r="Q39" s="280">
        <v>0.44833289805867499</v>
      </c>
      <c r="R39" s="178"/>
    </row>
    <row r="40" spans="1:18" x14ac:dyDescent="0.25">
      <c r="A40" s="108" t="s">
        <v>335</v>
      </c>
      <c r="B40" s="108">
        <v>20714</v>
      </c>
      <c r="C40" s="108">
        <v>6983</v>
      </c>
      <c r="D40" s="108">
        <v>7132.0989384718796</v>
      </c>
      <c r="E40" s="108">
        <v>-17.462205916882201</v>
      </c>
      <c r="F40" s="108">
        <v>-12.810051282582201</v>
      </c>
      <c r="G40" s="108">
        <v>-36.636889157369502</v>
      </c>
      <c r="H40" s="108">
        <v>-108.07965513035499</v>
      </c>
      <c r="I40" s="108">
        <v>25.597684167373401</v>
      </c>
      <c r="J40" s="108"/>
      <c r="K40" s="280">
        <v>7.5263107077339004</v>
      </c>
      <c r="L40" s="280">
        <v>1.3372598242734399</v>
      </c>
      <c r="M40" s="280">
        <v>0.10138070869943</v>
      </c>
      <c r="N40" s="280"/>
      <c r="O40" s="280">
        <v>3.2248720672009297</v>
      </c>
      <c r="P40" s="280">
        <v>1.31312156029738</v>
      </c>
      <c r="Q40" s="280">
        <v>0.41035048759293202</v>
      </c>
      <c r="R40" s="178"/>
    </row>
    <row r="41" spans="1:18" x14ac:dyDescent="0.25">
      <c r="A41" s="108" t="s">
        <v>336</v>
      </c>
      <c r="B41" s="108">
        <v>21193</v>
      </c>
      <c r="C41" s="108">
        <v>15467</v>
      </c>
      <c r="D41" s="108">
        <v>15447.4206614509</v>
      </c>
      <c r="E41" s="108">
        <v>237.30846516489399</v>
      </c>
      <c r="F41" s="108">
        <v>-12.810051282582201</v>
      </c>
      <c r="G41" s="108">
        <v>-35.458348409798198</v>
      </c>
      <c r="H41" s="108">
        <v>-50.068081247516702</v>
      </c>
      <c r="I41" s="108">
        <v>-119.119751837016</v>
      </c>
      <c r="J41" s="108"/>
      <c r="K41" s="280">
        <v>11.584013589392701</v>
      </c>
      <c r="L41" s="280">
        <v>2.7320341622233801</v>
      </c>
      <c r="M41" s="280">
        <v>0.25008257443495496</v>
      </c>
      <c r="N41" s="280"/>
      <c r="O41" s="280">
        <v>6.2992497522766895</v>
      </c>
      <c r="P41" s="280">
        <v>3.0151465106403101</v>
      </c>
      <c r="Q41" s="280">
        <v>1.0333600717218001</v>
      </c>
      <c r="R41" s="178"/>
    </row>
    <row r="42" spans="1:18" x14ac:dyDescent="0.25">
      <c r="A42" s="108" t="s">
        <v>331</v>
      </c>
      <c r="B42" s="108">
        <v>245329</v>
      </c>
      <c r="C42" s="108">
        <v>10016</v>
      </c>
      <c r="D42" s="108">
        <v>10241.069342540301</v>
      </c>
      <c r="E42" s="108">
        <v>-50.745889470369903</v>
      </c>
      <c r="F42" s="108">
        <v>-12.810051282582201</v>
      </c>
      <c r="G42" s="108">
        <v>4.9729472076281303</v>
      </c>
      <c r="H42" s="108">
        <v>-147.05052173474601</v>
      </c>
      <c r="I42" s="108">
        <v>-19.564856524157602</v>
      </c>
      <c r="J42" s="108"/>
      <c r="K42" s="280">
        <v>7.8596496948994998</v>
      </c>
      <c r="L42" s="280">
        <v>1.7951404032951701</v>
      </c>
      <c r="M42" s="280">
        <v>0.15081788129409898</v>
      </c>
      <c r="N42" s="280"/>
      <c r="O42" s="280">
        <v>4.63010895572884</v>
      </c>
      <c r="P42" s="280">
        <v>1.9879427218143799</v>
      </c>
      <c r="Q42" s="280">
        <v>0.63873410807527897</v>
      </c>
      <c r="R42" s="178"/>
    </row>
    <row r="43" spans="1:18" x14ac:dyDescent="0.25">
      <c r="A43" s="108" t="s">
        <v>337</v>
      </c>
      <c r="B43" s="108">
        <v>9572</v>
      </c>
      <c r="C43" s="108">
        <v>14318</v>
      </c>
      <c r="D43" s="108">
        <v>14375.541950567</v>
      </c>
      <c r="E43" s="108">
        <v>-0.36743727927380099</v>
      </c>
      <c r="F43" s="108">
        <v>-12.810051282582201</v>
      </c>
      <c r="G43" s="108">
        <v>-32.523577882425201</v>
      </c>
      <c r="H43" s="108">
        <v>106.869884917083</v>
      </c>
      <c r="I43" s="108">
        <v>-119.119751837016</v>
      </c>
      <c r="J43" s="108"/>
      <c r="K43" s="280">
        <v>12.2544922691183</v>
      </c>
      <c r="L43" s="280">
        <v>2.55954868366068</v>
      </c>
      <c r="M43" s="280">
        <v>0.24028416213957401</v>
      </c>
      <c r="N43" s="280"/>
      <c r="O43" s="280">
        <v>6.2891767655662303</v>
      </c>
      <c r="P43" s="280">
        <v>3.1550355202674498</v>
      </c>
      <c r="Q43" s="280">
        <v>0.68951107396573297</v>
      </c>
      <c r="R43" s="178"/>
    </row>
    <row r="44" spans="1:18" x14ac:dyDescent="0.25">
      <c r="A44" s="108" t="s">
        <v>338</v>
      </c>
      <c r="B44" s="108">
        <v>22172</v>
      </c>
      <c r="C44" s="108">
        <v>16945</v>
      </c>
      <c r="D44" s="108">
        <v>16863.069770325401</v>
      </c>
      <c r="E44" s="108">
        <v>297.61139209153401</v>
      </c>
      <c r="F44" s="108">
        <v>-12.810051282582201</v>
      </c>
      <c r="G44" s="108">
        <v>-38.540827116276297</v>
      </c>
      <c r="H44" s="108">
        <v>-45.427711539647198</v>
      </c>
      <c r="I44" s="108">
        <v>-119.119751837016</v>
      </c>
      <c r="J44" s="108"/>
      <c r="K44" s="280">
        <v>13.8688435865055</v>
      </c>
      <c r="L44" s="280">
        <v>3.1210535810932702</v>
      </c>
      <c r="M44" s="280">
        <v>0.252570810030669</v>
      </c>
      <c r="N44" s="280"/>
      <c r="O44" s="280">
        <v>7.1621865415839796</v>
      </c>
      <c r="P44" s="280">
        <v>3.4142161284503003</v>
      </c>
      <c r="Q44" s="280">
        <v>0.98322208190510607</v>
      </c>
      <c r="R44" s="178"/>
    </row>
    <row r="45" spans="1:18" ht="14.25" customHeight="1" x14ac:dyDescent="0.25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280"/>
      <c r="L45" s="280"/>
      <c r="M45" s="280"/>
      <c r="N45" s="280"/>
      <c r="O45" s="280"/>
      <c r="P45" s="280"/>
      <c r="Q45" s="280"/>
      <c r="R45" s="178"/>
    </row>
    <row r="46" spans="1:18" x14ac:dyDescent="0.25">
      <c r="A46" s="108" t="s">
        <v>340</v>
      </c>
      <c r="B46" s="108">
        <v>107468</v>
      </c>
      <c r="C46" s="108">
        <v>12519</v>
      </c>
      <c r="D46" s="108">
        <v>12587.4828996747</v>
      </c>
      <c r="E46" s="108">
        <v>-67.982233127339398</v>
      </c>
      <c r="F46" s="108">
        <v>-12.810051282582201</v>
      </c>
      <c r="G46" s="108">
        <v>11.2999143977976</v>
      </c>
      <c r="H46" s="108">
        <v>119.93067145735</v>
      </c>
      <c r="I46" s="108">
        <v>-119.119751837016</v>
      </c>
      <c r="J46" s="108"/>
      <c r="K46" s="280">
        <v>9.1711020955075</v>
      </c>
      <c r="L46" s="280">
        <v>2.2629992183719803</v>
      </c>
      <c r="M46" s="280">
        <v>0.17586630438828299</v>
      </c>
      <c r="N46" s="280"/>
      <c r="O46" s="280">
        <v>5.4602300219600304</v>
      </c>
      <c r="P46" s="280">
        <v>2.50400119105222</v>
      </c>
      <c r="Q46" s="280">
        <v>0.79186362452078796</v>
      </c>
      <c r="R46" s="178"/>
    </row>
    <row r="47" spans="1:18" x14ac:dyDescent="0.25">
      <c r="A47" s="108" t="s">
        <v>341</v>
      </c>
      <c r="B47" s="108">
        <v>15668</v>
      </c>
      <c r="C47" s="108">
        <v>17807</v>
      </c>
      <c r="D47" s="108">
        <v>17518.181836584201</v>
      </c>
      <c r="E47" s="108">
        <v>182.94494402765599</v>
      </c>
      <c r="F47" s="108">
        <v>-12.810051282582201</v>
      </c>
      <c r="G47" s="108">
        <v>0.12656857188509499</v>
      </c>
      <c r="H47" s="108">
        <v>237.912373531242</v>
      </c>
      <c r="I47" s="108">
        <v>-119.119751837016</v>
      </c>
      <c r="J47" s="108"/>
      <c r="K47" s="280">
        <v>13.990298697983199</v>
      </c>
      <c r="L47" s="280">
        <v>3.4784273678835795</v>
      </c>
      <c r="M47" s="280">
        <v>0.197855501659433</v>
      </c>
      <c r="N47" s="280"/>
      <c r="O47" s="280">
        <v>7.7482767424048999</v>
      </c>
      <c r="P47" s="280">
        <v>3.3635435282103701</v>
      </c>
      <c r="Q47" s="280">
        <v>1.0722491702833801</v>
      </c>
      <c r="R47" s="178"/>
    </row>
    <row r="48" spans="1:18" x14ac:dyDescent="0.25">
      <c r="A48" s="108" t="s">
        <v>342</v>
      </c>
      <c r="B48" s="108">
        <v>11520</v>
      </c>
      <c r="C48" s="108">
        <v>14210</v>
      </c>
      <c r="D48" s="108">
        <v>13927.7676523768</v>
      </c>
      <c r="E48" s="108">
        <v>333.98854123740801</v>
      </c>
      <c r="F48" s="108">
        <v>-12.810051282582201</v>
      </c>
      <c r="G48" s="108">
        <v>-25.148180271292599</v>
      </c>
      <c r="H48" s="108">
        <v>105.816366017532</v>
      </c>
      <c r="I48" s="108">
        <v>-119.119751837016</v>
      </c>
      <c r="J48" s="108"/>
      <c r="K48" s="280">
        <v>11.7795138888889</v>
      </c>
      <c r="L48" s="280">
        <v>2.5260416666666696</v>
      </c>
      <c r="M48" s="280">
        <v>0.18229166666666699</v>
      </c>
      <c r="N48" s="280"/>
      <c r="O48" s="280">
        <v>6.2326388888888902</v>
      </c>
      <c r="P48" s="280">
        <v>2.8472222222222201</v>
      </c>
      <c r="Q48" s="280">
        <v>0.77256944444444409</v>
      </c>
      <c r="R48" s="178"/>
    </row>
    <row r="49" spans="1:18" x14ac:dyDescent="0.25">
      <c r="A49" s="108" t="s">
        <v>343</v>
      </c>
      <c r="B49" s="108">
        <v>34324</v>
      </c>
      <c r="C49" s="108">
        <v>15060</v>
      </c>
      <c r="D49" s="108">
        <v>15072.1080544995</v>
      </c>
      <c r="E49" s="108">
        <v>46.216784468886402</v>
      </c>
      <c r="F49" s="108">
        <v>-12.810051282582201</v>
      </c>
      <c r="G49" s="108">
        <v>-6.3007587994750303</v>
      </c>
      <c r="H49" s="108">
        <v>79.935918568662501</v>
      </c>
      <c r="I49" s="108">
        <v>-119.119751837016</v>
      </c>
      <c r="J49" s="108"/>
      <c r="K49" s="280">
        <v>11.207901177019</v>
      </c>
      <c r="L49" s="280">
        <v>2.6278988462883102</v>
      </c>
      <c r="M49" s="280">
        <v>0.25346696189255302</v>
      </c>
      <c r="N49" s="280"/>
      <c r="O49" s="280">
        <v>6.0628131919356694</v>
      </c>
      <c r="P49" s="280">
        <v>2.8609719146952601</v>
      </c>
      <c r="Q49" s="280">
        <v>1.0633958746066901</v>
      </c>
      <c r="R49" s="178"/>
    </row>
    <row r="50" spans="1:18" x14ac:dyDescent="0.25">
      <c r="A50" s="108" t="s">
        <v>344</v>
      </c>
      <c r="B50" s="108">
        <v>58200</v>
      </c>
      <c r="C50" s="108">
        <v>14770</v>
      </c>
      <c r="D50" s="108">
        <v>14992.8937171298</v>
      </c>
      <c r="E50" s="108">
        <v>33.992747916811702</v>
      </c>
      <c r="F50" s="108">
        <v>-12.810051282582201</v>
      </c>
      <c r="G50" s="108">
        <v>-15.766049261629499</v>
      </c>
      <c r="H50" s="108">
        <v>-109.59473733262701</v>
      </c>
      <c r="I50" s="108">
        <v>-119.119751837016</v>
      </c>
      <c r="J50" s="108"/>
      <c r="K50" s="280">
        <v>11.0601374570447</v>
      </c>
      <c r="L50" s="280">
        <v>3</v>
      </c>
      <c r="M50" s="280">
        <v>0.26288659793814401</v>
      </c>
      <c r="N50" s="280"/>
      <c r="O50" s="280">
        <v>5.8367697594501697</v>
      </c>
      <c r="P50" s="280">
        <v>3.0085910652920997</v>
      </c>
      <c r="Q50" s="280">
        <v>0.9278350515463919</v>
      </c>
      <c r="R50" s="178"/>
    </row>
    <row r="51" spans="1:18" x14ac:dyDescent="0.25">
      <c r="A51" s="108" t="s">
        <v>345</v>
      </c>
      <c r="B51" s="108">
        <v>12106</v>
      </c>
      <c r="C51" s="108">
        <v>18138</v>
      </c>
      <c r="D51" s="108">
        <v>18124.3343435075</v>
      </c>
      <c r="E51" s="108">
        <v>-109.863201818907</v>
      </c>
      <c r="F51" s="108">
        <v>-12.810051282582201</v>
      </c>
      <c r="G51" s="108">
        <v>8.3368448089340106</v>
      </c>
      <c r="H51" s="108">
        <v>247.534874056197</v>
      </c>
      <c r="I51" s="108">
        <v>-119.119751837016</v>
      </c>
      <c r="J51" s="108"/>
      <c r="K51" s="280">
        <v>12.382289773665999</v>
      </c>
      <c r="L51" s="280">
        <v>3.39501073847679</v>
      </c>
      <c r="M51" s="280">
        <v>0.24781100280852497</v>
      </c>
      <c r="N51" s="280"/>
      <c r="O51" s="280">
        <v>7.2691227490500596</v>
      </c>
      <c r="P51" s="280">
        <v>3.8245498100115598</v>
      </c>
      <c r="Q51" s="280">
        <v>1.1068891458780801</v>
      </c>
      <c r="R51" s="178"/>
    </row>
    <row r="52" spans="1:18" x14ac:dyDescent="0.25">
      <c r="A52" s="108" t="s">
        <v>346</v>
      </c>
      <c r="B52" s="108">
        <v>38917</v>
      </c>
      <c r="C52" s="108">
        <v>12810</v>
      </c>
      <c r="D52" s="108">
        <v>12939.085019283501</v>
      </c>
      <c r="E52" s="108">
        <v>84.023906732325202</v>
      </c>
      <c r="F52" s="108">
        <v>-12.810051282582201</v>
      </c>
      <c r="G52" s="108">
        <v>-23.605385133372401</v>
      </c>
      <c r="H52" s="108">
        <v>-59.849881848278599</v>
      </c>
      <c r="I52" s="108">
        <v>-116.64554104365</v>
      </c>
      <c r="J52" s="108"/>
      <c r="K52" s="280">
        <v>11.4423002800833</v>
      </c>
      <c r="L52" s="280">
        <v>2.64665827273428</v>
      </c>
      <c r="M52" s="280">
        <v>0.21584397564046601</v>
      </c>
      <c r="N52" s="280"/>
      <c r="O52" s="280">
        <v>5.5708302284348701</v>
      </c>
      <c r="P52" s="280">
        <v>2.5207492869440102</v>
      </c>
      <c r="Q52" s="280">
        <v>0.71434077652439798</v>
      </c>
      <c r="R52" s="178"/>
    </row>
    <row r="53" spans="1:18" x14ac:dyDescent="0.25">
      <c r="A53" s="108" t="s">
        <v>347</v>
      </c>
      <c r="B53" s="108">
        <v>14885</v>
      </c>
      <c r="C53" s="108">
        <v>12511</v>
      </c>
      <c r="D53" s="108">
        <v>12744.3451827386</v>
      </c>
      <c r="E53" s="108">
        <v>-40.823102510471401</v>
      </c>
      <c r="F53" s="108">
        <v>-12.810051282582201</v>
      </c>
      <c r="G53" s="108">
        <v>-29.009154812176298</v>
      </c>
      <c r="H53" s="108">
        <v>-103.001763144599</v>
      </c>
      <c r="I53" s="108">
        <v>-47.5548852238256</v>
      </c>
      <c r="J53" s="108"/>
      <c r="K53" s="280">
        <v>13.322136378904901</v>
      </c>
      <c r="L53" s="280">
        <v>3.04333221363789</v>
      </c>
      <c r="M53" s="280">
        <v>0.161236143768895</v>
      </c>
      <c r="N53" s="280"/>
      <c r="O53" s="280">
        <v>5.5962378233120598</v>
      </c>
      <c r="P53" s="280">
        <v>2.47228753778972</v>
      </c>
      <c r="Q53" s="280">
        <v>0.58448102116224399</v>
      </c>
      <c r="R53" s="178"/>
    </row>
    <row r="54" spans="1:18" x14ac:dyDescent="0.25">
      <c r="A54" s="108" t="s">
        <v>348</v>
      </c>
      <c r="B54" s="108">
        <v>8856</v>
      </c>
      <c r="C54" s="108">
        <v>15516</v>
      </c>
      <c r="D54" s="108">
        <v>14855.563250949301</v>
      </c>
      <c r="E54" s="108">
        <v>292.19115450435203</v>
      </c>
      <c r="F54" s="108">
        <v>-12.810051282582201</v>
      </c>
      <c r="G54" s="108">
        <v>-22.566357010451</v>
      </c>
      <c r="H54" s="108">
        <v>522.85299483413996</v>
      </c>
      <c r="I54" s="108">
        <v>-119.119751837016</v>
      </c>
      <c r="J54" s="108"/>
      <c r="K54" s="280">
        <v>13.945347786811199</v>
      </c>
      <c r="L54" s="280">
        <v>3.0713640469737999</v>
      </c>
      <c r="M54" s="280">
        <v>0.22583559168924999</v>
      </c>
      <c r="N54" s="280"/>
      <c r="O54" s="280">
        <v>6.4250225835591701</v>
      </c>
      <c r="P54" s="280">
        <v>2.9358626919602502</v>
      </c>
      <c r="Q54" s="280">
        <v>0.77913279132791302</v>
      </c>
      <c r="R54" s="178"/>
    </row>
    <row r="55" spans="1:18" ht="14.25" customHeight="1" x14ac:dyDescent="0.25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280"/>
      <c r="L55" s="280"/>
      <c r="M55" s="280"/>
      <c r="N55" s="280"/>
      <c r="O55" s="280"/>
      <c r="P55" s="280"/>
      <c r="Q55" s="280"/>
      <c r="R55" s="178"/>
    </row>
    <row r="56" spans="1:18" x14ac:dyDescent="0.25">
      <c r="A56" s="108" t="s">
        <v>350</v>
      </c>
      <c r="B56" s="108">
        <v>5523</v>
      </c>
      <c r="C56" s="108">
        <v>16019</v>
      </c>
      <c r="D56" s="108">
        <v>15682.9022445877</v>
      </c>
      <c r="E56" s="108">
        <v>399.28509789890899</v>
      </c>
      <c r="F56" s="108">
        <v>-12.810051282582201</v>
      </c>
      <c r="G56" s="108">
        <v>-33.595830232199503</v>
      </c>
      <c r="H56" s="108">
        <v>102.329042711306</v>
      </c>
      <c r="I56" s="108">
        <v>-119.119751837016</v>
      </c>
      <c r="J56" s="108"/>
      <c r="K56" s="280">
        <v>13.072605468042701</v>
      </c>
      <c r="L56" s="280">
        <v>3.1323556038384903</v>
      </c>
      <c r="M56" s="280">
        <v>0.18106101756291901</v>
      </c>
      <c r="N56" s="280"/>
      <c r="O56" s="280">
        <v>6.6630454463154107</v>
      </c>
      <c r="P56" s="280">
        <v>3.0780372985696198</v>
      </c>
      <c r="Q56" s="280">
        <v>0.94151729132717699</v>
      </c>
      <c r="R56" s="178"/>
    </row>
    <row r="57" spans="1:18" x14ac:dyDescent="0.25">
      <c r="A57" s="108" t="s">
        <v>351</v>
      </c>
      <c r="B57" s="108">
        <v>21694</v>
      </c>
      <c r="C57" s="108">
        <v>15448</v>
      </c>
      <c r="D57" s="108">
        <v>15418.009830556301</v>
      </c>
      <c r="E57" s="108">
        <v>162.85497334862399</v>
      </c>
      <c r="F57" s="108">
        <v>-12.810051282582201</v>
      </c>
      <c r="G57" s="108">
        <v>-20.212208860103001</v>
      </c>
      <c r="H57" s="108">
        <v>19.624015273171501</v>
      </c>
      <c r="I57" s="108">
        <v>-119.119751837016</v>
      </c>
      <c r="J57" s="108"/>
      <c r="K57" s="280">
        <v>12.044805015211599</v>
      </c>
      <c r="L57" s="280">
        <v>3.2082603484834502</v>
      </c>
      <c r="M57" s="280">
        <v>0.16594450078362702</v>
      </c>
      <c r="N57" s="280"/>
      <c r="O57" s="280">
        <v>5.7665714022310297</v>
      </c>
      <c r="P57" s="280">
        <v>3.10224025076058</v>
      </c>
      <c r="Q57" s="280">
        <v>0.99105743523554901</v>
      </c>
      <c r="R57" s="178"/>
    </row>
    <row r="58" spans="1:18" x14ac:dyDescent="0.25">
      <c r="A58" s="108" t="s">
        <v>352</v>
      </c>
      <c r="B58" s="108">
        <v>9992</v>
      </c>
      <c r="C58" s="108">
        <v>17398</v>
      </c>
      <c r="D58" s="108">
        <v>17013.180731062101</v>
      </c>
      <c r="E58" s="108">
        <v>455.05827855708998</v>
      </c>
      <c r="F58" s="108">
        <v>-12.810051282582201</v>
      </c>
      <c r="G58" s="108">
        <v>-35.886606690272401</v>
      </c>
      <c r="H58" s="108">
        <v>97.966545959890894</v>
      </c>
      <c r="I58" s="108">
        <v>-119.119751837016</v>
      </c>
      <c r="J58" s="108"/>
      <c r="K58" s="280">
        <v>13.4107285828663</v>
      </c>
      <c r="L58" s="280">
        <v>2.9623698959167299</v>
      </c>
      <c r="M58" s="280">
        <v>0.22017614091273002</v>
      </c>
      <c r="N58" s="280"/>
      <c r="O58" s="280">
        <v>6.2249799839871907</v>
      </c>
      <c r="P58" s="280">
        <v>3.9231385108086498</v>
      </c>
      <c r="Q58" s="280">
        <v>0.95076060848678901</v>
      </c>
      <c r="R58" s="178"/>
    </row>
    <row r="59" spans="1:18" x14ac:dyDescent="0.25">
      <c r="A59" s="108" t="s">
        <v>353</v>
      </c>
      <c r="B59" s="108">
        <v>167404</v>
      </c>
      <c r="C59" s="108">
        <v>10923</v>
      </c>
      <c r="D59" s="108">
        <v>11225.2973705562</v>
      </c>
      <c r="E59" s="108">
        <v>-69.334232060720197</v>
      </c>
      <c r="F59" s="108">
        <v>-12.810051282582201</v>
      </c>
      <c r="G59" s="108">
        <v>-12.833612937517501</v>
      </c>
      <c r="H59" s="108">
        <v>-138.28149525240701</v>
      </c>
      <c r="I59" s="108">
        <v>-69.105726215588007</v>
      </c>
      <c r="J59" s="108"/>
      <c r="K59" s="280">
        <v>8.3379130725669608</v>
      </c>
      <c r="L59" s="280">
        <v>2.24964755919811</v>
      </c>
      <c r="M59" s="280">
        <v>0.20608826551336898</v>
      </c>
      <c r="N59" s="280"/>
      <c r="O59" s="280">
        <v>4.2071874029294403</v>
      </c>
      <c r="P59" s="280">
        <v>2.1528756780005298</v>
      </c>
      <c r="Q59" s="280">
        <v>0.75744904542304803</v>
      </c>
      <c r="R59" s="178"/>
    </row>
    <row r="60" spans="1:18" x14ac:dyDescent="0.25">
      <c r="A60" s="108" t="s">
        <v>354</v>
      </c>
      <c r="B60" s="108">
        <v>28576</v>
      </c>
      <c r="C60" s="108">
        <v>13366</v>
      </c>
      <c r="D60" s="108">
        <v>13623.839848416301</v>
      </c>
      <c r="E60" s="108">
        <v>-47.900536328301499</v>
      </c>
      <c r="F60" s="108">
        <v>-12.810051282582201</v>
      </c>
      <c r="G60" s="108">
        <v>-34.208011284114399</v>
      </c>
      <c r="H60" s="108">
        <v>-43.445562611323197</v>
      </c>
      <c r="I60" s="108">
        <v>-119.119751837016</v>
      </c>
      <c r="J60" s="108"/>
      <c r="K60" s="280">
        <v>10.1483762597984</v>
      </c>
      <c r="L60" s="280">
        <v>2.73656215005599</v>
      </c>
      <c r="M60" s="280">
        <v>0.206466965285554</v>
      </c>
      <c r="N60" s="280"/>
      <c r="O60" s="280">
        <v>5.0601903695408703</v>
      </c>
      <c r="P60" s="280">
        <v>2.6700727883538602</v>
      </c>
      <c r="Q60" s="280">
        <v>0.916853303471445</v>
      </c>
      <c r="R60" s="178"/>
    </row>
    <row r="61" spans="1:18" x14ac:dyDescent="0.25">
      <c r="A61" s="108" t="s">
        <v>355</v>
      </c>
      <c r="B61" s="108">
        <v>43728</v>
      </c>
      <c r="C61" s="108">
        <v>14784</v>
      </c>
      <c r="D61" s="108">
        <v>15012.470440126999</v>
      </c>
      <c r="E61" s="108">
        <v>40.038847211156003</v>
      </c>
      <c r="F61" s="108">
        <v>-12.810051282582201</v>
      </c>
      <c r="G61" s="108">
        <v>-13.6541128720683</v>
      </c>
      <c r="H61" s="108">
        <v>-122.902588659838</v>
      </c>
      <c r="I61" s="108">
        <v>-119.119751837016</v>
      </c>
      <c r="J61" s="108"/>
      <c r="K61" s="280">
        <v>11.9785949506037</v>
      </c>
      <c r="L61" s="280">
        <v>2.8608671789242601</v>
      </c>
      <c r="M61" s="280">
        <v>0.20581778265642198</v>
      </c>
      <c r="N61" s="280"/>
      <c r="O61" s="280">
        <v>5.6028174167581399</v>
      </c>
      <c r="P61" s="280">
        <v>2.93862056348335</v>
      </c>
      <c r="Q61" s="280">
        <v>1.02680204903037</v>
      </c>
      <c r="R61" s="178"/>
    </row>
    <row r="62" spans="1:18" x14ac:dyDescent="0.25">
      <c r="A62" s="108" t="s">
        <v>356</v>
      </c>
      <c r="B62" s="108">
        <v>145163</v>
      </c>
      <c r="C62" s="108">
        <v>11941</v>
      </c>
      <c r="D62" s="108">
        <v>12014.5654685234</v>
      </c>
      <c r="E62" s="108">
        <v>-68.378265153449206</v>
      </c>
      <c r="F62" s="108">
        <v>-12.810051282582201</v>
      </c>
      <c r="G62" s="108">
        <v>11.5393944226219</v>
      </c>
      <c r="H62" s="108">
        <v>115.58443145467901</v>
      </c>
      <c r="I62" s="108">
        <v>-119.119751837016</v>
      </c>
      <c r="J62" s="108"/>
      <c r="K62" s="280">
        <v>9.0105605422869495</v>
      </c>
      <c r="L62" s="280">
        <v>2.1052196496352398</v>
      </c>
      <c r="M62" s="280">
        <v>0.172909074626454</v>
      </c>
      <c r="N62" s="280"/>
      <c r="O62" s="280">
        <v>5.2575380778848597</v>
      </c>
      <c r="P62" s="280">
        <v>2.4262380909735999</v>
      </c>
      <c r="Q62" s="280">
        <v>0.73296914503006994</v>
      </c>
      <c r="R62" s="178"/>
    </row>
    <row r="63" spans="1:18" x14ac:dyDescent="0.25">
      <c r="A63" s="108" t="s">
        <v>357</v>
      </c>
      <c r="B63" s="108">
        <v>14867</v>
      </c>
      <c r="C63" s="108">
        <v>14171</v>
      </c>
      <c r="D63" s="108">
        <v>14029.914199045799</v>
      </c>
      <c r="E63" s="108">
        <v>273.28501515242402</v>
      </c>
      <c r="F63" s="108">
        <v>-12.810051282582201</v>
      </c>
      <c r="G63" s="108">
        <v>-40.530353053405904</v>
      </c>
      <c r="H63" s="108">
        <v>40.000649259627501</v>
      </c>
      <c r="I63" s="108">
        <v>-119.119751837016</v>
      </c>
      <c r="J63" s="108"/>
      <c r="K63" s="280">
        <v>13.560234075469198</v>
      </c>
      <c r="L63" s="280">
        <v>3.1680904015604998</v>
      </c>
      <c r="M63" s="280">
        <v>0.18833658438151601</v>
      </c>
      <c r="N63" s="280"/>
      <c r="O63" s="280">
        <v>5.63664491827537</v>
      </c>
      <c r="P63" s="280">
        <v>2.7510593932871497</v>
      </c>
      <c r="Q63" s="280">
        <v>0.75334633752606406</v>
      </c>
      <c r="R63" s="178"/>
    </row>
    <row r="64" spans="1:18" x14ac:dyDescent="0.25">
      <c r="A64" s="108" t="s">
        <v>358</v>
      </c>
      <c r="B64" s="108">
        <v>7434</v>
      </c>
      <c r="C64" s="108">
        <v>21281</v>
      </c>
      <c r="D64" s="108">
        <v>21117.701394571701</v>
      </c>
      <c r="E64" s="108">
        <v>179.896362825241</v>
      </c>
      <c r="F64" s="108">
        <v>-12.810051282582201</v>
      </c>
      <c r="G64" s="108">
        <v>-19.6831664992946</v>
      </c>
      <c r="H64" s="108">
        <v>135.32263612209101</v>
      </c>
      <c r="I64" s="108">
        <v>-119.119751837016</v>
      </c>
      <c r="J64" s="108"/>
      <c r="K64" s="280">
        <v>15.5501748722088</v>
      </c>
      <c r="L64" s="280">
        <v>3.9278988431530797</v>
      </c>
      <c r="M64" s="280">
        <v>0.41700295937584103</v>
      </c>
      <c r="N64" s="280"/>
      <c r="O64" s="280">
        <v>8.0441216034436387</v>
      </c>
      <c r="P64" s="280">
        <v>4.6273876782351397</v>
      </c>
      <c r="Q64" s="280">
        <v>1.1702986279257499</v>
      </c>
      <c r="R64" s="178"/>
    </row>
    <row r="65" spans="1:18" x14ac:dyDescent="0.25">
      <c r="A65" s="108" t="s">
        <v>359</v>
      </c>
      <c r="B65" s="108">
        <v>7541</v>
      </c>
      <c r="C65" s="108">
        <v>18861</v>
      </c>
      <c r="D65" s="108">
        <v>18297.9807325972</v>
      </c>
      <c r="E65" s="108">
        <v>610.00063143306397</v>
      </c>
      <c r="F65" s="108">
        <v>-12.810051282582201</v>
      </c>
      <c r="G65" s="108">
        <v>-25.972608475036701</v>
      </c>
      <c r="H65" s="108">
        <v>111.080971528077</v>
      </c>
      <c r="I65" s="108">
        <v>-119.119751837016</v>
      </c>
      <c r="J65" s="108"/>
      <c r="K65" s="280">
        <v>16.549529240153802</v>
      </c>
      <c r="L65" s="280">
        <v>3.9517305397162201</v>
      </c>
      <c r="M65" s="280">
        <v>0.35804269990717402</v>
      </c>
      <c r="N65" s="280"/>
      <c r="O65" s="280">
        <v>7.6515051054236798</v>
      </c>
      <c r="P65" s="280">
        <v>3.4212969102241102</v>
      </c>
      <c r="Q65" s="280">
        <v>1.03434557750961</v>
      </c>
      <c r="R65" s="178"/>
    </row>
    <row r="66" spans="1:18" x14ac:dyDescent="0.25">
      <c r="A66" s="108" t="s">
        <v>360</v>
      </c>
      <c r="B66" s="108">
        <v>3637</v>
      </c>
      <c r="C66" s="108">
        <v>18701</v>
      </c>
      <c r="D66" s="108">
        <v>17664.6792011664</v>
      </c>
      <c r="E66" s="108">
        <v>712.62777499772699</v>
      </c>
      <c r="F66" s="108">
        <v>591.57964516919003</v>
      </c>
      <c r="G66" s="108">
        <v>-15.812518932071301</v>
      </c>
      <c r="H66" s="108">
        <v>-133.36304191631501</v>
      </c>
      <c r="I66" s="108">
        <v>-119.119751837016</v>
      </c>
      <c r="J66" s="108"/>
      <c r="K66" s="280">
        <v>17.431949408853502</v>
      </c>
      <c r="L66" s="280">
        <v>3.87682155622766</v>
      </c>
      <c r="M66" s="280">
        <v>0.16497113005224101</v>
      </c>
      <c r="N66" s="280"/>
      <c r="O66" s="280">
        <v>6.5988452020896302</v>
      </c>
      <c r="P66" s="280">
        <v>3.4918889194390998</v>
      </c>
      <c r="Q66" s="280">
        <v>1.04481715699753</v>
      </c>
      <c r="R66" s="178"/>
    </row>
    <row r="67" spans="1:18" x14ac:dyDescent="0.25">
      <c r="A67" s="108" t="s">
        <v>361</v>
      </c>
      <c r="B67" s="108">
        <v>11460</v>
      </c>
      <c r="C67" s="108">
        <v>16352</v>
      </c>
      <c r="D67" s="108">
        <v>16238.043234029899</v>
      </c>
      <c r="E67" s="108">
        <v>202.23560288940701</v>
      </c>
      <c r="F67" s="108">
        <v>-12.810051282582201</v>
      </c>
      <c r="G67" s="108">
        <v>-39.152296637286199</v>
      </c>
      <c r="H67" s="108">
        <v>82.926193086006506</v>
      </c>
      <c r="I67" s="108">
        <v>-119.119751837016</v>
      </c>
      <c r="J67" s="108"/>
      <c r="K67" s="280">
        <v>13.385689354275701</v>
      </c>
      <c r="L67" s="280">
        <v>3.2984293193717296</v>
      </c>
      <c r="M67" s="280">
        <v>0.24432809773123898</v>
      </c>
      <c r="N67" s="280"/>
      <c r="O67" s="280">
        <v>5.5671902268760896</v>
      </c>
      <c r="P67" s="280">
        <v>3.5427574171029699</v>
      </c>
      <c r="Q67" s="280">
        <v>0.93368237347294902</v>
      </c>
      <c r="R67" s="178"/>
    </row>
    <row r="68" spans="1:18" x14ac:dyDescent="0.25">
      <c r="A68" s="108" t="s">
        <v>362</v>
      </c>
      <c r="B68" s="108">
        <v>5279</v>
      </c>
      <c r="C68" s="108">
        <v>17978</v>
      </c>
      <c r="D68" s="108">
        <v>18123.113331567602</v>
      </c>
      <c r="E68" s="108">
        <v>241.73276708753301</v>
      </c>
      <c r="F68" s="108">
        <v>-12.810051282582201</v>
      </c>
      <c r="G68" s="108">
        <v>-24.172358865419699</v>
      </c>
      <c r="H68" s="108">
        <v>-230.26635594830401</v>
      </c>
      <c r="I68" s="108">
        <v>-119.119751837016</v>
      </c>
      <c r="J68" s="108"/>
      <c r="K68" s="280">
        <v>13.6768327334722</v>
      </c>
      <c r="L68" s="280">
        <v>3.0308770600492503</v>
      </c>
      <c r="M68" s="280">
        <v>0.30308770600492496</v>
      </c>
      <c r="N68" s="280"/>
      <c r="O68" s="280">
        <v>7.17939003599166</v>
      </c>
      <c r="P68" s="280">
        <v>3.2960788028035601</v>
      </c>
      <c r="Q68" s="280">
        <v>1.38283765864747</v>
      </c>
      <c r="R68" s="178"/>
    </row>
    <row r="69" spans="1:18" ht="14.25" customHeight="1" x14ac:dyDescent="0.25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280"/>
      <c r="L69" s="280"/>
      <c r="M69" s="280"/>
      <c r="N69" s="280"/>
      <c r="O69" s="280"/>
      <c r="P69" s="280"/>
      <c r="Q69" s="280"/>
      <c r="R69" s="178"/>
    </row>
    <row r="70" spans="1:18" x14ac:dyDescent="0.25">
      <c r="A70" s="108" t="s">
        <v>364</v>
      </c>
      <c r="B70" s="108">
        <v>6852</v>
      </c>
      <c r="C70" s="108">
        <v>13173</v>
      </c>
      <c r="D70" s="108">
        <v>13143.6557250717</v>
      </c>
      <c r="E70" s="108">
        <v>183.890120116829</v>
      </c>
      <c r="F70" s="108">
        <v>-12.810051282582201</v>
      </c>
      <c r="G70" s="108">
        <v>-23.308017825634199</v>
      </c>
      <c r="H70" s="108">
        <v>0.99206065100579399</v>
      </c>
      <c r="I70" s="108">
        <v>-119.119751837016</v>
      </c>
      <c r="J70" s="108"/>
      <c r="K70" s="280">
        <v>12.9889083479276</v>
      </c>
      <c r="L70" s="280">
        <v>2.6269702276707498</v>
      </c>
      <c r="M70" s="280">
        <v>0.29188558085230598</v>
      </c>
      <c r="N70" s="280"/>
      <c r="O70" s="280">
        <v>4.9912434325744295</v>
      </c>
      <c r="P70" s="280">
        <v>2.5394045534150598</v>
      </c>
      <c r="Q70" s="280">
        <v>0.75890251021599497</v>
      </c>
      <c r="R70" s="178"/>
    </row>
    <row r="71" spans="1:18" x14ac:dyDescent="0.25">
      <c r="A71" s="108" t="s">
        <v>365</v>
      </c>
      <c r="B71" s="108">
        <v>17750</v>
      </c>
      <c r="C71" s="108">
        <v>15804</v>
      </c>
      <c r="D71" s="108">
        <v>15953.3543671144</v>
      </c>
      <c r="E71" s="108">
        <v>109.39514537050501</v>
      </c>
      <c r="F71" s="108">
        <v>-12.810051282582201</v>
      </c>
      <c r="G71" s="108">
        <v>-19.882959419222601</v>
      </c>
      <c r="H71" s="108">
        <v>-107.12681021665099</v>
      </c>
      <c r="I71" s="108">
        <v>-119.119751837016</v>
      </c>
      <c r="J71" s="108"/>
      <c r="K71" s="280">
        <v>12.6366197183099</v>
      </c>
      <c r="L71" s="280">
        <v>2.8788732394366199</v>
      </c>
      <c r="M71" s="280">
        <v>0.32112676056337996</v>
      </c>
      <c r="N71" s="280"/>
      <c r="O71" s="280">
        <v>5.9492957746478901</v>
      </c>
      <c r="P71" s="280">
        <v>3.0478873239436597</v>
      </c>
      <c r="Q71" s="280">
        <v>1.10985915492958</v>
      </c>
      <c r="R71" s="178"/>
    </row>
    <row r="72" spans="1:18" x14ac:dyDescent="0.25">
      <c r="A72" s="108" t="s">
        <v>366</v>
      </c>
      <c r="B72" s="108">
        <v>29014</v>
      </c>
      <c r="C72" s="108">
        <v>13667</v>
      </c>
      <c r="D72" s="108">
        <v>13794.5032696034</v>
      </c>
      <c r="E72" s="108">
        <v>64.582935824053905</v>
      </c>
      <c r="F72" s="108">
        <v>-12.810051282582201</v>
      </c>
      <c r="G72" s="108">
        <v>11.607296905027599</v>
      </c>
      <c r="H72" s="108">
        <v>-72.247107818174399</v>
      </c>
      <c r="I72" s="108">
        <v>-119.119751837016</v>
      </c>
      <c r="J72" s="108"/>
      <c r="K72" s="280">
        <v>10.7189632591163</v>
      </c>
      <c r="L72" s="280">
        <v>2.6504446129454702</v>
      </c>
      <c r="M72" s="280">
        <v>0.24815606259047401</v>
      </c>
      <c r="N72" s="280"/>
      <c r="O72" s="280">
        <v>4.7701109809057698</v>
      </c>
      <c r="P72" s="280">
        <v>2.7572895843385998</v>
      </c>
      <c r="Q72" s="280">
        <v>0.93747845867512192</v>
      </c>
      <c r="R72" s="178"/>
    </row>
    <row r="73" spans="1:18" x14ac:dyDescent="0.25">
      <c r="A73" s="108" t="s">
        <v>367</v>
      </c>
      <c r="B73" s="108">
        <v>9246</v>
      </c>
      <c r="C73" s="108">
        <v>12528</v>
      </c>
      <c r="D73" s="108">
        <v>12688.888952330601</v>
      </c>
      <c r="E73" s="108">
        <v>45.649893548764297</v>
      </c>
      <c r="F73" s="108">
        <v>-12.810051282582201</v>
      </c>
      <c r="G73" s="108">
        <v>5.0067944222249201</v>
      </c>
      <c r="H73" s="108">
        <v>-80.037086684839906</v>
      </c>
      <c r="I73" s="108">
        <v>-119.119751837016</v>
      </c>
      <c r="J73" s="108"/>
      <c r="K73" s="280">
        <v>11.659095825221701</v>
      </c>
      <c r="L73" s="280">
        <v>2.3577763357127397</v>
      </c>
      <c r="M73" s="280">
        <v>0.237940731126974</v>
      </c>
      <c r="N73" s="280"/>
      <c r="O73" s="280">
        <v>4.83452303698897</v>
      </c>
      <c r="P73" s="280">
        <v>2.2496214579277503</v>
      </c>
      <c r="Q73" s="280">
        <v>0.90850097339390001</v>
      </c>
      <c r="R73" s="178"/>
    </row>
    <row r="74" spans="1:18" x14ac:dyDescent="0.25">
      <c r="A74" s="108" t="s">
        <v>368</v>
      </c>
      <c r="B74" s="108">
        <v>13275</v>
      </c>
      <c r="C74" s="108">
        <v>8803</v>
      </c>
      <c r="D74" s="108">
        <v>9078.8204453659</v>
      </c>
      <c r="E74" s="108">
        <v>27.928368357863</v>
      </c>
      <c r="F74" s="108">
        <v>-12.810051282582201</v>
      </c>
      <c r="G74" s="108">
        <v>-38.492309271889901</v>
      </c>
      <c r="H74" s="108">
        <v>-133.687150524407</v>
      </c>
      <c r="I74" s="108">
        <v>-119.119751837016</v>
      </c>
      <c r="J74" s="108"/>
      <c r="K74" s="280">
        <v>10.5913370998117</v>
      </c>
      <c r="L74" s="280">
        <v>2.4632768361581898</v>
      </c>
      <c r="M74" s="280">
        <v>9.03954802259887E-2</v>
      </c>
      <c r="N74" s="280"/>
      <c r="O74" s="280">
        <v>3.0960451977401102</v>
      </c>
      <c r="P74" s="280">
        <v>1.7250470809792799</v>
      </c>
      <c r="Q74" s="280">
        <v>0.47457627118644102</v>
      </c>
      <c r="R74" s="178"/>
    </row>
    <row r="75" spans="1:18" x14ac:dyDescent="0.25">
      <c r="A75" s="108" t="s">
        <v>363</v>
      </c>
      <c r="B75" s="108">
        <v>146161</v>
      </c>
      <c r="C75" s="108">
        <v>11741</v>
      </c>
      <c r="D75" s="108">
        <v>12094.9977624441</v>
      </c>
      <c r="E75" s="108">
        <v>-79.738313673780794</v>
      </c>
      <c r="F75" s="108">
        <v>-12.810051282582201</v>
      </c>
      <c r="G75" s="108">
        <v>1.59242676790434</v>
      </c>
      <c r="H75" s="108">
        <v>-143.79822814285001</v>
      </c>
      <c r="I75" s="108">
        <v>-119.119751837016</v>
      </c>
      <c r="J75" s="108"/>
      <c r="K75" s="280">
        <v>8.9640875472937402</v>
      </c>
      <c r="L75" s="280">
        <v>2.3378329376509499</v>
      </c>
      <c r="M75" s="280">
        <v>0.18130691497731999</v>
      </c>
      <c r="N75" s="280"/>
      <c r="O75" s="280">
        <v>4.2747381312388404</v>
      </c>
      <c r="P75" s="280">
        <v>2.3857253302864598</v>
      </c>
      <c r="Q75" s="280">
        <v>0.85316876594987689</v>
      </c>
      <c r="R75" s="178"/>
    </row>
    <row r="76" spans="1:18" x14ac:dyDescent="0.25">
      <c r="A76" s="108" t="s">
        <v>369</v>
      </c>
      <c r="B76" s="108">
        <v>7577</v>
      </c>
      <c r="C76" s="108">
        <v>13096</v>
      </c>
      <c r="D76" s="108">
        <v>13209.508526858899</v>
      </c>
      <c r="E76" s="108">
        <v>5.1495728162107604</v>
      </c>
      <c r="F76" s="108">
        <v>-12.810051282582201</v>
      </c>
      <c r="G76" s="108">
        <v>-28.976200984884201</v>
      </c>
      <c r="H76" s="108">
        <v>42.6714279114166</v>
      </c>
      <c r="I76" s="108">
        <v>-119.119751837016</v>
      </c>
      <c r="J76" s="108"/>
      <c r="K76" s="280">
        <v>12.815098323874899</v>
      </c>
      <c r="L76" s="280">
        <v>2.6263692754388299</v>
      </c>
      <c r="M76" s="280">
        <v>0.32994588887422499</v>
      </c>
      <c r="N76" s="280"/>
      <c r="O76" s="280">
        <v>5.6090801108618198</v>
      </c>
      <c r="P76" s="280">
        <v>2.4020060710043598</v>
      </c>
      <c r="Q76" s="280">
        <v>0.75227662663323203</v>
      </c>
      <c r="R76" s="178"/>
    </row>
    <row r="77" spans="1:18" x14ac:dyDescent="0.25">
      <c r="A77" s="108" t="s">
        <v>370</v>
      </c>
      <c r="B77" s="108">
        <v>31648</v>
      </c>
      <c r="C77" s="108">
        <v>13249</v>
      </c>
      <c r="D77" s="108">
        <v>13291.9426214578</v>
      </c>
      <c r="E77" s="108">
        <v>49.029470285942402</v>
      </c>
      <c r="F77" s="108">
        <v>-12.810051282582201</v>
      </c>
      <c r="G77" s="108">
        <v>-19.293021190098099</v>
      </c>
      <c r="H77" s="108">
        <v>58.785407759400101</v>
      </c>
      <c r="I77" s="108">
        <v>-119.119751837016</v>
      </c>
      <c r="J77" s="108"/>
      <c r="K77" s="280">
        <v>10.480915065723</v>
      </c>
      <c r="L77" s="280">
        <v>2.6636754297269998</v>
      </c>
      <c r="M77" s="280">
        <v>0.227502527805865</v>
      </c>
      <c r="N77" s="280"/>
      <c r="O77" s="280">
        <v>5.1883215369059705</v>
      </c>
      <c r="P77" s="280">
        <v>2.3887765419615801</v>
      </c>
      <c r="Q77" s="280">
        <v>0.94160768452982802</v>
      </c>
      <c r="R77" s="178"/>
    </row>
    <row r="78" spans="1:18" x14ac:dyDescent="0.25">
      <c r="A78" s="108" t="s">
        <v>371</v>
      </c>
      <c r="B78" s="108">
        <v>11668</v>
      </c>
      <c r="C78" s="108">
        <v>15420</v>
      </c>
      <c r="D78" s="108">
        <v>15193.508534791699</v>
      </c>
      <c r="E78" s="108">
        <v>333.72615716929801</v>
      </c>
      <c r="F78" s="108">
        <v>-12.810051282582201</v>
      </c>
      <c r="G78" s="108">
        <v>-9.0366343897038295</v>
      </c>
      <c r="H78" s="108">
        <v>34.159459476859297</v>
      </c>
      <c r="I78" s="108">
        <v>-119.119751837016</v>
      </c>
      <c r="J78" s="108"/>
      <c r="K78" s="280">
        <v>11.9900582790538</v>
      </c>
      <c r="L78" s="280">
        <v>2.5711347274597203</v>
      </c>
      <c r="M78" s="280">
        <v>0.20569077819677803</v>
      </c>
      <c r="N78" s="280"/>
      <c r="O78" s="280">
        <v>4.6794652039766893</v>
      </c>
      <c r="P78" s="280">
        <v>3.0167980802194001</v>
      </c>
      <c r="Q78" s="280">
        <v>1.2084333219060699</v>
      </c>
      <c r="R78" s="178"/>
    </row>
    <row r="79" spans="1:18" x14ac:dyDescent="0.25">
      <c r="A79" s="108" t="s">
        <v>372</v>
      </c>
      <c r="B79" s="108">
        <v>18755</v>
      </c>
      <c r="C79" s="108">
        <v>16357</v>
      </c>
      <c r="D79" s="108">
        <v>16611.179484893499</v>
      </c>
      <c r="E79" s="108">
        <v>30.746676235158802</v>
      </c>
      <c r="F79" s="108">
        <v>-12.810051282582201</v>
      </c>
      <c r="G79" s="108">
        <v>-20.142940369477301</v>
      </c>
      <c r="H79" s="108">
        <v>-132.65150489221901</v>
      </c>
      <c r="I79" s="108">
        <v>-119.119751837016</v>
      </c>
      <c r="J79" s="108"/>
      <c r="K79" s="280">
        <v>11.4956011730205</v>
      </c>
      <c r="L79" s="280">
        <v>3.2951213009863998</v>
      </c>
      <c r="M79" s="280">
        <v>0.330578512396694</v>
      </c>
      <c r="N79" s="280"/>
      <c r="O79" s="280">
        <v>5.4758731005065302</v>
      </c>
      <c r="P79" s="280">
        <v>3.3271127699280201</v>
      </c>
      <c r="Q79" s="280">
        <v>1.1623567048787</v>
      </c>
      <c r="R79" s="178"/>
    </row>
    <row r="80" spans="1:18" x14ac:dyDescent="0.25">
      <c r="A80" s="108" t="s">
        <v>373</v>
      </c>
      <c r="B80" s="108">
        <v>14811</v>
      </c>
      <c r="C80" s="108">
        <v>11442</v>
      </c>
      <c r="D80" s="108">
        <v>11433.493052440699</v>
      </c>
      <c r="E80" s="108">
        <v>112.269204414271</v>
      </c>
      <c r="F80" s="108">
        <v>-12.810051282582201</v>
      </c>
      <c r="G80" s="108">
        <v>-13.3062127614989</v>
      </c>
      <c r="H80" s="108">
        <v>41.059592101137099</v>
      </c>
      <c r="I80" s="108">
        <v>-119.119751837016</v>
      </c>
      <c r="J80" s="108"/>
      <c r="K80" s="280">
        <v>10.6137330362568</v>
      </c>
      <c r="L80" s="280">
        <v>2.4171224090203203</v>
      </c>
      <c r="M80" s="280">
        <v>0.16879346431706199</v>
      </c>
      <c r="N80" s="280"/>
      <c r="O80" s="280">
        <v>4.0105327121733803</v>
      </c>
      <c r="P80" s="280">
        <v>2.2415772061305801</v>
      </c>
      <c r="Q80" s="280">
        <v>0.72243602727702405</v>
      </c>
      <c r="R80" s="178"/>
    </row>
    <row r="81" spans="1:18" x14ac:dyDescent="0.25">
      <c r="A81" s="108" t="s">
        <v>374</v>
      </c>
      <c r="B81" s="108">
        <v>27498</v>
      </c>
      <c r="C81" s="108">
        <v>15468</v>
      </c>
      <c r="D81" s="108">
        <v>15501.217159906</v>
      </c>
      <c r="E81" s="108">
        <v>157.519842709899</v>
      </c>
      <c r="F81" s="108">
        <v>-12.810051282582201</v>
      </c>
      <c r="G81" s="108">
        <v>-3.7891031050146502</v>
      </c>
      <c r="H81" s="108">
        <v>-54.961297668283002</v>
      </c>
      <c r="I81" s="108">
        <v>-119.119751837016</v>
      </c>
      <c r="J81" s="108"/>
      <c r="K81" s="280">
        <v>11.9608698814459</v>
      </c>
      <c r="L81" s="280">
        <v>3.0838606444105001</v>
      </c>
      <c r="M81" s="280">
        <v>0.24729071205178599</v>
      </c>
      <c r="N81" s="280"/>
      <c r="O81" s="280">
        <v>5.45130554949451</v>
      </c>
      <c r="P81" s="280">
        <v>2.8402065604771298</v>
      </c>
      <c r="Q81" s="280">
        <v>1.16735762600916</v>
      </c>
      <c r="R81" s="178"/>
    </row>
    <row r="82" spans="1:18" x14ac:dyDescent="0.25">
      <c r="A82" s="108" t="s">
        <v>375</v>
      </c>
      <c r="B82" s="108">
        <v>34601</v>
      </c>
      <c r="C82" s="108">
        <v>13670</v>
      </c>
      <c r="D82" s="108">
        <v>13784.332470658001</v>
      </c>
      <c r="E82" s="108">
        <v>57.645000993471101</v>
      </c>
      <c r="F82" s="108">
        <v>-12.810051282582201</v>
      </c>
      <c r="G82" s="108">
        <v>7.3614551540404802</v>
      </c>
      <c r="H82" s="108">
        <v>-47.807199919116201</v>
      </c>
      <c r="I82" s="108">
        <v>-119.119751837016</v>
      </c>
      <c r="J82" s="108"/>
      <c r="K82" s="280">
        <v>11.2453397300656</v>
      </c>
      <c r="L82" s="280">
        <v>2.6039709834975899</v>
      </c>
      <c r="M82" s="280">
        <v>0.173405392907719</v>
      </c>
      <c r="N82" s="280"/>
      <c r="O82" s="280">
        <v>4.8264501025981899</v>
      </c>
      <c r="P82" s="280">
        <v>2.7687061067599199</v>
      </c>
      <c r="Q82" s="280">
        <v>0.95372966099245704</v>
      </c>
      <c r="R82" s="178"/>
    </row>
    <row r="83" spans="1:18" ht="14.25" customHeight="1" x14ac:dyDescent="0.25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280"/>
      <c r="L83" s="280"/>
      <c r="M83" s="280"/>
      <c r="N83" s="280"/>
      <c r="O83" s="280"/>
      <c r="P83" s="280"/>
      <c r="Q83" s="280"/>
      <c r="R83" s="178"/>
    </row>
    <row r="84" spans="1:18" x14ac:dyDescent="0.25">
      <c r="A84" s="108" t="s">
        <v>377</v>
      </c>
      <c r="B84" s="108">
        <v>20040</v>
      </c>
      <c r="C84" s="108">
        <v>14180</v>
      </c>
      <c r="D84" s="108">
        <v>14340.1228589775</v>
      </c>
      <c r="E84" s="108">
        <v>78.510322263421102</v>
      </c>
      <c r="F84" s="108">
        <v>-12.810051282582201</v>
      </c>
      <c r="G84" s="108">
        <v>-3.18426541678437</v>
      </c>
      <c r="H84" s="108">
        <v>-103.662754486599</v>
      </c>
      <c r="I84" s="108">
        <v>-119.119751837016</v>
      </c>
      <c r="J84" s="108"/>
      <c r="K84" s="280">
        <v>11.846307385229499</v>
      </c>
      <c r="L84" s="280">
        <v>2.7095808383233502</v>
      </c>
      <c r="M84" s="280">
        <v>0.29441117764471098</v>
      </c>
      <c r="N84" s="280"/>
      <c r="O84" s="280">
        <v>4.69560878243513</v>
      </c>
      <c r="P84" s="280">
        <v>2.60479041916168</v>
      </c>
      <c r="Q84" s="280">
        <v>1.1077844311377201</v>
      </c>
      <c r="R84" s="178"/>
    </row>
    <row r="85" spans="1:18" x14ac:dyDescent="0.25">
      <c r="A85" s="108" t="s">
        <v>378</v>
      </c>
      <c r="B85" s="108">
        <v>8342</v>
      </c>
      <c r="C85" s="108">
        <v>14946</v>
      </c>
      <c r="D85" s="108">
        <v>14875.7441045502</v>
      </c>
      <c r="E85" s="108">
        <v>313.41072289593802</v>
      </c>
      <c r="F85" s="108">
        <v>-12.810051282582201</v>
      </c>
      <c r="G85" s="108">
        <v>22.502375964430499</v>
      </c>
      <c r="H85" s="108">
        <v>-133.57104043462101</v>
      </c>
      <c r="I85" s="108">
        <v>-119.119751837016</v>
      </c>
      <c r="J85" s="108"/>
      <c r="K85" s="280">
        <v>12.1313833613042</v>
      </c>
      <c r="L85" s="280">
        <v>2.9009829777031904</v>
      </c>
      <c r="M85" s="280">
        <v>0.34763845600575399</v>
      </c>
      <c r="N85" s="280"/>
      <c r="O85" s="280">
        <v>5.9937664828578301</v>
      </c>
      <c r="P85" s="280">
        <v>2.8050827139774599</v>
      </c>
      <c r="Q85" s="280">
        <v>0.92304003836010606</v>
      </c>
      <c r="R85" s="178"/>
    </row>
    <row r="86" spans="1:18" x14ac:dyDescent="0.25">
      <c r="A86" s="108" t="s">
        <v>379</v>
      </c>
      <c r="B86" s="108">
        <v>28304</v>
      </c>
      <c r="C86" s="108">
        <v>15355</v>
      </c>
      <c r="D86" s="108">
        <v>15367.097639989701</v>
      </c>
      <c r="E86" s="108">
        <v>216.110328306697</v>
      </c>
      <c r="F86" s="108">
        <v>-12.810051282582201</v>
      </c>
      <c r="G86" s="108">
        <v>11.1610913995557</v>
      </c>
      <c r="H86" s="108">
        <v>-107.491137215999</v>
      </c>
      <c r="I86" s="108">
        <v>-119.119751837016</v>
      </c>
      <c r="J86" s="108"/>
      <c r="K86" s="280">
        <v>11.9064443188242</v>
      </c>
      <c r="L86" s="280">
        <v>2.9925098925946898</v>
      </c>
      <c r="M86" s="280">
        <v>0.27204635387224402</v>
      </c>
      <c r="N86" s="280"/>
      <c r="O86" s="280">
        <v>5.2395421141888106</v>
      </c>
      <c r="P86" s="280">
        <v>2.97131147540984</v>
      </c>
      <c r="Q86" s="280">
        <v>1.0987846240813999</v>
      </c>
      <c r="R86" s="178"/>
    </row>
    <row r="87" spans="1:18" x14ac:dyDescent="0.25">
      <c r="A87" s="108" t="s">
        <v>380</v>
      </c>
      <c r="B87" s="108">
        <v>10076</v>
      </c>
      <c r="C87" s="108">
        <v>15940</v>
      </c>
      <c r="D87" s="108">
        <v>16016.4919974276</v>
      </c>
      <c r="E87" s="108">
        <v>7.3126187100670297</v>
      </c>
      <c r="F87" s="108">
        <v>-12.810051282582201</v>
      </c>
      <c r="G87" s="108">
        <v>5.6300797856571396</v>
      </c>
      <c r="H87" s="108">
        <v>42.844141093692002</v>
      </c>
      <c r="I87" s="108">
        <v>-119.119751837016</v>
      </c>
      <c r="J87" s="108"/>
      <c r="K87" s="280">
        <v>12.1476776498611</v>
      </c>
      <c r="L87" s="280">
        <v>3.12624057165542</v>
      </c>
      <c r="M87" s="280">
        <v>0.23818975784041302</v>
      </c>
      <c r="N87" s="280"/>
      <c r="O87" s="280">
        <v>5.44859071059944</v>
      </c>
      <c r="P87" s="280">
        <v>3.1857880111155201</v>
      </c>
      <c r="Q87" s="280">
        <v>1.1314013497419599</v>
      </c>
      <c r="R87" s="178"/>
    </row>
    <row r="88" spans="1:18" x14ac:dyDescent="0.25">
      <c r="A88" s="108" t="s">
        <v>381</v>
      </c>
      <c r="B88" s="108">
        <v>12155</v>
      </c>
      <c r="C88" s="108">
        <v>19254</v>
      </c>
      <c r="D88" s="108">
        <v>18775.581887211902</v>
      </c>
      <c r="E88" s="108">
        <v>408.06023987461799</v>
      </c>
      <c r="F88" s="108">
        <v>-12.810051282582201</v>
      </c>
      <c r="G88" s="108">
        <v>7.0458162646365796</v>
      </c>
      <c r="H88" s="108">
        <v>194.847629440406</v>
      </c>
      <c r="I88" s="108">
        <v>-119.119751837016</v>
      </c>
      <c r="J88" s="108"/>
      <c r="K88" s="280">
        <v>13.525298231180599</v>
      </c>
      <c r="L88" s="280">
        <v>3.3072809543397801</v>
      </c>
      <c r="M88" s="280">
        <v>0.32085561497326198</v>
      </c>
      <c r="N88" s="280"/>
      <c r="O88" s="280">
        <v>6.8120115178938709</v>
      </c>
      <c r="P88" s="280">
        <v>3.7104072398189998</v>
      </c>
      <c r="Q88" s="280">
        <v>1.34923899629782</v>
      </c>
      <c r="R88" s="178"/>
    </row>
    <row r="89" spans="1:18" x14ac:dyDescent="0.25">
      <c r="A89" s="108" t="s">
        <v>382</v>
      </c>
      <c r="B89" s="108">
        <v>9263</v>
      </c>
      <c r="C89" s="108">
        <v>16346</v>
      </c>
      <c r="D89" s="108">
        <v>16096.6358041392</v>
      </c>
      <c r="E89" s="108">
        <v>433.89751066177001</v>
      </c>
      <c r="F89" s="108">
        <v>-12.810051282582201</v>
      </c>
      <c r="G89" s="108">
        <v>4.2223038464751603</v>
      </c>
      <c r="H89" s="108">
        <v>-56.754660287960299</v>
      </c>
      <c r="I89" s="108">
        <v>-119.119751837016</v>
      </c>
      <c r="J89" s="108"/>
      <c r="K89" s="280">
        <v>11.7348591169168</v>
      </c>
      <c r="L89" s="280">
        <v>3.04437007448991</v>
      </c>
      <c r="M89" s="280">
        <v>0.259095325488503</v>
      </c>
      <c r="N89" s="280"/>
      <c r="O89" s="280">
        <v>5.7648709921191799</v>
      </c>
      <c r="P89" s="280">
        <v>2.97959624311778</v>
      </c>
      <c r="Q89" s="280">
        <v>1.23070279607039</v>
      </c>
      <c r="R89" s="178"/>
    </row>
    <row r="90" spans="1:18" x14ac:dyDescent="0.25">
      <c r="A90" s="108" t="s">
        <v>383</v>
      </c>
      <c r="B90" s="108">
        <v>97574</v>
      </c>
      <c r="C90" s="108">
        <v>11331</v>
      </c>
      <c r="D90" s="108">
        <v>11593.1139383354</v>
      </c>
      <c r="E90" s="108">
        <v>12.941473655339999</v>
      </c>
      <c r="F90" s="108">
        <v>-12.810051282582201</v>
      </c>
      <c r="G90" s="108">
        <v>4.9014007138445899E-2</v>
      </c>
      <c r="H90" s="108">
        <v>-143.17162852747501</v>
      </c>
      <c r="I90" s="108">
        <v>-119.119751837016</v>
      </c>
      <c r="J90" s="108"/>
      <c r="K90" s="280">
        <v>9.1171828560887089</v>
      </c>
      <c r="L90" s="280">
        <v>2.39203066390637</v>
      </c>
      <c r="M90" s="280">
        <v>0.19677373070695098</v>
      </c>
      <c r="N90" s="280"/>
      <c r="O90" s="280">
        <v>4.3536187918912796</v>
      </c>
      <c r="P90" s="280">
        <v>2.2721216717568202</v>
      </c>
      <c r="Q90" s="280">
        <v>0.73892635333182999</v>
      </c>
      <c r="R90" s="178"/>
    </row>
    <row r="91" spans="1:18" x14ac:dyDescent="0.25">
      <c r="A91" s="108" t="s">
        <v>384</v>
      </c>
      <c r="B91" s="108">
        <v>17932</v>
      </c>
      <c r="C91" s="108">
        <v>12860</v>
      </c>
      <c r="D91" s="108">
        <v>12799.4717553764</v>
      </c>
      <c r="E91" s="108">
        <v>267.45673644713003</v>
      </c>
      <c r="F91" s="108">
        <v>-12.810051282582201</v>
      </c>
      <c r="G91" s="108">
        <v>-16.7099669015134</v>
      </c>
      <c r="H91" s="108">
        <v>-58.359019239085796</v>
      </c>
      <c r="I91" s="108">
        <v>-119.119751837016</v>
      </c>
      <c r="J91" s="108"/>
      <c r="K91" s="280">
        <v>9.8650457283069404</v>
      </c>
      <c r="L91" s="280">
        <v>2.3421815748382797</v>
      </c>
      <c r="M91" s="280">
        <v>0.27325451706446602</v>
      </c>
      <c r="N91" s="280"/>
      <c r="O91" s="280">
        <v>4.3386125362480499</v>
      </c>
      <c r="P91" s="280">
        <v>2.3700646888244501</v>
      </c>
      <c r="Q91" s="280">
        <v>0.97590898951594907</v>
      </c>
      <c r="R91" s="178"/>
    </row>
    <row r="92" spans="1:18" ht="14.25" customHeight="1" x14ac:dyDescent="0.25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280"/>
      <c r="L92" s="280"/>
      <c r="M92" s="280"/>
      <c r="N92" s="280"/>
      <c r="O92" s="280"/>
      <c r="P92" s="280"/>
      <c r="Q92" s="280"/>
      <c r="R92" s="178"/>
    </row>
    <row r="93" spans="1:18" x14ac:dyDescent="0.25">
      <c r="A93" s="108" t="s">
        <v>386</v>
      </c>
      <c r="B93" s="108">
        <v>10748</v>
      </c>
      <c r="C93" s="108">
        <v>23248</v>
      </c>
      <c r="D93" s="108">
        <v>22912.635034115199</v>
      </c>
      <c r="E93" s="108">
        <v>621.14881703194703</v>
      </c>
      <c r="F93" s="108">
        <v>-12.810051282582201</v>
      </c>
      <c r="G93" s="108">
        <v>-16.834747160799601</v>
      </c>
      <c r="H93" s="108">
        <v>-137.029849722347</v>
      </c>
      <c r="I93" s="108">
        <v>-119.119751837016</v>
      </c>
      <c r="J93" s="108"/>
      <c r="K93" s="280">
        <v>19.110532192035702</v>
      </c>
      <c r="L93" s="280">
        <v>4.6799404540379594</v>
      </c>
      <c r="M93" s="280">
        <v>0.33494603647190202</v>
      </c>
      <c r="N93" s="280"/>
      <c r="O93" s="280">
        <v>8.8760699665053995</v>
      </c>
      <c r="P93" s="280">
        <v>4.7171566803126206</v>
      </c>
      <c r="Q93" s="280">
        <v>1.3211760327502799</v>
      </c>
      <c r="R93" s="178"/>
    </row>
    <row r="94" spans="1:18" x14ac:dyDescent="0.25">
      <c r="A94" s="108" t="s">
        <v>387</v>
      </c>
      <c r="B94" s="108">
        <v>9056</v>
      </c>
      <c r="C94" s="108">
        <v>18420</v>
      </c>
      <c r="D94" s="108">
        <v>18314.334628593599</v>
      </c>
      <c r="E94" s="108">
        <v>178.325283545339</v>
      </c>
      <c r="F94" s="108">
        <v>-12.810051282582201</v>
      </c>
      <c r="G94" s="108">
        <v>20.972329484569599</v>
      </c>
      <c r="H94" s="108">
        <v>37.9230106184622</v>
      </c>
      <c r="I94" s="108">
        <v>-119.119751837016</v>
      </c>
      <c r="J94" s="108"/>
      <c r="K94" s="280">
        <v>13.107332155477</v>
      </c>
      <c r="L94" s="280">
        <v>3.3348056537102502</v>
      </c>
      <c r="M94" s="280">
        <v>0.309187279151943</v>
      </c>
      <c r="N94" s="280"/>
      <c r="O94" s="280">
        <v>6.6364840989399303</v>
      </c>
      <c r="P94" s="280">
        <v>3.9973498233215499</v>
      </c>
      <c r="Q94" s="280">
        <v>1.1152826855123701</v>
      </c>
      <c r="R94" s="178"/>
    </row>
    <row r="95" spans="1:18" x14ac:dyDescent="0.25">
      <c r="A95" s="108" t="s">
        <v>388</v>
      </c>
      <c r="B95" s="108">
        <v>13883</v>
      </c>
      <c r="C95" s="108">
        <v>17860</v>
      </c>
      <c r="D95" s="108">
        <v>17587.860444059901</v>
      </c>
      <c r="E95" s="108">
        <v>236.426215016838</v>
      </c>
      <c r="F95" s="108">
        <v>-12.810051282582201</v>
      </c>
      <c r="G95" s="108">
        <v>17.319616990904599</v>
      </c>
      <c r="H95" s="108">
        <v>150.22670140915599</v>
      </c>
      <c r="I95" s="108">
        <v>-119.119751837016</v>
      </c>
      <c r="J95" s="108"/>
      <c r="K95" s="280">
        <v>13.5705539148599</v>
      </c>
      <c r="L95" s="280">
        <v>3.0324857739681601</v>
      </c>
      <c r="M95" s="280">
        <v>0.24490383922783301</v>
      </c>
      <c r="N95" s="280"/>
      <c r="O95" s="280">
        <v>6.3314845494489695</v>
      </c>
      <c r="P95" s="280">
        <v>3.6591514802276204</v>
      </c>
      <c r="Q95" s="280">
        <v>1.19570697975942</v>
      </c>
      <c r="R95" s="178"/>
    </row>
    <row r="96" spans="1:18" x14ac:dyDescent="0.25">
      <c r="A96" s="108" t="s">
        <v>389</v>
      </c>
      <c r="B96" s="108">
        <v>5438</v>
      </c>
      <c r="C96" s="108">
        <v>18268</v>
      </c>
      <c r="D96" s="108">
        <v>16973.211152927299</v>
      </c>
      <c r="E96" s="108">
        <v>666.16022719029604</v>
      </c>
      <c r="F96" s="108">
        <v>-12.810051282582201</v>
      </c>
      <c r="G96" s="108">
        <v>48.673002052603003</v>
      </c>
      <c r="H96" s="108">
        <v>711.79496401669201</v>
      </c>
      <c r="I96" s="108">
        <v>-119.119751837016</v>
      </c>
      <c r="J96" s="108"/>
      <c r="K96" s="280">
        <v>14.509010665685901</v>
      </c>
      <c r="L96" s="280">
        <v>3.03420375137918</v>
      </c>
      <c r="M96" s="280">
        <v>0.16550202280250101</v>
      </c>
      <c r="N96" s="280"/>
      <c r="O96" s="280">
        <v>7.7050386171386505</v>
      </c>
      <c r="P96" s="280">
        <v>3.3652077969841896</v>
      </c>
      <c r="Q96" s="280">
        <v>1.0114012504597301</v>
      </c>
      <c r="R96" s="178"/>
    </row>
    <row r="97" spans="1:18" x14ac:dyDescent="0.25">
      <c r="A97" s="108" t="s">
        <v>385</v>
      </c>
      <c r="B97" s="108">
        <v>72304</v>
      </c>
      <c r="C97" s="108">
        <v>12403</v>
      </c>
      <c r="D97" s="108">
        <v>12699.7378096128</v>
      </c>
      <c r="E97" s="108">
        <v>-16.541935603579201</v>
      </c>
      <c r="F97" s="108">
        <v>-12.810051282582201</v>
      </c>
      <c r="G97" s="108">
        <v>-22.796152858291499</v>
      </c>
      <c r="H97" s="108">
        <v>-125.572020246899</v>
      </c>
      <c r="I97" s="108">
        <v>-119.119751837016</v>
      </c>
      <c r="J97" s="108"/>
      <c r="K97" s="280">
        <v>9.3079221066607687</v>
      </c>
      <c r="L97" s="280">
        <v>2.2225603009515398</v>
      </c>
      <c r="M97" s="280">
        <v>0.18947776056649701</v>
      </c>
      <c r="N97" s="280"/>
      <c r="O97" s="280">
        <v>5.2016485948218598</v>
      </c>
      <c r="P97" s="280">
        <v>2.5641734897101101</v>
      </c>
      <c r="Q97" s="280">
        <v>0.82291436158442099</v>
      </c>
      <c r="R97" s="178"/>
    </row>
    <row r="98" spans="1:18" x14ac:dyDescent="0.25">
      <c r="A98" s="108" t="s">
        <v>390</v>
      </c>
      <c r="B98" s="108">
        <v>13134</v>
      </c>
      <c r="C98" s="108">
        <v>17006</v>
      </c>
      <c r="D98" s="108">
        <v>16923.226226721701</v>
      </c>
      <c r="E98" s="108">
        <v>97.277737980481405</v>
      </c>
      <c r="F98" s="108">
        <v>-12.810051282582201</v>
      </c>
      <c r="G98" s="108">
        <v>-20.9547013682763</v>
      </c>
      <c r="H98" s="108">
        <v>138.690635043524</v>
      </c>
      <c r="I98" s="108">
        <v>-119.119751837016</v>
      </c>
      <c r="J98" s="108"/>
      <c r="K98" s="280">
        <v>13.194761687223998</v>
      </c>
      <c r="L98" s="280">
        <v>2.9922338967565101</v>
      </c>
      <c r="M98" s="280">
        <v>0.190345667732602</v>
      </c>
      <c r="N98" s="280"/>
      <c r="O98" s="280">
        <v>6.5555047967108298</v>
      </c>
      <c r="P98" s="280">
        <v>3.69270595401249</v>
      </c>
      <c r="Q98" s="280">
        <v>1.0126389523374402</v>
      </c>
      <c r="R98" s="178"/>
    </row>
    <row r="99" spans="1:18" x14ac:dyDescent="0.25">
      <c r="A99" s="108" t="s">
        <v>391</v>
      </c>
      <c r="B99" s="108">
        <v>16144</v>
      </c>
      <c r="C99" s="108">
        <v>14606</v>
      </c>
      <c r="D99" s="108">
        <v>14627.6765206041</v>
      </c>
      <c r="E99" s="108">
        <v>233.624960136384</v>
      </c>
      <c r="F99" s="108">
        <v>-12.810051282582201</v>
      </c>
      <c r="G99" s="108">
        <v>-33.434706210528297</v>
      </c>
      <c r="H99" s="108">
        <v>-90.288948470035507</v>
      </c>
      <c r="I99" s="108">
        <v>-119.119751837016</v>
      </c>
      <c r="J99" s="108"/>
      <c r="K99" s="280">
        <v>15.3803270564916</v>
      </c>
      <c r="L99" s="280">
        <v>3.2272051536174398</v>
      </c>
      <c r="M99" s="280">
        <v>0.16724479682854301</v>
      </c>
      <c r="N99" s="280"/>
      <c r="O99" s="280">
        <v>6.1137264618434095</v>
      </c>
      <c r="P99" s="280">
        <v>3.0723488602576801</v>
      </c>
      <c r="Q99" s="280">
        <v>0.65039643211100107</v>
      </c>
      <c r="R99" s="178"/>
    </row>
    <row r="100" spans="1:18" x14ac:dyDescent="0.25">
      <c r="A100" s="108" t="s">
        <v>392</v>
      </c>
      <c r="B100" s="108">
        <v>20145</v>
      </c>
      <c r="C100" s="108">
        <v>17138</v>
      </c>
      <c r="D100" s="108">
        <v>16879.648748633201</v>
      </c>
      <c r="E100" s="108">
        <v>156.11247472340401</v>
      </c>
      <c r="F100" s="108">
        <v>-12.810051282582201</v>
      </c>
      <c r="G100" s="108">
        <v>7.6339060185531302</v>
      </c>
      <c r="H100" s="108">
        <v>226.894895946025</v>
      </c>
      <c r="I100" s="108">
        <v>-119.119751837016</v>
      </c>
      <c r="J100" s="108"/>
      <c r="K100" s="280">
        <v>11.000248200546</v>
      </c>
      <c r="L100" s="280">
        <v>3.0429386944651302</v>
      </c>
      <c r="M100" s="280">
        <v>0.22338049143708097</v>
      </c>
      <c r="N100" s="280"/>
      <c r="O100" s="280">
        <v>6.1702655745842598</v>
      </c>
      <c r="P100" s="280">
        <v>3.6932241250930802</v>
      </c>
      <c r="Q100" s="280">
        <v>1.0821543807396399</v>
      </c>
      <c r="R100" s="178"/>
    </row>
    <row r="101" spans="1:18" x14ac:dyDescent="0.25">
      <c r="A101" s="108" t="s">
        <v>393</v>
      </c>
      <c r="B101" s="108">
        <v>26918</v>
      </c>
      <c r="C101" s="108">
        <v>15653</v>
      </c>
      <c r="D101" s="108">
        <v>15809.0400275355</v>
      </c>
      <c r="E101" s="108">
        <v>18.316711138373101</v>
      </c>
      <c r="F101" s="108">
        <v>-12.810051282582201</v>
      </c>
      <c r="G101" s="108">
        <v>-16.800164771302999</v>
      </c>
      <c r="H101" s="108">
        <v>-26.074436783083101</v>
      </c>
      <c r="I101" s="108">
        <v>-119.119751837016</v>
      </c>
      <c r="J101" s="108"/>
      <c r="K101" s="280">
        <v>11.86938108329</v>
      </c>
      <c r="L101" s="280">
        <v>3.19860316516829</v>
      </c>
      <c r="M101" s="280">
        <v>0.19689427149119498</v>
      </c>
      <c r="N101" s="280"/>
      <c r="O101" s="280">
        <v>5.4758897392079602</v>
      </c>
      <c r="P101" s="280">
        <v>3.4215023404413403</v>
      </c>
      <c r="Q101" s="280">
        <v>0.96961141243777393</v>
      </c>
      <c r="R101" s="178"/>
    </row>
    <row r="102" spans="1:18" x14ac:dyDescent="0.25">
      <c r="A102" s="108" t="s">
        <v>394</v>
      </c>
      <c r="B102" s="108">
        <v>7002</v>
      </c>
      <c r="C102" s="108">
        <v>17078</v>
      </c>
      <c r="D102" s="108">
        <v>16657.166259977701</v>
      </c>
      <c r="E102" s="108">
        <v>360.63674570036102</v>
      </c>
      <c r="F102" s="108">
        <v>-12.810051282582201</v>
      </c>
      <c r="G102" s="108">
        <v>-12.727445986578299</v>
      </c>
      <c r="H102" s="108">
        <v>204.75673542195</v>
      </c>
      <c r="I102" s="108">
        <v>-119.119751837016</v>
      </c>
      <c r="J102" s="108"/>
      <c r="K102" s="280">
        <v>14.8243359040274</v>
      </c>
      <c r="L102" s="280">
        <v>3.0277063696086799</v>
      </c>
      <c r="M102" s="280">
        <v>0.199942873464724</v>
      </c>
      <c r="N102" s="280"/>
      <c r="O102" s="280">
        <v>7.12653527563553</v>
      </c>
      <c r="P102" s="280">
        <v>3.4561553841759496</v>
      </c>
      <c r="Q102" s="280">
        <v>0.92830619822907701</v>
      </c>
      <c r="R102" s="178"/>
    </row>
    <row r="103" spans="1:18" x14ac:dyDescent="0.25">
      <c r="A103" s="108" t="s">
        <v>395</v>
      </c>
      <c r="B103" s="108">
        <v>15461</v>
      </c>
      <c r="C103" s="108">
        <v>16632</v>
      </c>
      <c r="D103" s="108">
        <v>16476.935043753001</v>
      </c>
      <c r="E103" s="108">
        <v>427.612595239668</v>
      </c>
      <c r="F103" s="108">
        <v>-12.810051282582201</v>
      </c>
      <c r="G103" s="108">
        <v>-34.1852335644463</v>
      </c>
      <c r="H103" s="108">
        <v>-106.380334475824</v>
      </c>
      <c r="I103" s="108">
        <v>-119.119751837016</v>
      </c>
      <c r="J103" s="108"/>
      <c r="K103" s="280">
        <v>12.605911648664399</v>
      </c>
      <c r="L103" s="280">
        <v>3.0787141840760599</v>
      </c>
      <c r="M103" s="280">
        <v>0.28458702541879599</v>
      </c>
      <c r="N103" s="280"/>
      <c r="O103" s="280">
        <v>5.6917405083759105</v>
      </c>
      <c r="P103" s="280">
        <v>3.2339434706681298</v>
      </c>
      <c r="Q103" s="280">
        <v>1.1771554233232</v>
      </c>
      <c r="R103" s="178"/>
    </row>
    <row r="104" spans="1:18" x14ac:dyDescent="0.25">
      <c r="A104" s="108" t="s">
        <v>396</v>
      </c>
      <c r="B104" s="108">
        <v>36434</v>
      </c>
      <c r="C104" s="108">
        <v>18737</v>
      </c>
      <c r="D104" s="108">
        <v>18803.522749873999</v>
      </c>
      <c r="E104" s="108">
        <v>230.03029638431499</v>
      </c>
      <c r="F104" s="108">
        <v>-12.810051282582201</v>
      </c>
      <c r="G104" s="108">
        <v>-16.987639624719002</v>
      </c>
      <c r="H104" s="108">
        <v>-147.76157627257999</v>
      </c>
      <c r="I104" s="108">
        <v>-119.119751837016</v>
      </c>
      <c r="J104" s="108"/>
      <c r="K104" s="280">
        <v>14.124169731569399</v>
      </c>
      <c r="L104" s="280">
        <v>3.5708404237799898</v>
      </c>
      <c r="M104" s="280">
        <v>0.29642641488719301</v>
      </c>
      <c r="N104" s="280"/>
      <c r="O104" s="280">
        <v>7.1773618049075001</v>
      </c>
      <c r="P104" s="280">
        <v>3.7904155459186502</v>
      </c>
      <c r="Q104" s="280">
        <v>1.2186419278695702</v>
      </c>
      <c r="R104" s="178"/>
    </row>
    <row r="105" spans="1:18" ht="14.25" customHeight="1" x14ac:dyDescent="0.25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280"/>
      <c r="L105" s="280"/>
      <c r="M105" s="280"/>
      <c r="N105" s="280"/>
      <c r="O105" s="280"/>
      <c r="P105" s="280"/>
      <c r="Q105" s="280"/>
      <c r="R105" s="178"/>
    </row>
    <row r="106" spans="1:18" x14ac:dyDescent="0.25">
      <c r="A106" s="108" t="s">
        <v>397</v>
      </c>
      <c r="B106" s="108">
        <v>61029</v>
      </c>
      <c r="C106" s="108">
        <v>16409</v>
      </c>
      <c r="D106" s="108">
        <v>16447.773460931399</v>
      </c>
      <c r="E106" s="108">
        <v>252.51382771699801</v>
      </c>
      <c r="F106" s="108">
        <v>-12.810051282582201</v>
      </c>
      <c r="G106" s="108">
        <v>-41.113943047327197</v>
      </c>
      <c r="H106" s="108">
        <v>-117.98856441516</v>
      </c>
      <c r="I106" s="108">
        <v>-119.119751837016</v>
      </c>
      <c r="J106" s="108"/>
      <c r="K106" s="280">
        <v>12.4547346343542</v>
      </c>
      <c r="L106" s="280">
        <v>3.06411705910305</v>
      </c>
      <c r="M106" s="280">
        <v>0.22284487702567599</v>
      </c>
      <c r="N106" s="280"/>
      <c r="O106" s="280">
        <v>7.1900244146225605</v>
      </c>
      <c r="P106" s="280">
        <v>3.2935161972177198</v>
      </c>
      <c r="Q106" s="280">
        <v>0.98805485916531499</v>
      </c>
      <c r="R106" s="178"/>
    </row>
    <row r="107" spans="1:18" ht="14.25" customHeight="1" x14ac:dyDescent="0.25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280"/>
      <c r="L107" s="280"/>
      <c r="M107" s="280"/>
      <c r="N107" s="280"/>
      <c r="O107" s="280"/>
      <c r="P107" s="280"/>
      <c r="Q107" s="280"/>
      <c r="R107" s="178"/>
    </row>
    <row r="108" spans="1:18" x14ac:dyDescent="0.25">
      <c r="A108" s="108" t="s">
        <v>399</v>
      </c>
      <c r="B108" s="108">
        <v>31996</v>
      </c>
      <c r="C108" s="108">
        <v>16658</v>
      </c>
      <c r="D108" s="108">
        <v>16654.912598308401</v>
      </c>
      <c r="E108" s="108">
        <v>-7.4852764481464904</v>
      </c>
      <c r="F108" s="108">
        <v>-12.810051282582201</v>
      </c>
      <c r="G108" s="108">
        <v>-16.297634305051002</v>
      </c>
      <c r="H108" s="108">
        <v>159.098247333735</v>
      </c>
      <c r="I108" s="108">
        <v>-119.119751837016</v>
      </c>
      <c r="J108" s="108"/>
      <c r="K108" s="280">
        <v>11.4420552569071</v>
      </c>
      <c r="L108" s="280">
        <v>3.2754094261782698</v>
      </c>
      <c r="M108" s="280">
        <v>0.27503437929741203</v>
      </c>
      <c r="N108" s="280"/>
      <c r="O108" s="280">
        <v>6.1288911113889197</v>
      </c>
      <c r="P108" s="280">
        <v>3.4660582572821599</v>
      </c>
      <c r="Q108" s="280">
        <v>1.05638204775597</v>
      </c>
      <c r="R108" s="178"/>
    </row>
    <row r="109" spans="1:18" x14ac:dyDescent="0.25">
      <c r="A109" s="108" t="s">
        <v>400</v>
      </c>
      <c r="B109" s="108">
        <v>66420</v>
      </c>
      <c r="C109" s="108">
        <v>13816</v>
      </c>
      <c r="D109" s="108">
        <v>13977.365603762701</v>
      </c>
      <c r="E109" s="108">
        <v>16.485036714600401</v>
      </c>
      <c r="F109" s="108">
        <v>-12.810051282582201</v>
      </c>
      <c r="G109" s="108">
        <v>-29.9132903164701</v>
      </c>
      <c r="H109" s="108">
        <v>-16.1209147626906</v>
      </c>
      <c r="I109" s="108">
        <v>-119.119751837016</v>
      </c>
      <c r="J109" s="108"/>
      <c r="K109" s="280">
        <v>10.674495633845201</v>
      </c>
      <c r="L109" s="280">
        <v>2.7461607949412801</v>
      </c>
      <c r="M109" s="280">
        <v>0.222824450466727</v>
      </c>
      <c r="N109" s="280"/>
      <c r="O109" s="280">
        <v>5.3507979524239699</v>
      </c>
      <c r="P109" s="280">
        <v>2.8515507377296001</v>
      </c>
      <c r="Q109" s="280">
        <v>0.86419753086419693</v>
      </c>
      <c r="R109" s="178"/>
    </row>
    <row r="110" spans="1:18" x14ac:dyDescent="0.25">
      <c r="A110" s="108" t="s">
        <v>401</v>
      </c>
      <c r="B110" s="108">
        <v>13061</v>
      </c>
      <c r="C110" s="108">
        <v>18307</v>
      </c>
      <c r="D110" s="108">
        <v>18409.335216940999</v>
      </c>
      <c r="E110" s="108">
        <v>44.849142109803097</v>
      </c>
      <c r="F110" s="108">
        <v>-12.810051282582201</v>
      </c>
      <c r="G110" s="108">
        <v>50.705248741894501</v>
      </c>
      <c r="H110" s="108">
        <v>-65.741797392818697</v>
      </c>
      <c r="I110" s="108">
        <v>-119.119751837016</v>
      </c>
      <c r="J110" s="108"/>
      <c r="K110" s="280">
        <v>11.8214531812266</v>
      </c>
      <c r="L110" s="280">
        <v>3.6444376387719197</v>
      </c>
      <c r="M110" s="280">
        <v>0.24500421100987699</v>
      </c>
      <c r="N110" s="280"/>
      <c r="O110" s="280">
        <v>6.2169818543756206</v>
      </c>
      <c r="P110" s="280">
        <v>3.7669397442768502</v>
      </c>
      <c r="Q110" s="280">
        <v>1.31689763417809</v>
      </c>
      <c r="R110" s="178"/>
    </row>
    <row r="111" spans="1:18" x14ac:dyDescent="0.25">
      <c r="A111" s="108" t="s">
        <v>402</v>
      </c>
      <c r="B111" s="108">
        <v>29021</v>
      </c>
      <c r="C111" s="108">
        <v>16092</v>
      </c>
      <c r="D111" s="108">
        <v>16056.896326440599</v>
      </c>
      <c r="E111" s="108">
        <v>151.83680694673799</v>
      </c>
      <c r="F111" s="108">
        <v>-12.810051282582201</v>
      </c>
      <c r="G111" s="108">
        <v>-11.676116707522199</v>
      </c>
      <c r="H111" s="108">
        <v>26.754665228017899</v>
      </c>
      <c r="I111" s="108">
        <v>-119.119751837016</v>
      </c>
      <c r="J111" s="108"/>
      <c r="K111" s="280">
        <v>11.722545742737999</v>
      </c>
      <c r="L111" s="280">
        <v>3.2597084869577202</v>
      </c>
      <c r="M111" s="280">
        <v>0.24809620619551401</v>
      </c>
      <c r="N111" s="280"/>
      <c r="O111" s="280">
        <v>5.8888391165018401</v>
      </c>
      <c r="P111" s="280">
        <v>3.2286964611832802</v>
      </c>
      <c r="Q111" s="280">
        <v>1.0475173150477199</v>
      </c>
      <c r="R111" s="178"/>
    </row>
    <row r="112" spans="1:18" x14ac:dyDescent="0.25">
      <c r="A112" s="108" t="s">
        <v>403</v>
      </c>
      <c r="B112" s="108">
        <v>17475</v>
      </c>
      <c r="C112" s="108">
        <v>16361</v>
      </c>
      <c r="D112" s="108">
        <v>16415.423705515899</v>
      </c>
      <c r="E112" s="108">
        <v>82.943247267865701</v>
      </c>
      <c r="F112" s="108">
        <v>-12.810051282582201</v>
      </c>
      <c r="G112" s="108">
        <v>-9.92170710253904</v>
      </c>
      <c r="H112" s="108">
        <v>4.2081573496506302</v>
      </c>
      <c r="I112" s="108">
        <v>-119.119751837016</v>
      </c>
      <c r="J112" s="108"/>
      <c r="K112" s="280">
        <v>13.1502145922747</v>
      </c>
      <c r="L112" s="280">
        <v>3.26752503576538</v>
      </c>
      <c r="M112" s="280">
        <v>0.24034334763948501</v>
      </c>
      <c r="N112" s="280"/>
      <c r="O112" s="280">
        <v>6.1917024320457799</v>
      </c>
      <c r="P112" s="280">
        <v>3.6051502145922698</v>
      </c>
      <c r="Q112" s="280">
        <v>0.88698140200286091</v>
      </c>
      <c r="R112" s="178"/>
    </row>
    <row r="113" spans="1:18" ht="14.25" customHeight="1" x14ac:dyDescent="0.25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280"/>
      <c r="L113" s="280"/>
      <c r="M113" s="280"/>
      <c r="N113" s="280"/>
      <c r="O113" s="280"/>
      <c r="P113" s="280"/>
      <c r="Q113" s="280"/>
      <c r="R113" s="178"/>
    </row>
    <row r="114" spans="1:18" x14ac:dyDescent="0.25">
      <c r="A114" s="108" t="s">
        <v>405</v>
      </c>
      <c r="B114" s="108">
        <v>15968</v>
      </c>
      <c r="C114" s="108">
        <v>10417</v>
      </c>
      <c r="D114" s="108">
        <v>10178.484520132901</v>
      </c>
      <c r="E114" s="108">
        <v>-93.170083378409601</v>
      </c>
      <c r="F114" s="108">
        <v>-12.810051282582201</v>
      </c>
      <c r="G114" s="108">
        <v>21.266404942013899</v>
      </c>
      <c r="H114" s="108">
        <v>442.51465240350802</v>
      </c>
      <c r="I114" s="108">
        <v>-119.119751837016</v>
      </c>
      <c r="J114" s="108"/>
      <c r="K114" s="280">
        <v>9.2184368737474909</v>
      </c>
      <c r="L114" s="280">
        <v>1.9539078156312599</v>
      </c>
      <c r="M114" s="280">
        <v>9.3937875751503003E-2</v>
      </c>
      <c r="N114" s="280"/>
      <c r="O114" s="280">
        <v>4.6593186372745503</v>
      </c>
      <c r="P114" s="280">
        <v>2.0854208416833697</v>
      </c>
      <c r="Q114" s="280">
        <v>0.53231462925851691</v>
      </c>
      <c r="R114" s="178"/>
    </row>
    <row r="115" spans="1:18" x14ac:dyDescent="0.25">
      <c r="A115" s="108" t="s">
        <v>406</v>
      </c>
      <c r="B115" s="108">
        <v>12498</v>
      </c>
      <c r="C115" s="108">
        <v>14619</v>
      </c>
      <c r="D115" s="108">
        <v>14393.421486401599</v>
      </c>
      <c r="E115" s="108">
        <v>29.855171935002499</v>
      </c>
      <c r="F115" s="108">
        <v>-12.810051282582201</v>
      </c>
      <c r="G115" s="108">
        <v>-6.8648067770057803</v>
      </c>
      <c r="H115" s="108">
        <v>334.15853149052799</v>
      </c>
      <c r="I115" s="108">
        <v>-119.119751837016</v>
      </c>
      <c r="J115" s="108"/>
      <c r="K115" s="280">
        <v>12.441990718515001</v>
      </c>
      <c r="L115" s="280">
        <v>3.0804928788606198</v>
      </c>
      <c r="M115" s="280">
        <v>0.22403584573531801</v>
      </c>
      <c r="N115" s="280"/>
      <c r="O115" s="280">
        <v>5.60889742358777</v>
      </c>
      <c r="P115" s="280">
        <v>3.1525044007041099</v>
      </c>
      <c r="Q115" s="280">
        <v>0.68811009761561803</v>
      </c>
      <c r="R115" s="178"/>
    </row>
    <row r="116" spans="1:18" x14ac:dyDescent="0.25">
      <c r="A116" s="108" t="s">
        <v>407</v>
      </c>
      <c r="B116" s="108">
        <v>19844</v>
      </c>
      <c r="C116" s="108">
        <v>10793</v>
      </c>
      <c r="D116" s="108">
        <v>10664.557565319499</v>
      </c>
      <c r="E116" s="108">
        <v>-142.530311777506</v>
      </c>
      <c r="F116" s="108">
        <v>-12.810051282582201</v>
      </c>
      <c r="G116" s="108">
        <v>64.203755042859299</v>
      </c>
      <c r="H116" s="108">
        <v>314.96709029636799</v>
      </c>
      <c r="I116" s="108">
        <v>-95.116986354532401</v>
      </c>
      <c r="J116" s="108"/>
      <c r="K116" s="280">
        <v>7.453134448699859</v>
      </c>
      <c r="L116" s="280">
        <v>1.9754081838338999</v>
      </c>
      <c r="M116" s="280">
        <v>0.146139891150978</v>
      </c>
      <c r="N116" s="280"/>
      <c r="O116" s="280">
        <v>4.7873412618423696</v>
      </c>
      <c r="P116" s="280">
        <v>2.1719411408990101</v>
      </c>
      <c r="Q116" s="280">
        <v>0.62487401733521508</v>
      </c>
      <c r="R116" s="178"/>
    </row>
    <row r="117" spans="1:18" x14ac:dyDescent="0.25">
      <c r="A117" s="108" t="s">
        <v>408</v>
      </c>
      <c r="B117" s="108">
        <v>15912</v>
      </c>
      <c r="C117" s="108">
        <v>19280</v>
      </c>
      <c r="D117" s="108">
        <v>19585.771122347702</v>
      </c>
      <c r="E117" s="108">
        <v>41.679213355534799</v>
      </c>
      <c r="F117" s="108">
        <v>-12.810051282582201</v>
      </c>
      <c r="G117" s="108">
        <v>-13.54655841568</v>
      </c>
      <c r="H117" s="108">
        <v>-312.07711981404799</v>
      </c>
      <c r="I117" s="108">
        <v>-9.2026602268157802</v>
      </c>
      <c r="J117" s="108"/>
      <c r="K117" s="280">
        <v>15.1206636500754</v>
      </c>
      <c r="L117" s="280">
        <v>3.9969834087481102</v>
      </c>
      <c r="M117" s="280">
        <v>0.30165912518853699</v>
      </c>
      <c r="N117" s="280"/>
      <c r="O117" s="280">
        <v>7.1455505279034703</v>
      </c>
      <c r="P117" s="280">
        <v>3.6827551533433902</v>
      </c>
      <c r="Q117" s="280">
        <v>1.3826043237807899</v>
      </c>
      <c r="R117" s="178"/>
    </row>
    <row r="118" spans="1:18" x14ac:dyDescent="0.25">
      <c r="A118" s="108" t="s">
        <v>409</v>
      </c>
      <c r="B118" s="108">
        <v>34775</v>
      </c>
      <c r="C118" s="108">
        <v>11254</v>
      </c>
      <c r="D118" s="108">
        <v>11362.5690660811</v>
      </c>
      <c r="E118" s="108">
        <v>4.7801849240552503</v>
      </c>
      <c r="F118" s="108">
        <v>-12.810051282582201</v>
      </c>
      <c r="G118" s="108">
        <v>5.51715927233756</v>
      </c>
      <c r="H118" s="108">
        <v>13.086908672133999</v>
      </c>
      <c r="I118" s="108">
        <v>-119.119751837016</v>
      </c>
      <c r="J118" s="108"/>
      <c r="K118" s="280">
        <v>8.8943206326383901</v>
      </c>
      <c r="L118" s="280">
        <v>2.3062544931703801</v>
      </c>
      <c r="M118" s="280">
        <v>0.155283968368081</v>
      </c>
      <c r="N118" s="280"/>
      <c r="O118" s="280">
        <v>4.5032350826743404</v>
      </c>
      <c r="P118" s="280">
        <v>2.2084831056793699</v>
      </c>
      <c r="Q118" s="280">
        <v>0.73040977713874899</v>
      </c>
      <c r="R118" s="178"/>
    </row>
    <row r="119" spans="1:18" x14ac:dyDescent="0.25">
      <c r="A119" s="108" t="s">
        <v>410</v>
      </c>
      <c r="B119" s="108">
        <v>151306</v>
      </c>
      <c r="C119" s="108">
        <v>12177</v>
      </c>
      <c r="D119" s="108">
        <v>12256.2139137667</v>
      </c>
      <c r="E119" s="108">
        <v>-106.572632721684</v>
      </c>
      <c r="F119" s="108">
        <v>-12.810051282582201</v>
      </c>
      <c r="G119" s="108">
        <v>34.542270355963602</v>
      </c>
      <c r="H119" s="108">
        <v>48.353797056637497</v>
      </c>
      <c r="I119" s="108">
        <v>-42.966570177476797</v>
      </c>
      <c r="J119" s="108"/>
      <c r="K119" s="280">
        <v>8.21580109182716</v>
      </c>
      <c r="L119" s="280">
        <v>2.02767900810279</v>
      </c>
      <c r="M119" s="280">
        <v>0.14209614952480398</v>
      </c>
      <c r="N119" s="280"/>
      <c r="O119" s="280">
        <v>5.4849113716574402</v>
      </c>
      <c r="P119" s="280">
        <v>2.49560493304958</v>
      </c>
      <c r="Q119" s="280">
        <v>0.78780748945844903</v>
      </c>
      <c r="R119" s="178"/>
    </row>
    <row r="120" spans="1:18" x14ac:dyDescent="0.25">
      <c r="A120" s="108" t="s">
        <v>411</v>
      </c>
      <c r="B120" s="108">
        <v>52241</v>
      </c>
      <c r="C120" s="108">
        <v>15154</v>
      </c>
      <c r="D120" s="108">
        <v>15381.2772081932</v>
      </c>
      <c r="E120" s="108">
        <v>11.736437435754199</v>
      </c>
      <c r="F120" s="108">
        <v>-12.810051282582201</v>
      </c>
      <c r="G120" s="108">
        <v>-9.2117267031399503</v>
      </c>
      <c r="H120" s="108">
        <v>-98.1979776655199</v>
      </c>
      <c r="I120" s="108">
        <v>-119.119751837016</v>
      </c>
      <c r="J120" s="108"/>
      <c r="K120" s="280">
        <v>10.669780440650101</v>
      </c>
      <c r="L120" s="280">
        <v>3.0110449646829101</v>
      </c>
      <c r="M120" s="280">
        <v>0.275645565743382</v>
      </c>
      <c r="N120" s="280"/>
      <c r="O120" s="280">
        <v>5.58947952757413</v>
      </c>
      <c r="P120" s="280">
        <v>3.0397580444478498</v>
      </c>
      <c r="Q120" s="280">
        <v>1.0528129247142999</v>
      </c>
      <c r="R120" s="178"/>
    </row>
    <row r="121" spans="1:18" x14ac:dyDescent="0.25">
      <c r="A121" s="108" t="s">
        <v>412</v>
      </c>
      <c r="B121" s="108">
        <v>28193</v>
      </c>
      <c r="C121" s="108">
        <v>15582</v>
      </c>
      <c r="D121" s="108">
        <v>16071.765124894</v>
      </c>
      <c r="E121" s="108">
        <v>-103.565978713462</v>
      </c>
      <c r="F121" s="108">
        <v>-12.810051282582201</v>
      </c>
      <c r="G121" s="108">
        <v>-14.788454923070001</v>
      </c>
      <c r="H121" s="108">
        <v>-239.521723602789</v>
      </c>
      <c r="I121" s="108">
        <v>-119.119751837016</v>
      </c>
      <c r="J121" s="108"/>
      <c r="K121" s="280">
        <v>13.691341822438199</v>
      </c>
      <c r="L121" s="280">
        <v>3.5647146454793699</v>
      </c>
      <c r="M121" s="280">
        <v>0.30858723796687099</v>
      </c>
      <c r="N121" s="280"/>
      <c r="O121" s="280">
        <v>5.83123470364984</v>
      </c>
      <c r="P121" s="280">
        <v>3.10715425814919</v>
      </c>
      <c r="Q121" s="280">
        <v>0.97896641010179808</v>
      </c>
      <c r="R121" s="178"/>
    </row>
    <row r="122" spans="1:18" x14ac:dyDescent="0.25">
      <c r="A122" s="108" t="s">
        <v>413</v>
      </c>
      <c r="B122" s="108">
        <v>15585</v>
      </c>
      <c r="C122" s="108">
        <v>14555</v>
      </c>
      <c r="D122" s="108">
        <v>14371.550181340001</v>
      </c>
      <c r="E122" s="108">
        <v>167.78049819624999</v>
      </c>
      <c r="F122" s="108">
        <v>-12.810051282582201</v>
      </c>
      <c r="G122" s="108">
        <v>-26.524604551137301</v>
      </c>
      <c r="H122" s="108">
        <v>174.19064534697301</v>
      </c>
      <c r="I122" s="108">
        <v>-119.119751837016</v>
      </c>
      <c r="J122" s="108"/>
      <c r="K122" s="280">
        <v>11.1004170676933</v>
      </c>
      <c r="L122" s="280">
        <v>2.4189926211100401</v>
      </c>
      <c r="M122" s="280">
        <v>0.21815848572345203</v>
      </c>
      <c r="N122" s="280"/>
      <c r="O122" s="280">
        <v>6.1276868784087304</v>
      </c>
      <c r="P122" s="280">
        <v>2.81681103625281</v>
      </c>
      <c r="Q122" s="280">
        <v>0.94321462945139611</v>
      </c>
      <c r="R122" s="178"/>
    </row>
    <row r="123" spans="1:18" x14ac:dyDescent="0.25">
      <c r="A123" s="108" t="s">
        <v>414</v>
      </c>
      <c r="B123" s="108">
        <v>17376</v>
      </c>
      <c r="C123" s="108">
        <v>12334</v>
      </c>
      <c r="D123" s="108">
        <v>12562.1847182445</v>
      </c>
      <c r="E123" s="108">
        <v>25.1196036036797</v>
      </c>
      <c r="F123" s="108">
        <v>-12.810051282582201</v>
      </c>
      <c r="G123" s="108">
        <v>-24.9951032052507</v>
      </c>
      <c r="H123" s="108">
        <v>-96.871068397583301</v>
      </c>
      <c r="I123" s="108">
        <v>-119.119751837016</v>
      </c>
      <c r="J123" s="108"/>
      <c r="K123" s="280">
        <v>10.986418047882101</v>
      </c>
      <c r="L123" s="280">
        <v>2.4919429097605899</v>
      </c>
      <c r="M123" s="280">
        <v>0.18991712707182301</v>
      </c>
      <c r="N123" s="280"/>
      <c r="O123" s="280">
        <v>4.7479281767955799</v>
      </c>
      <c r="P123" s="280">
        <v>2.5034530386740297</v>
      </c>
      <c r="Q123" s="280">
        <v>0.77693370165745901</v>
      </c>
      <c r="R123" s="178"/>
    </row>
    <row r="124" spans="1:18" x14ac:dyDescent="0.25">
      <c r="A124" s="108" t="s">
        <v>415</v>
      </c>
      <c r="B124" s="108">
        <v>17723</v>
      </c>
      <c r="C124" s="108">
        <v>14093</v>
      </c>
      <c r="D124" s="108">
        <v>14009.3541018303</v>
      </c>
      <c r="E124" s="108">
        <v>-18.506360041905399</v>
      </c>
      <c r="F124" s="108">
        <v>-12.810051282582201</v>
      </c>
      <c r="G124" s="108">
        <v>-18.607556194638299</v>
      </c>
      <c r="H124" s="108">
        <v>252.51182558391</v>
      </c>
      <c r="I124" s="108">
        <v>-119.119751837016</v>
      </c>
      <c r="J124" s="108"/>
      <c r="K124" s="280">
        <v>10.3876318907634</v>
      </c>
      <c r="L124" s="280">
        <v>2.2738813970546699</v>
      </c>
      <c r="M124" s="280">
        <v>0.28211928003159698</v>
      </c>
      <c r="N124" s="280"/>
      <c r="O124" s="280">
        <v>6.1784122326919801</v>
      </c>
      <c r="P124" s="280">
        <v>2.8381199571178701</v>
      </c>
      <c r="Q124" s="280">
        <v>0.84071545449416007</v>
      </c>
      <c r="R124" s="178"/>
    </row>
    <row r="125" spans="1:18" x14ac:dyDescent="0.25">
      <c r="A125" s="108" t="s">
        <v>416</v>
      </c>
      <c r="B125" s="108">
        <v>86560</v>
      </c>
      <c r="C125" s="108">
        <v>13752</v>
      </c>
      <c r="D125" s="108">
        <v>13996.7265455999</v>
      </c>
      <c r="E125" s="108">
        <v>-26.8854546349204</v>
      </c>
      <c r="F125" s="108">
        <v>-12.810051282582201</v>
      </c>
      <c r="G125" s="108">
        <v>-0.11225526061471</v>
      </c>
      <c r="H125" s="108">
        <v>-86.286507141199806</v>
      </c>
      <c r="I125" s="108">
        <v>-119.119751837016</v>
      </c>
      <c r="J125" s="108"/>
      <c r="K125" s="280">
        <v>10.477125693160801</v>
      </c>
      <c r="L125" s="280">
        <v>2.6490295748613701</v>
      </c>
      <c r="M125" s="280">
        <v>0.23336414048059101</v>
      </c>
      <c r="N125" s="280"/>
      <c r="O125" s="280">
        <v>5.3234750462107199</v>
      </c>
      <c r="P125" s="280">
        <v>2.72296672828096</v>
      </c>
      <c r="Q125" s="280">
        <v>0.95425138632162698</v>
      </c>
      <c r="R125" s="178"/>
    </row>
    <row r="126" spans="1:18" x14ac:dyDescent="0.25">
      <c r="A126" s="108" t="s">
        <v>417</v>
      </c>
      <c r="B126" s="108">
        <v>32430</v>
      </c>
      <c r="C126" s="108">
        <v>10581</v>
      </c>
      <c r="D126" s="108">
        <v>10878.1850824473</v>
      </c>
      <c r="E126" s="108">
        <v>-70.376168941558106</v>
      </c>
      <c r="F126" s="108">
        <v>-12.810051282582201</v>
      </c>
      <c r="G126" s="108">
        <v>-27.216392713641</v>
      </c>
      <c r="H126" s="108">
        <v>-96.402839572315401</v>
      </c>
      <c r="I126" s="108">
        <v>-90.469370534496605</v>
      </c>
      <c r="J126" s="108"/>
      <c r="K126" s="280">
        <v>9.4757940178846702</v>
      </c>
      <c r="L126" s="280">
        <v>2.4113475177304999</v>
      </c>
      <c r="M126" s="280">
        <v>0.16959605303731101</v>
      </c>
      <c r="N126" s="280"/>
      <c r="O126" s="280">
        <v>4.0178846746839305</v>
      </c>
      <c r="P126" s="280">
        <v>2.2448350292938599</v>
      </c>
      <c r="Q126" s="280">
        <v>0.59821153253160697</v>
      </c>
      <c r="R126" s="178"/>
    </row>
    <row r="127" spans="1:18" x14ac:dyDescent="0.25">
      <c r="A127" s="108" t="s">
        <v>418</v>
      </c>
      <c r="B127" s="108">
        <v>47134</v>
      </c>
      <c r="C127" s="108">
        <v>12470</v>
      </c>
      <c r="D127" s="108">
        <v>12489.299042502</v>
      </c>
      <c r="E127" s="108">
        <v>-82.419562378174504</v>
      </c>
      <c r="F127" s="108">
        <v>-12.810051282582201</v>
      </c>
      <c r="G127" s="108">
        <v>36.485811058837101</v>
      </c>
      <c r="H127" s="108">
        <v>158.39747370773699</v>
      </c>
      <c r="I127" s="108">
        <v>-119.119751837016</v>
      </c>
      <c r="J127" s="108"/>
      <c r="K127" s="280">
        <v>9.3838842449187396</v>
      </c>
      <c r="L127" s="280">
        <v>2.3061908601009899</v>
      </c>
      <c r="M127" s="280">
        <v>0.15275597233419599</v>
      </c>
      <c r="N127" s="280"/>
      <c r="O127" s="280">
        <v>5.95748292103365</v>
      </c>
      <c r="P127" s="280">
        <v>2.51623032206051</v>
      </c>
      <c r="Q127" s="280">
        <v>0.69376670768447402</v>
      </c>
      <c r="R127" s="178"/>
    </row>
    <row r="128" spans="1:18" x14ac:dyDescent="0.25">
      <c r="A128" s="108" t="s">
        <v>419</v>
      </c>
      <c r="B128" s="108">
        <v>24627</v>
      </c>
      <c r="C128" s="108">
        <v>13076</v>
      </c>
      <c r="D128" s="108">
        <v>13483.2086710531</v>
      </c>
      <c r="E128" s="108">
        <v>-139.06601993521701</v>
      </c>
      <c r="F128" s="108">
        <v>-12.810051282582201</v>
      </c>
      <c r="G128" s="108">
        <v>-23.993605067748302</v>
      </c>
      <c r="H128" s="108">
        <v>-307.50530267442002</v>
      </c>
      <c r="I128" s="108">
        <v>76.360983362383095</v>
      </c>
      <c r="J128" s="108"/>
      <c r="K128" s="280">
        <v>10.1230356925326</v>
      </c>
      <c r="L128" s="280">
        <v>3.9103423072237797</v>
      </c>
      <c r="M128" s="280">
        <v>0.36545255207698901</v>
      </c>
      <c r="N128" s="280"/>
      <c r="O128" s="280">
        <v>3.5773744264425202</v>
      </c>
      <c r="P128" s="280">
        <v>2.5744102001867901</v>
      </c>
      <c r="Q128" s="280">
        <v>0.81617736630527504</v>
      </c>
      <c r="R128" s="178"/>
    </row>
    <row r="129" spans="1:18" x14ac:dyDescent="0.25">
      <c r="A129" s="108" t="s">
        <v>420</v>
      </c>
      <c r="B129" s="108">
        <v>130288</v>
      </c>
      <c r="C129" s="108">
        <v>10251</v>
      </c>
      <c r="D129" s="108">
        <v>10616.9216432759</v>
      </c>
      <c r="E129" s="108">
        <v>-110.031698307886</v>
      </c>
      <c r="F129" s="108">
        <v>-12.810051282582201</v>
      </c>
      <c r="G129" s="108">
        <v>10.3950986275188</v>
      </c>
      <c r="H129" s="108">
        <v>-137.124486097161</v>
      </c>
      <c r="I129" s="108">
        <v>-116.139439219644</v>
      </c>
      <c r="J129" s="108"/>
      <c r="K129" s="280">
        <v>7.7274960088419498</v>
      </c>
      <c r="L129" s="280">
        <v>1.9633427483728401</v>
      </c>
      <c r="M129" s="280">
        <v>0.18036964263784802</v>
      </c>
      <c r="N129" s="280"/>
      <c r="O129" s="280">
        <v>4.65890949281592</v>
      </c>
      <c r="P129" s="280">
        <v>2.1145462360309502</v>
      </c>
      <c r="Q129" s="280">
        <v>0.63398010561218199</v>
      </c>
      <c r="R129" s="178"/>
    </row>
    <row r="130" spans="1:18" x14ac:dyDescent="0.25">
      <c r="A130" s="108" t="s">
        <v>421</v>
      </c>
      <c r="B130" s="108">
        <v>362133</v>
      </c>
      <c r="C130" s="108">
        <v>9867</v>
      </c>
      <c r="D130" s="108">
        <v>9914.9239258227099</v>
      </c>
      <c r="E130" s="108">
        <v>-122.420370354526</v>
      </c>
      <c r="F130" s="108">
        <v>-12.810051282582201</v>
      </c>
      <c r="G130" s="108">
        <v>71.244941410036105</v>
      </c>
      <c r="H130" s="108">
        <v>84.996271876740096</v>
      </c>
      <c r="I130" s="108">
        <v>-68.984098333600301</v>
      </c>
      <c r="J130" s="108"/>
      <c r="K130" s="280">
        <v>6.00497607232702</v>
      </c>
      <c r="L130" s="280">
        <v>1.38043205120771</v>
      </c>
      <c r="M130" s="280">
        <v>0.134480977983227</v>
      </c>
      <c r="N130" s="280"/>
      <c r="O130" s="280">
        <v>5.0597432435044603</v>
      </c>
      <c r="P130" s="280">
        <v>1.9815923983729702</v>
      </c>
      <c r="Q130" s="280">
        <v>0.63264049396216304</v>
      </c>
      <c r="R130" s="178"/>
    </row>
    <row r="131" spans="1:18" x14ac:dyDescent="0.25">
      <c r="A131" s="108" t="s">
        <v>422</v>
      </c>
      <c r="B131" s="108">
        <v>13106</v>
      </c>
      <c r="C131" s="108">
        <v>16865</v>
      </c>
      <c r="D131" s="108">
        <v>17213.987399318099</v>
      </c>
      <c r="E131" s="108">
        <v>42.099842129270499</v>
      </c>
      <c r="F131" s="108">
        <v>-12.810051282582201</v>
      </c>
      <c r="G131" s="108">
        <v>-13.6089575791069</v>
      </c>
      <c r="H131" s="108">
        <v>-245.26544199998199</v>
      </c>
      <c r="I131" s="108">
        <v>-119.119751837016</v>
      </c>
      <c r="J131" s="108"/>
      <c r="K131" s="280">
        <v>11.918205402105899</v>
      </c>
      <c r="L131" s="280">
        <v>3.2504196551197899</v>
      </c>
      <c r="M131" s="280">
        <v>0.32809400274683403</v>
      </c>
      <c r="N131" s="280"/>
      <c r="O131" s="280">
        <v>5.8904318632687307</v>
      </c>
      <c r="P131" s="280">
        <v>3.3114603998168799</v>
      </c>
      <c r="Q131" s="280">
        <v>1.2818556386387898</v>
      </c>
      <c r="R131" s="178"/>
    </row>
    <row r="132" spans="1:18" x14ac:dyDescent="0.25">
      <c r="A132" s="108" t="s">
        <v>423</v>
      </c>
      <c r="B132" s="108">
        <v>7323</v>
      </c>
      <c r="C132" s="108">
        <v>14416</v>
      </c>
      <c r="D132" s="108">
        <v>14132.340486203</v>
      </c>
      <c r="E132" s="108">
        <v>-56.8481589312129</v>
      </c>
      <c r="F132" s="108">
        <v>-12.810051282582201</v>
      </c>
      <c r="G132" s="108">
        <v>9.0286420553256708</v>
      </c>
      <c r="H132" s="108">
        <v>463.41432678070299</v>
      </c>
      <c r="I132" s="108">
        <v>-119.119751837016</v>
      </c>
      <c r="J132" s="108"/>
      <c r="K132" s="280">
        <v>9.7364468114160907</v>
      </c>
      <c r="L132" s="280">
        <v>2.8267103646046698</v>
      </c>
      <c r="M132" s="280">
        <v>0.23214529564386199</v>
      </c>
      <c r="N132" s="280"/>
      <c r="O132" s="280">
        <v>5.95384405298375</v>
      </c>
      <c r="P132" s="280">
        <v>2.6082206745869199</v>
      </c>
      <c r="Q132" s="280">
        <v>0.955892393827666</v>
      </c>
      <c r="R132" s="178"/>
    </row>
    <row r="133" spans="1:18" x14ac:dyDescent="0.25">
      <c r="A133" s="108" t="s">
        <v>424</v>
      </c>
      <c r="B133" s="108">
        <v>18962</v>
      </c>
      <c r="C133" s="108">
        <v>21571</v>
      </c>
      <c r="D133" s="108">
        <v>21331.339843840298</v>
      </c>
      <c r="E133" s="108">
        <v>215.82106954924299</v>
      </c>
      <c r="F133" s="108">
        <v>-12.810051282582201</v>
      </c>
      <c r="G133" s="108">
        <v>-7.8066375654177396</v>
      </c>
      <c r="H133" s="108">
        <v>163.704794683796</v>
      </c>
      <c r="I133" s="108">
        <v>-119.119751837016</v>
      </c>
      <c r="J133" s="108"/>
      <c r="K133" s="280">
        <v>17.540343845585902</v>
      </c>
      <c r="L133" s="280">
        <v>3.9447315683999595</v>
      </c>
      <c r="M133" s="280">
        <v>0.28478008648876701</v>
      </c>
      <c r="N133" s="280"/>
      <c r="O133" s="280">
        <v>8.6963400485180902</v>
      </c>
      <c r="P133" s="280">
        <v>4.3508068769117196</v>
      </c>
      <c r="Q133" s="280">
        <v>1.2920577998101499</v>
      </c>
      <c r="R133" s="178"/>
    </row>
    <row r="134" spans="1:18" x14ac:dyDescent="0.25">
      <c r="A134" s="108" t="s">
        <v>425</v>
      </c>
      <c r="B134" s="108">
        <v>19437</v>
      </c>
      <c r="C134" s="108">
        <v>13699</v>
      </c>
      <c r="D134" s="108">
        <v>13380.334755322299</v>
      </c>
      <c r="E134" s="108">
        <v>133.634951712998</v>
      </c>
      <c r="F134" s="108">
        <v>-12.810051282582201</v>
      </c>
      <c r="G134" s="108">
        <v>-25.221537385005</v>
      </c>
      <c r="H134" s="108">
        <v>341.96659299685803</v>
      </c>
      <c r="I134" s="108">
        <v>-119.119751837016</v>
      </c>
      <c r="J134" s="108"/>
      <c r="K134" s="280">
        <v>11.6581777023203</v>
      </c>
      <c r="L134" s="280">
        <v>2.5158203426454699</v>
      </c>
      <c r="M134" s="280">
        <v>0.14405515254411699</v>
      </c>
      <c r="N134" s="280"/>
      <c r="O134" s="280">
        <v>5.9937233112105801</v>
      </c>
      <c r="P134" s="280">
        <v>2.7576272058445199</v>
      </c>
      <c r="Q134" s="280">
        <v>0.72027576272058402</v>
      </c>
      <c r="R134" s="178"/>
    </row>
    <row r="135" spans="1:18" x14ac:dyDescent="0.25">
      <c r="A135" s="108" t="s">
        <v>426</v>
      </c>
      <c r="B135" s="108">
        <v>16861</v>
      </c>
      <c r="C135" s="108">
        <v>11360</v>
      </c>
      <c r="D135" s="108">
        <v>11382.8920120399</v>
      </c>
      <c r="E135" s="108">
        <v>-5.4603532975890703</v>
      </c>
      <c r="F135" s="108">
        <v>-12.810051282582201</v>
      </c>
      <c r="G135" s="108">
        <v>-26.796113797947299</v>
      </c>
      <c r="H135" s="108">
        <v>141.63148094771</v>
      </c>
      <c r="I135" s="108">
        <v>-119.119751837016</v>
      </c>
      <c r="J135" s="108"/>
      <c r="K135" s="280">
        <v>10.2247790759741</v>
      </c>
      <c r="L135" s="280">
        <v>2.1528972184330701</v>
      </c>
      <c r="M135" s="280">
        <v>0.189787082616689</v>
      </c>
      <c r="N135" s="280"/>
      <c r="O135" s="280">
        <v>5.0293576893422705</v>
      </c>
      <c r="P135" s="280">
        <v>2.2537216060731899</v>
      </c>
      <c r="Q135" s="280">
        <v>0.62273886483601204</v>
      </c>
      <c r="R135" s="178"/>
    </row>
    <row r="136" spans="1:18" x14ac:dyDescent="0.25">
      <c r="A136" s="108" t="s">
        <v>427</v>
      </c>
      <c r="B136" s="108">
        <v>27152</v>
      </c>
      <c r="C136" s="108">
        <v>10790</v>
      </c>
      <c r="D136" s="108">
        <v>11137.425630088601</v>
      </c>
      <c r="E136" s="108">
        <v>-150.07506002137501</v>
      </c>
      <c r="F136" s="108">
        <v>-12.810051282582201</v>
      </c>
      <c r="G136" s="108">
        <v>-19.784127010751199</v>
      </c>
      <c r="H136" s="108">
        <v>-99.8244569622276</v>
      </c>
      <c r="I136" s="108">
        <v>-65.036811970790794</v>
      </c>
      <c r="J136" s="108"/>
      <c r="K136" s="280">
        <v>8.1651443724219206</v>
      </c>
      <c r="L136" s="280">
        <v>2.93164407778433</v>
      </c>
      <c r="M136" s="280">
        <v>0.25780789628756601</v>
      </c>
      <c r="N136" s="280"/>
      <c r="O136" s="280">
        <v>3.4656747200942797</v>
      </c>
      <c r="P136" s="280">
        <v>2.2760754272245101</v>
      </c>
      <c r="Q136" s="280">
        <v>0.61873895109015897</v>
      </c>
      <c r="R136" s="178"/>
    </row>
    <row r="137" spans="1:18" x14ac:dyDescent="0.25">
      <c r="A137" s="108" t="s">
        <v>428</v>
      </c>
      <c r="B137" s="108">
        <v>14544</v>
      </c>
      <c r="C137" s="108">
        <v>10568</v>
      </c>
      <c r="D137" s="108">
        <v>10516.761189900801</v>
      </c>
      <c r="E137" s="108">
        <v>82.4350561540858</v>
      </c>
      <c r="F137" s="108">
        <v>-12.810051282582201</v>
      </c>
      <c r="G137" s="108">
        <v>-25.928954918119</v>
      </c>
      <c r="H137" s="108">
        <v>126.26457166675701</v>
      </c>
      <c r="I137" s="108">
        <v>-119.119751837016</v>
      </c>
      <c r="J137" s="108"/>
      <c r="K137" s="280">
        <v>9.2202970297029694</v>
      </c>
      <c r="L137" s="280">
        <v>1.90456545654565</v>
      </c>
      <c r="M137" s="280">
        <v>0.13751375137513799</v>
      </c>
      <c r="N137" s="280"/>
      <c r="O137" s="280">
        <v>4.67546754675468</v>
      </c>
      <c r="P137" s="280">
        <v>2.0970847084708502</v>
      </c>
      <c r="Q137" s="280">
        <v>0.60506050605060502</v>
      </c>
      <c r="R137" s="178"/>
    </row>
    <row r="138" spans="1:18" x14ac:dyDescent="0.25">
      <c r="A138" s="108" t="s">
        <v>429</v>
      </c>
      <c r="B138" s="108">
        <v>23470</v>
      </c>
      <c r="C138" s="108">
        <v>9902</v>
      </c>
      <c r="D138" s="108">
        <v>10050.263313955</v>
      </c>
      <c r="E138" s="108">
        <v>-3.5224868775341802</v>
      </c>
      <c r="F138" s="108">
        <v>-12.810051282582201</v>
      </c>
      <c r="G138" s="108">
        <v>-18.358338662494798</v>
      </c>
      <c r="H138" s="108">
        <v>5.2550804848432504</v>
      </c>
      <c r="I138" s="108">
        <v>-119.119751837016</v>
      </c>
      <c r="J138" s="108"/>
      <c r="K138" s="280">
        <v>9.1904559011504006</v>
      </c>
      <c r="L138" s="280">
        <v>1.9727311461440098</v>
      </c>
      <c r="M138" s="280">
        <v>0.17043033659991499</v>
      </c>
      <c r="N138" s="280"/>
      <c r="O138" s="280">
        <v>3.8517256071580701</v>
      </c>
      <c r="P138" s="280">
        <v>1.9727311461440098</v>
      </c>
      <c r="Q138" s="280">
        <v>0.61354921175969301</v>
      </c>
      <c r="R138" s="178"/>
    </row>
    <row r="139" spans="1:18" x14ac:dyDescent="0.25">
      <c r="A139" s="108" t="s">
        <v>430</v>
      </c>
      <c r="B139" s="108">
        <v>13660</v>
      </c>
      <c r="C139" s="108">
        <v>15910</v>
      </c>
      <c r="D139" s="108">
        <v>16039.458697995</v>
      </c>
      <c r="E139" s="108">
        <v>65.0615600330202</v>
      </c>
      <c r="F139" s="108">
        <v>-12.810051282582201</v>
      </c>
      <c r="G139" s="108">
        <v>-20.489268818683399</v>
      </c>
      <c r="H139" s="108">
        <v>-42.5557228379731</v>
      </c>
      <c r="I139" s="108">
        <v>-119.119751837016</v>
      </c>
      <c r="J139" s="108"/>
      <c r="K139" s="280">
        <v>13.001464128843301</v>
      </c>
      <c r="L139" s="280">
        <v>3.0234260614934101</v>
      </c>
      <c r="M139" s="280">
        <v>0.22693997071742297</v>
      </c>
      <c r="N139" s="280"/>
      <c r="O139" s="280">
        <v>6.1932650073206394</v>
      </c>
      <c r="P139" s="280">
        <v>3.2869692532942896</v>
      </c>
      <c r="Q139" s="280">
        <v>0.99560761346998494</v>
      </c>
      <c r="R139" s="178"/>
    </row>
    <row r="140" spans="1:18" x14ac:dyDescent="0.25">
      <c r="A140" s="108" t="s">
        <v>431</v>
      </c>
      <c r="B140" s="108">
        <v>46936</v>
      </c>
      <c r="C140" s="108">
        <v>13204</v>
      </c>
      <c r="D140" s="108">
        <v>13175.197939276901</v>
      </c>
      <c r="E140" s="108">
        <v>-76.543516524822493</v>
      </c>
      <c r="F140" s="108">
        <v>-12.810051282582201</v>
      </c>
      <c r="G140" s="108">
        <v>8.7161913562342495</v>
      </c>
      <c r="H140" s="108">
        <v>228.49186436564401</v>
      </c>
      <c r="I140" s="108">
        <v>-119.119751837016</v>
      </c>
      <c r="J140" s="108"/>
      <c r="K140" s="280">
        <v>10.056246804158899</v>
      </c>
      <c r="L140" s="280">
        <v>2.3904891767513199</v>
      </c>
      <c r="M140" s="280">
        <v>0.21305607635929802</v>
      </c>
      <c r="N140" s="280"/>
      <c r="O140" s="280">
        <v>5.4499744332708397</v>
      </c>
      <c r="P140" s="280">
        <v>2.7782512357252398</v>
      </c>
      <c r="Q140" s="280">
        <v>0.754218510311914</v>
      </c>
      <c r="R140" s="178"/>
    </row>
    <row r="141" spans="1:18" x14ac:dyDescent="0.25">
      <c r="A141" s="108" t="s">
        <v>432</v>
      </c>
      <c r="B141" s="108">
        <v>37738</v>
      </c>
      <c r="C141" s="108">
        <v>13167</v>
      </c>
      <c r="D141" s="108">
        <v>13465.243334615599</v>
      </c>
      <c r="E141" s="108">
        <v>-160.42177323800999</v>
      </c>
      <c r="F141" s="108">
        <v>-12.810051282582201</v>
      </c>
      <c r="G141" s="108">
        <v>-31.3710812391007</v>
      </c>
      <c r="H141" s="108">
        <v>-238.01325833122701</v>
      </c>
      <c r="I141" s="108">
        <v>144.493226916238</v>
      </c>
      <c r="J141" s="108"/>
      <c r="K141" s="280">
        <v>11.8792728814458</v>
      </c>
      <c r="L141" s="280">
        <v>3.6011447347501204</v>
      </c>
      <c r="M141" s="280">
        <v>0.19873867189570202</v>
      </c>
      <c r="N141" s="280"/>
      <c r="O141" s="280">
        <v>4.0913667920928498</v>
      </c>
      <c r="P141" s="280">
        <v>2.6922465419471098</v>
      </c>
      <c r="Q141" s="280">
        <v>0.78170544278976095</v>
      </c>
      <c r="R141" s="178"/>
    </row>
    <row r="142" spans="1:18" x14ac:dyDescent="0.25">
      <c r="A142" s="108" t="s">
        <v>433</v>
      </c>
      <c r="B142" s="108">
        <v>31911</v>
      </c>
      <c r="C142" s="108">
        <v>16860</v>
      </c>
      <c r="D142" s="108">
        <v>16925.420521678501</v>
      </c>
      <c r="E142" s="108">
        <v>27.895801893358001</v>
      </c>
      <c r="F142" s="108">
        <v>-12.810051282582201</v>
      </c>
      <c r="G142" s="108">
        <v>-13.3884407478913</v>
      </c>
      <c r="H142" s="108">
        <v>52.1716314437653</v>
      </c>
      <c r="I142" s="108">
        <v>-119.119751837016</v>
      </c>
      <c r="J142" s="108"/>
      <c r="K142" s="280">
        <v>13.641064209833601</v>
      </c>
      <c r="L142" s="280">
        <v>3.1368493622888702</v>
      </c>
      <c r="M142" s="280">
        <v>0.26323211431794702</v>
      </c>
      <c r="N142" s="280"/>
      <c r="O142" s="280">
        <v>7.1166682335244893</v>
      </c>
      <c r="P142" s="280">
        <v>3.3593431732004602</v>
      </c>
      <c r="Q142" s="280">
        <v>1.0309924477452901</v>
      </c>
      <c r="R142" s="178"/>
    </row>
    <row r="143" spans="1:18" x14ac:dyDescent="0.25">
      <c r="A143" s="108" t="s">
        <v>434</v>
      </c>
      <c r="B143" s="108">
        <v>16458</v>
      </c>
      <c r="C143" s="108">
        <v>9899</v>
      </c>
      <c r="D143" s="108">
        <v>9812.5639572002001</v>
      </c>
      <c r="E143" s="108">
        <v>-103.468019626923</v>
      </c>
      <c r="F143" s="108">
        <v>-12.810051282582201</v>
      </c>
      <c r="G143" s="108">
        <v>10.973650119455501</v>
      </c>
      <c r="H143" s="108">
        <v>310.87187539953101</v>
      </c>
      <c r="I143" s="108">
        <v>-119.119751837016</v>
      </c>
      <c r="J143" s="108"/>
      <c r="K143" s="280">
        <v>8.4153603110949113</v>
      </c>
      <c r="L143" s="280">
        <v>1.9625713938510099</v>
      </c>
      <c r="M143" s="280">
        <v>0.12759752096245</v>
      </c>
      <c r="N143" s="280"/>
      <c r="O143" s="280">
        <v>4.3565439300036504</v>
      </c>
      <c r="P143" s="280">
        <v>2.1205492769473802</v>
      </c>
      <c r="Q143" s="280">
        <v>0.45570543200875002</v>
      </c>
      <c r="R143" s="178"/>
    </row>
    <row r="144" spans="1:18" x14ac:dyDescent="0.25">
      <c r="A144" s="108" t="s">
        <v>435</v>
      </c>
      <c r="B144" s="108">
        <v>44866</v>
      </c>
      <c r="C144" s="108">
        <v>15029</v>
      </c>
      <c r="D144" s="108">
        <v>15409.2453240414</v>
      </c>
      <c r="E144" s="108">
        <v>-40.638215796476999</v>
      </c>
      <c r="F144" s="108">
        <v>-12.810051282582201</v>
      </c>
      <c r="G144" s="108">
        <v>-20.200283475863198</v>
      </c>
      <c r="H144" s="108">
        <v>-187.41161169807501</v>
      </c>
      <c r="I144" s="108">
        <v>-119.119751837016</v>
      </c>
      <c r="J144" s="108"/>
      <c r="K144" s="280">
        <v>11.534346721348001</v>
      </c>
      <c r="L144" s="280">
        <v>2.73926804261579</v>
      </c>
      <c r="M144" s="280">
        <v>0.19836847501448801</v>
      </c>
      <c r="N144" s="280"/>
      <c r="O144" s="280">
        <v>5.5810636116435601</v>
      </c>
      <c r="P144" s="280">
        <v>3.1204029777559801</v>
      </c>
      <c r="Q144" s="280">
        <v>1.0876833236749399</v>
      </c>
      <c r="R144" s="178"/>
    </row>
    <row r="145" spans="1:18" x14ac:dyDescent="0.25">
      <c r="A145" s="108" t="s">
        <v>436</v>
      </c>
      <c r="B145" s="108">
        <v>10433</v>
      </c>
      <c r="C145" s="108">
        <v>14815</v>
      </c>
      <c r="D145" s="108">
        <v>14699.627991676</v>
      </c>
      <c r="E145" s="108">
        <v>-0.43225448749559803</v>
      </c>
      <c r="F145" s="108">
        <v>-12.810051282582201</v>
      </c>
      <c r="G145" s="108">
        <v>-8.7238831893993503</v>
      </c>
      <c r="H145" s="108">
        <v>256.95455771232997</v>
      </c>
      <c r="I145" s="108">
        <v>-119.119751837016</v>
      </c>
      <c r="J145" s="108"/>
      <c r="K145" s="280">
        <v>11.1856608837343</v>
      </c>
      <c r="L145" s="280">
        <v>2.5687721652449</v>
      </c>
      <c r="M145" s="280">
        <v>0.24920923991181798</v>
      </c>
      <c r="N145" s="280"/>
      <c r="O145" s="280">
        <v>5.8372471963960493</v>
      </c>
      <c r="P145" s="280">
        <v>2.9905108789418202</v>
      </c>
      <c r="Q145" s="280">
        <v>0.93932713505223797</v>
      </c>
      <c r="R145" s="178"/>
    </row>
    <row r="146" spans="1:18" x14ac:dyDescent="0.25">
      <c r="A146" s="108" t="s">
        <v>437</v>
      </c>
      <c r="B146" s="108">
        <v>14331</v>
      </c>
      <c r="C146" s="108">
        <v>14259</v>
      </c>
      <c r="D146" s="108">
        <v>14147.9775712232</v>
      </c>
      <c r="E146" s="108">
        <v>221.80132346480099</v>
      </c>
      <c r="F146" s="108">
        <v>-12.810051282582201</v>
      </c>
      <c r="G146" s="108">
        <v>-21.118914140313802</v>
      </c>
      <c r="H146" s="108">
        <v>42.418060588695802</v>
      </c>
      <c r="I146" s="108">
        <v>-119.119751837016</v>
      </c>
      <c r="J146" s="108"/>
      <c r="K146" s="280">
        <v>11.227409113111401</v>
      </c>
      <c r="L146" s="280">
        <v>2.8679087293280299</v>
      </c>
      <c r="M146" s="280">
        <v>0.22329216384062497</v>
      </c>
      <c r="N146" s="280"/>
      <c r="O146" s="280">
        <v>5.2682994906147504</v>
      </c>
      <c r="P146" s="280">
        <v>2.8469750889679699</v>
      </c>
      <c r="Q146" s="280">
        <v>0.88619077524248102</v>
      </c>
      <c r="R146" s="178"/>
    </row>
    <row r="147" spans="1:18" ht="14.25" customHeight="1" x14ac:dyDescent="0.25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280"/>
      <c r="L147" s="280"/>
      <c r="M147" s="280"/>
      <c r="N147" s="280"/>
      <c r="O147" s="280"/>
      <c r="P147" s="280"/>
      <c r="Q147" s="280"/>
      <c r="R147" s="178"/>
    </row>
    <row r="148" spans="1:18" x14ac:dyDescent="0.25">
      <c r="A148" s="108" t="s">
        <v>439</v>
      </c>
      <c r="B148" s="108">
        <v>47108</v>
      </c>
      <c r="C148" s="108">
        <v>14956</v>
      </c>
      <c r="D148" s="108">
        <v>15088.865059526501</v>
      </c>
      <c r="E148" s="108">
        <v>132.271910622766</v>
      </c>
      <c r="F148" s="108">
        <v>-12.810051282582201</v>
      </c>
      <c r="G148" s="108">
        <v>-11.3452873859446</v>
      </c>
      <c r="H148" s="108">
        <v>-181.42627901783499</v>
      </c>
      <c r="I148" s="108">
        <v>-59.842273380995501</v>
      </c>
      <c r="J148" s="108"/>
      <c r="K148" s="280">
        <v>12.558376496561099</v>
      </c>
      <c r="L148" s="280">
        <v>3.0398233845631299</v>
      </c>
      <c r="M148" s="280">
        <v>0.27596162010698799</v>
      </c>
      <c r="N148" s="280"/>
      <c r="O148" s="280">
        <v>5.2220429651014699</v>
      </c>
      <c r="P148" s="280">
        <v>2.8169313067844102</v>
      </c>
      <c r="Q148" s="280">
        <v>1.0720047550309899</v>
      </c>
      <c r="R148" s="178"/>
    </row>
    <row r="149" spans="1:18" x14ac:dyDescent="0.25">
      <c r="A149" s="108" t="s">
        <v>440</v>
      </c>
      <c r="B149" s="108">
        <v>105796</v>
      </c>
      <c r="C149" s="108">
        <v>12986</v>
      </c>
      <c r="D149" s="108">
        <v>13268.4321665444</v>
      </c>
      <c r="E149" s="108">
        <v>-54.5465872053013</v>
      </c>
      <c r="F149" s="108">
        <v>-12.810051282582201</v>
      </c>
      <c r="G149" s="108">
        <v>12.1294499272487</v>
      </c>
      <c r="H149" s="108">
        <v>-108.58107576923</v>
      </c>
      <c r="I149" s="108">
        <v>-119.119751837016</v>
      </c>
      <c r="J149" s="108"/>
      <c r="K149" s="280">
        <v>9.6279632500283601</v>
      </c>
      <c r="L149" s="280">
        <v>2.5256153351733501</v>
      </c>
      <c r="M149" s="280">
        <v>0.19755000189043098</v>
      </c>
      <c r="N149" s="280"/>
      <c r="O149" s="280">
        <v>5.09943665166925</v>
      </c>
      <c r="P149" s="280">
        <v>2.67023327914099</v>
      </c>
      <c r="Q149" s="280">
        <v>0.87148852508601504</v>
      </c>
      <c r="R149" s="178"/>
    </row>
    <row r="150" spans="1:18" x14ac:dyDescent="0.25">
      <c r="A150" s="108" t="s">
        <v>441</v>
      </c>
      <c r="B150" s="108">
        <v>10299</v>
      </c>
      <c r="C150" s="108">
        <v>14981</v>
      </c>
      <c r="D150" s="108">
        <v>14802.5407133155</v>
      </c>
      <c r="E150" s="108">
        <v>226.02603588190101</v>
      </c>
      <c r="F150" s="108">
        <v>-12.810051282582201</v>
      </c>
      <c r="G150" s="108">
        <v>-1.78082156586855</v>
      </c>
      <c r="H150" s="108">
        <v>85.919729275017701</v>
      </c>
      <c r="I150" s="108">
        <v>-119.119751837016</v>
      </c>
      <c r="J150" s="108"/>
      <c r="K150" s="280">
        <v>11.564229536848201</v>
      </c>
      <c r="L150" s="280">
        <v>2.6507427905621901</v>
      </c>
      <c r="M150" s="280">
        <v>0.194193611030197</v>
      </c>
      <c r="N150" s="280"/>
      <c r="O150" s="280">
        <v>5.2140984561607899</v>
      </c>
      <c r="P150" s="280">
        <v>3.01000097096806</v>
      </c>
      <c r="Q150" s="280">
        <v>1.0389358190115499</v>
      </c>
      <c r="R150" s="178"/>
    </row>
    <row r="151" spans="1:18" x14ac:dyDescent="0.25">
      <c r="A151" s="108" t="s">
        <v>442</v>
      </c>
      <c r="B151" s="108">
        <v>85653</v>
      </c>
      <c r="C151" s="108">
        <v>11868</v>
      </c>
      <c r="D151" s="108">
        <v>12107.5639790854</v>
      </c>
      <c r="E151" s="108">
        <v>-30.182751632691598</v>
      </c>
      <c r="F151" s="108">
        <v>-12.810051282582201</v>
      </c>
      <c r="G151" s="108">
        <v>-32.285147772380803</v>
      </c>
      <c r="H151" s="108">
        <v>-198.922884763279</v>
      </c>
      <c r="I151" s="108">
        <v>34.606060591724798</v>
      </c>
      <c r="J151" s="108"/>
      <c r="K151" s="280">
        <v>10.553045427480599</v>
      </c>
      <c r="L151" s="280">
        <v>2.8755560225561303</v>
      </c>
      <c r="M151" s="280">
        <v>0.20781525457368699</v>
      </c>
      <c r="N151" s="280"/>
      <c r="O151" s="280">
        <v>3.9531598426208099</v>
      </c>
      <c r="P151" s="280">
        <v>2.4645955191295097</v>
      </c>
      <c r="Q151" s="280">
        <v>0.70283586097393003</v>
      </c>
      <c r="R151" s="178"/>
    </row>
    <row r="152" spans="1:18" x14ac:dyDescent="0.25">
      <c r="A152" s="108" t="s">
        <v>443</v>
      </c>
      <c r="B152" s="108">
        <v>26565</v>
      </c>
      <c r="C152" s="108">
        <v>14724</v>
      </c>
      <c r="D152" s="108">
        <v>14898.440316583699</v>
      </c>
      <c r="E152" s="108">
        <v>120.20534961185101</v>
      </c>
      <c r="F152" s="108">
        <v>-12.810051282582201</v>
      </c>
      <c r="G152" s="108">
        <v>-21.0600724836297</v>
      </c>
      <c r="H152" s="108">
        <v>-141.20120560749999</v>
      </c>
      <c r="I152" s="108">
        <v>-119.119751837016</v>
      </c>
      <c r="J152" s="108"/>
      <c r="K152" s="280">
        <v>13.596837944664001</v>
      </c>
      <c r="L152" s="280">
        <v>3.2034632034631998</v>
      </c>
      <c r="M152" s="280">
        <v>0.19951063429324298</v>
      </c>
      <c r="N152" s="280"/>
      <c r="O152" s="280">
        <v>5.7632222849614205</v>
      </c>
      <c r="P152" s="280">
        <v>2.8194993412384699</v>
      </c>
      <c r="Q152" s="280">
        <v>0.92979484283832092</v>
      </c>
      <c r="R152" s="178"/>
    </row>
    <row r="153" spans="1:18" x14ac:dyDescent="0.25">
      <c r="A153" s="108" t="s">
        <v>444</v>
      </c>
      <c r="B153" s="108">
        <v>68325</v>
      </c>
      <c r="C153" s="108">
        <v>13982</v>
      </c>
      <c r="D153" s="108">
        <v>14289.160116967299</v>
      </c>
      <c r="E153" s="108">
        <v>26.799243309684201</v>
      </c>
      <c r="F153" s="108">
        <v>-12.810051282582201</v>
      </c>
      <c r="G153" s="108">
        <v>-22.480658258551799</v>
      </c>
      <c r="H153" s="108">
        <v>-225.10230680020101</v>
      </c>
      <c r="I153" s="108">
        <v>-73.167382788398598</v>
      </c>
      <c r="J153" s="108"/>
      <c r="K153" s="280">
        <v>12.6864251738017</v>
      </c>
      <c r="L153" s="280">
        <v>2.8788876692279497</v>
      </c>
      <c r="M153" s="280">
        <v>0.23271130625686101</v>
      </c>
      <c r="N153" s="280"/>
      <c r="O153" s="280">
        <v>5.4006586169044999</v>
      </c>
      <c r="P153" s="280">
        <v>2.61544090742774</v>
      </c>
      <c r="Q153" s="280">
        <v>0.97621661178192498</v>
      </c>
      <c r="R153" s="178"/>
    </row>
    <row r="154" spans="1:18" ht="14.25" customHeight="1" x14ac:dyDescent="0.25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280"/>
      <c r="L154" s="280"/>
      <c r="M154" s="280"/>
      <c r="N154" s="280"/>
      <c r="O154" s="280"/>
      <c r="P154" s="280"/>
      <c r="Q154" s="280"/>
      <c r="R154" s="178"/>
    </row>
    <row r="155" spans="1:18" x14ac:dyDescent="0.25">
      <c r="A155" s="108" t="s">
        <v>446</v>
      </c>
      <c r="B155" s="108">
        <v>32446</v>
      </c>
      <c r="C155" s="108">
        <v>9757</v>
      </c>
      <c r="D155" s="108">
        <v>9879.6952192892204</v>
      </c>
      <c r="E155" s="108">
        <v>-35.035170722460002</v>
      </c>
      <c r="F155" s="108">
        <v>-12.810051282582201</v>
      </c>
      <c r="G155" s="108">
        <v>-11.6258375914098</v>
      </c>
      <c r="H155" s="108">
        <v>32.539355077462403</v>
      </c>
      <c r="I155" s="108">
        <v>-96.038372444410797</v>
      </c>
      <c r="J155" s="108"/>
      <c r="K155" s="280">
        <v>8.5650003082044002</v>
      </c>
      <c r="L155" s="280">
        <v>2.2622203045059504</v>
      </c>
      <c r="M155" s="280">
        <v>9.5543364359243099E-2</v>
      </c>
      <c r="N155" s="280"/>
      <c r="O155" s="280">
        <v>3.96967268692597</v>
      </c>
      <c r="P155" s="280">
        <v>2.0865437958454001</v>
      </c>
      <c r="Q155" s="280">
        <v>0.49620908586574597</v>
      </c>
      <c r="R155" s="178"/>
    </row>
    <row r="156" spans="1:18" x14ac:dyDescent="0.25">
      <c r="A156" s="108" t="s">
        <v>447</v>
      </c>
      <c r="B156" s="108">
        <v>42382</v>
      </c>
      <c r="C156" s="108">
        <v>13549</v>
      </c>
      <c r="D156" s="108">
        <v>13792.188912580001</v>
      </c>
      <c r="E156" s="108">
        <v>-29.214363388094199</v>
      </c>
      <c r="F156" s="108">
        <v>-12.810051282582201</v>
      </c>
      <c r="G156" s="108">
        <v>-23.362656428539399</v>
      </c>
      <c r="H156" s="108">
        <v>-58.959716387610698</v>
      </c>
      <c r="I156" s="108">
        <v>-119.119751837016</v>
      </c>
      <c r="J156" s="108"/>
      <c r="K156" s="280">
        <v>11.1580387900524</v>
      </c>
      <c r="L156" s="280">
        <v>2.7676843943183398</v>
      </c>
      <c r="M156" s="280">
        <v>0.21707328582888999</v>
      </c>
      <c r="N156" s="280"/>
      <c r="O156" s="280">
        <v>5.2451512434524101</v>
      </c>
      <c r="P156" s="280">
        <v>2.8243122080128398</v>
      </c>
      <c r="Q156" s="280">
        <v>0.82582228304468897</v>
      </c>
      <c r="R156" s="178"/>
    </row>
    <row r="157" spans="1:18" x14ac:dyDescent="0.25">
      <c r="A157" s="108" t="s">
        <v>448</v>
      </c>
      <c r="B157" s="108">
        <v>9138</v>
      </c>
      <c r="C157" s="108">
        <v>20215</v>
      </c>
      <c r="D157" s="108">
        <v>19784.941754381201</v>
      </c>
      <c r="E157" s="108">
        <v>590.12044121596296</v>
      </c>
      <c r="F157" s="108">
        <v>-12.810051282582201</v>
      </c>
      <c r="G157" s="108">
        <v>-11.673246614331701</v>
      </c>
      <c r="H157" s="108">
        <v>-16.0084039255417</v>
      </c>
      <c r="I157" s="108">
        <v>-119.119751837016</v>
      </c>
      <c r="J157" s="108"/>
      <c r="K157" s="280">
        <v>14.456117312322201</v>
      </c>
      <c r="L157" s="280">
        <v>3.1735609542569501</v>
      </c>
      <c r="M157" s="280">
        <v>0.27358284088422002</v>
      </c>
      <c r="N157" s="280"/>
      <c r="O157" s="280">
        <v>7.9667323265484802</v>
      </c>
      <c r="P157" s="280">
        <v>3.6769533814839099</v>
      </c>
      <c r="Q157" s="280">
        <v>1.5211205953162599</v>
      </c>
      <c r="R157" s="178"/>
    </row>
    <row r="158" spans="1:18" x14ac:dyDescent="0.25">
      <c r="A158" s="108" t="s">
        <v>449</v>
      </c>
      <c r="B158" s="108">
        <v>9733</v>
      </c>
      <c r="C158" s="108">
        <v>11314</v>
      </c>
      <c r="D158" s="108">
        <v>11386.8365631571</v>
      </c>
      <c r="E158" s="108">
        <v>166.47811762030099</v>
      </c>
      <c r="F158" s="108">
        <v>-12.810051282582201</v>
      </c>
      <c r="G158" s="108">
        <v>-37.415494383704498</v>
      </c>
      <c r="H158" s="108">
        <v>-69.902542931185096</v>
      </c>
      <c r="I158" s="108">
        <v>-119.119751837016</v>
      </c>
      <c r="J158" s="108"/>
      <c r="K158" s="280">
        <v>11.4353231275044</v>
      </c>
      <c r="L158" s="280">
        <v>2.8562622007603</v>
      </c>
      <c r="M158" s="280">
        <v>0.14384054248433201</v>
      </c>
      <c r="N158" s="280"/>
      <c r="O158" s="280">
        <v>4.3974108702352801</v>
      </c>
      <c r="P158" s="280">
        <v>2.2089797595808101</v>
      </c>
      <c r="Q158" s="280">
        <v>0.58563649440049304</v>
      </c>
      <c r="R158" s="178"/>
    </row>
    <row r="159" spans="1:18" x14ac:dyDescent="0.25">
      <c r="A159" s="108" t="s">
        <v>450</v>
      </c>
      <c r="B159" s="108">
        <v>114592</v>
      </c>
      <c r="C159" s="108">
        <v>12423</v>
      </c>
      <c r="D159" s="108">
        <v>12599.6584090828</v>
      </c>
      <c r="E159" s="108">
        <v>-75.610211025473703</v>
      </c>
      <c r="F159" s="108">
        <v>-12.810051282582201</v>
      </c>
      <c r="G159" s="108">
        <v>8.7634159196714201</v>
      </c>
      <c r="H159" s="108">
        <v>21.819166153740198</v>
      </c>
      <c r="I159" s="108">
        <v>-119.119751837016</v>
      </c>
      <c r="J159" s="108"/>
      <c r="K159" s="280">
        <v>8.6480731639206905</v>
      </c>
      <c r="L159" s="280">
        <v>2.2436121195196899</v>
      </c>
      <c r="M159" s="280">
        <v>0.21118402680815399</v>
      </c>
      <c r="N159" s="280"/>
      <c r="O159" s="280">
        <v>5.0509634180396503</v>
      </c>
      <c r="P159" s="280">
        <v>2.5298450153588399</v>
      </c>
      <c r="Q159" s="280">
        <v>0.83426417201898895</v>
      </c>
      <c r="R159" s="178"/>
    </row>
    <row r="160" spans="1:18" x14ac:dyDescent="0.25">
      <c r="A160" s="108" t="s">
        <v>451</v>
      </c>
      <c r="B160" s="108">
        <v>4606</v>
      </c>
      <c r="C160" s="108">
        <v>18649</v>
      </c>
      <c r="D160" s="108">
        <v>18140.446937512901</v>
      </c>
      <c r="E160" s="108">
        <v>612.026688211276</v>
      </c>
      <c r="F160" s="108">
        <v>-12.810051282582201</v>
      </c>
      <c r="G160" s="108">
        <v>-41.390695421583203</v>
      </c>
      <c r="H160" s="108">
        <v>69.884383729804497</v>
      </c>
      <c r="I160" s="108">
        <v>-119.119751837016</v>
      </c>
      <c r="J160" s="108"/>
      <c r="K160" s="280">
        <v>12.657403386886701</v>
      </c>
      <c r="L160" s="280">
        <v>3.8645245332175402</v>
      </c>
      <c r="M160" s="280">
        <v>0.32566217976552297</v>
      </c>
      <c r="N160" s="280"/>
      <c r="O160" s="280">
        <v>7.5553625705601393</v>
      </c>
      <c r="P160" s="280">
        <v>3.92965696917065</v>
      </c>
      <c r="Q160" s="280">
        <v>0.89014329135909698</v>
      </c>
      <c r="R160" s="178"/>
    </row>
    <row r="161" spans="1:18" x14ac:dyDescent="0.25">
      <c r="A161" s="108" t="s">
        <v>452</v>
      </c>
      <c r="B161" s="108">
        <v>5656</v>
      </c>
      <c r="C161" s="108">
        <v>15913</v>
      </c>
      <c r="D161" s="108">
        <v>15885.358656704901</v>
      </c>
      <c r="E161" s="108">
        <v>170.89247287191</v>
      </c>
      <c r="F161" s="108">
        <v>-12.810051282582201</v>
      </c>
      <c r="G161" s="108">
        <v>-37.504918793845903</v>
      </c>
      <c r="H161" s="108">
        <v>25.755740263842998</v>
      </c>
      <c r="I161" s="108">
        <v>-119.119751837016</v>
      </c>
      <c r="J161" s="108"/>
      <c r="K161" s="280">
        <v>13.472418670438499</v>
      </c>
      <c r="L161" s="280">
        <v>2.6874115983026901</v>
      </c>
      <c r="M161" s="280">
        <v>0.30056577086280101</v>
      </c>
      <c r="N161" s="280"/>
      <c r="O161" s="280">
        <v>6.4002828854314009</v>
      </c>
      <c r="P161" s="280">
        <v>3.0410183875530397</v>
      </c>
      <c r="Q161" s="280">
        <v>1.0608203677510599</v>
      </c>
      <c r="R161" s="178"/>
    </row>
    <row r="162" spans="1:18" x14ac:dyDescent="0.25">
      <c r="A162" s="108" t="s">
        <v>453</v>
      </c>
      <c r="B162" s="108">
        <v>32991</v>
      </c>
      <c r="C162" s="108">
        <v>14858</v>
      </c>
      <c r="D162" s="108">
        <v>14842.2597249106</v>
      </c>
      <c r="E162" s="108">
        <v>58.908258065499901</v>
      </c>
      <c r="F162" s="108">
        <v>-12.810051282582201</v>
      </c>
      <c r="G162" s="108">
        <v>-30.0300035461166</v>
      </c>
      <c r="H162" s="108">
        <v>118.996454218222</v>
      </c>
      <c r="I162" s="108">
        <v>-119.119751837016</v>
      </c>
      <c r="J162" s="108"/>
      <c r="K162" s="280">
        <v>10.702918977903101</v>
      </c>
      <c r="L162" s="280">
        <v>2.63102058137068</v>
      </c>
      <c r="M162" s="280">
        <v>0.20308569003667701</v>
      </c>
      <c r="N162" s="280"/>
      <c r="O162" s="280">
        <v>5.2468855142311499</v>
      </c>
      <c r="P162" s="280">
        <v>3.0493164802521902</v>
      </c>
      <c r="Q162" s="280">
        <v>1.0487708769058199</v>
      </c>
      <c r="R162" s="178"/>
    </row>
    <row r="163" spans="1:18" x14ac:dyDescent="0.25">
      <c r="A163" s="108" t="s">
        <v>454</v>
      </c>
      <c r="B163" s="108">
        <v>6434</v>
      </c>
      <c r="C163" s="108">
        <v>17096</v>
      </c>
      <c r="D163" s="108">
        <v>16294.954699715299</v>
      </c>
      <c r="E163" s="108">
        <v>496.24479851221298</v>
      </c>
      <c r="F163" s="108">
        <v>-12.810051282582201</v>
      </c>
      <c r="G163" s="108">
        <v>-31.328762437861801</v>
      </c>
      <c r="H163" s="108">
        <v>467.903227338173</v>
      </c>
      <c r="I163" s="108">
        <v>-119.119751837016</v>
      </c>
      <c r="J163" s="108"/>
      <c r="K163" s="280">
        <v>13.133354056574401</v>
      </c>
      <c r="L163" s="280">
        <v>2.65775567298726</v>
      </c>
      <c r="M163" s="280">
        <v>0.18650917003419301</v>
      </c>
      <c r="N163" s="280"/>
      <c r="O163" s="280">
        <v>6.8231271370842395</v>
      </c>
      <c r="P163" s="280">
        <v>3.0307740130556398</v>
      </c>
      <c r="Q163" s="280">
        <v>1.1967671743860699</v>
      </c>
      <c r="R163" s="178"/>
    </row>
    <row r="164" spans="1:18" x14ac:dyDescent="0.25">
      <c r="A164" s="108" t="s">
        <v>455</v>
      </c>
      <c r="B164" s="108">
        <v>5563</v>
      </c>
      <c r="C164" s="108">
        <v>16681</v>
      </c>
      <c r="D164" s="108">
        <v>16383.0217575884</v>
      </c>
      <c r="E164" s="108">
        <v>238.42318442011199</v>
      </c>
      <c r="F164" s="108">
        <v>-12.810051282582201</v>
      </c>
      <c r="G164" s="108">
        <v>-44.2778096660847</v>
      </c>
      <c r="H164" s="108">
        <v>235.41808319587599</v>
      </c>
      <c r="I164" s="108">
        <v>-119.119751837016</v>
      </c>
      <c r="J164" s="108"/>
      <c r="K164" s="280">
        <v>13.643717418659</v>
      </c>
      <c r="L164" s="280">
        <v>2.6963868416322101</v>
      </c>
      <c r="M164" s="280">
        <v>0.50332554377134597</v>
      </c>
      <c r="N164" s="280"/>
      <c r="O164" s="280">
        <v>6.0938342620887997</v>
      </c>
      <c r="P164" s="280">
        <v>3.2536401222362001</v>
      </c>
      <c r="Q164" s="280">
        <v>1.02462699982024</v>
      </c>
      <c r="R164" s="178"/>
    </row>
    <row r="165" spans="1:18" x14ac:dyDescent="0.25">
      <c r="A165" s="108" t="s">
        <v>456</v>
      </c>
      <c r="B165" s="108">
        <v>5119</v>
      </c>
      <c r="C165" s="108">
        <v>19407</v>
      </c>
      <c r="D165" s="108">
        <v>18906.679874428901</v>
      </c>
      <c r="E165" s="108">
        <v>123.51042230718301</v>
      </c>
      <c r="F165" s="108">
        <v>-12.810051282582201</v>
      </c>
      <c r="G165" s="108">
        <v>-9.8193639516311002</v>
      </c>
      <c r="H165" s="108">
        <v>518.93376716097896</v>
      </c>
      <c r="I165" s="108">
        <v>-119.119751837016</v>
      </c>
      <c r="J165" s="108"/>
      <c r="K165" s="280">
        <v>16.702480953311198</v>
      </c>
      <c r="L165" s="280">
        <v>3.4772416487595201</v>
      </c>
      <c r="M165" s="280">
        <v>0.25395585075209998</v>
      </c>
      <c r="N165" s="280"/>
      <c r="O165" s="280">
        <v>8.3024028130494205</v>
      </c>
      <c r="P165" s="280">
        <v>3.7898026958390298</v>
      </c>
      <c r="Q165" s="280">
        <v>1.07442859933581</v>
      </c>
      <c r="R165" s="178"/>
    </row>
    <row r="166" spans="1:18" x14ac:dyDescent="0.25">
      <c r="A166" s="108" t="s">
        <v>457</v>
      </c>
      <c r="B166" s="108">
        <v>604616</v>
      </c>
      <c r="C166" s="108">
        <v>9850</v>
      </c>
      <c r="D166" s="108">
        <v>9925.1384004615593</v>
      </c>
      <c r="E166" s="108">
        <v>-123.541586575023</v>
      </c>
      <c r="F166" s="108">
        <v>-12.810051282582201</v>
      </c>
      <c r="G166" s="108">
        <v>36.907736300602899</v>
      </c>
      <c r="H166" s="108">
        <v>1.46899616423971</v>
      </c>
      <c r="I166" s="108">
        <v>22.734242744826499</v>
      </c>
      <c r="J166" s="108"/>
      <c r="K166" s="280">
        <v>6.5464691638990695</v>
      </c>
      <c r="L166" s="280">
        <v>1.4220596213133601</v>
      </c>
      <c r="M166" s="280">
        <v>0.12470725220635899</v>
      </c>
      <c r="N166" s="280"/>
      <c r="O166" s="280">
        <v>5.1432644852269904</v>
      </c>
      <c r="P166" s="280">
        <v>1.9409013324159501</v>
      </c>
      <c r="Q166" s="280">
        <v>0.62750572264048599</v>
      </c>
      <c r="R166" s="178"/>
    </row>
    <row r="167" spans="1:18" x14ac:dyDescent="0.25">
      <c r="A167" s="108" t="s">
        <v>458</v>
      </c>
      <c r="B167" s="108">
        <v>13218</v>
      </c>
      <c r="C167" s="108">
        <v>14505</v>
      </c>
      <c r="D167" s="108">
        <v>14641.7113278899</v>
      </c>
      <c r="E167" s="108">
        <v>43.504462828929903</v>
      </c>
      <c r="F167" s="108">
        <v>-12.810051282582201</v>
      </c>
      <c r="G167" s="108">
        <v>-18.4253342124731</v>
      </c>
      <c r="H167" s="108">
        <v>-30.153929088572198</v>
      </c>
      <c r="I167" s="108">
        <v>-119.119751837016</v>
      </c>
      <c r="J167" s="108"/>
      <c r="K167" s="280">
        <v>13.557270388863699</v>
      </c>
      <c r="L167" s="280">
        <v>3.1320926009986398</v>
      </c>
      <c r="M167" s="280">
        <v>0.12861249810864001</v>
      </c>
      <c r="N167" s="280"/>
      <c r="O167" s="280">
        <v>6.0674837343017103</v>
      </c>
      <c r="P167" s="280">
        <v>2.9278256922378598</v>
      </c>
      <c r="Q167" s="280">
        <v>0.81706763504312296</v>
      </c>
      <c r="R167" s="178"/>
    </row>
    <row r="168" spans="1:18" x14ac:dyDescent="0.25">
      <c r="A168" s="108" t="s">
        <v>459</v>
      </c>
      <c r="B168" s="108">
        <v>9441</v>
      </c>
      <c r="C168" s="108">
        <v>14661</v>
      </c>
      <c r="D168" s="108">
        <v>14488.036590215999</v>
      </c>
      <c r="E168" s="108">
        <v>173.46650287538901</v>
      </c>
      <c r="F168" s="108">
        <v>-12.810051282582201</v>
      </c>
      <c r="G168" s="108">
        <v>-31.473012132592199</v>
      </c>
      <c r="H168" s="108">
        <v>162.786118604412</v>
      </c>
      <c r="I168" s="108">
        <v>-119.119751837016</v>
      </c>
      <c r="J168" s="108"/>
      <c r="K168" s="280">
        <v>12.583412774070499</v>
      </c>
      <c r="L168" s="280">
        <v>2.7645376549094403</v>
      </c>
      <c r="M168" s="280">
        <v>0.14828937612540999</v>
      </c>
      <c r="N168" s="280"/>
      <c r="O168" s="280">
        <v>5.9315750450164195</v>
      </c>
      <c r="P168" s="280">
        <v>2.98697171909755</v>
      </c>
      <c r="Q168" s="280">
        <v>0.84736786357377403</v>
      </c>
      <c r="R168" s="178"/>
    </row>
    <row r="169" spans="1:18" x14ac:dyDescent="0.25">
      <c r="A169" s="108" t="s">
        <v>460</v>
      </c>
      <c r="B169" s="108">
        <v>9258</v>
      </c>
      <c r="C169" s="108">
        <v>16363</v>
      </c>
      <c r="D169" s="108">
        <v>16336.1148892032</v>
      </c>
      <c r="E169" s="108">
        <v>77.653799601173205</v>
      </c>
      <c r="F169" s="108">
        <v>-12.810051282582201</v>
      </c>
      <c r="G169" s="108">
        <v>-33.202381345544303</v>
      </c>
      <c r="H169" s="108">
        <v>114.62662308764401</v>
      </c>
      <c r="I169" s="108">
        <v>-119.119751837016</v>
      </c>
      <c r="J169" s="108"/>
      <c r="K169" s="280">
        <v>13.4910347807302</v>
      </c>
      <c r="L169" s="280">
        <v>3.1108230719377801</v>
      </c>
      <c r="M169" s="280">
        <v>0.18362497299632799</v>
      </c>
      <c r="N169" s="280"/>
      <c r="O169" s="280">
        <v>6.4700799308705994</v>
      </c>
      <c r="P169" s="280">
        <v>3.3700583279326</v>
      </c>
      <c r="Q169" s="280">
        <v>0.99373514798012497</v>
      </c>
      <c r="R169" s="178"/>
    </row>
    <row r="170" spans="1:18" x14ac:dyDescent="0.25">
      <c r="A170" s="108" t="s">
        <v>461</v>
      </c>
      <c r="B170" s="108">
        <v>39875</v>
      </c>
      <c r="C170" s="108">
        <v>9474</v>
      </c>
      <c r="D170" s="108">
        <v>9684.1357295452799</v>
      </c>
      <c r="E170" s="108">
        <v>-73.028587579614197</v>
      </c>
      <c r="F170" s="108">
        <v>-12.810051282582201</v>
      </c>
      <c r="G170" s="108">
        <v>-22.2808751801605</v>
      </c>
      <c r="H170" s="108">
        <v>-92.454677547173603</v>
      </c>
      <c r="I170" s="108">
        <v>-9.8875779305191998</v>
      </c>
      <c r="J170" s="108"/>
      <c r="K170" s="280">
        <v>8.6445141065830704</v>
      </c>
      <c r="L170" s="280">
        <v>2.0789968652037598</v>
      </c>
      <c r="M170" s="280">
        <v>0.19561128526645799</v>
      </c>
      <c r="N170" s="280"/>
      <c r="O170" s="280">
        <v>3.6564263322883996</v>
      </c>
      <c r="P170" s="280">
        <v>1.80062695924765</v>
      </c>
      <c r="Q170" s="280">
        <v>0.60438871473354205</v>
      </c>
      <c r="R170" s="178"/>
    </row>
    <row r="171" spans="1:18" x14ac:dyDescent="0.25">
      <c r="A171" s="108" t="s">
        <v>462</v>
      </c>
      <c r="B171" s="108">
        <v>7061</v>
      </c>
      <c r="C171" s="108">
        <v>17779</v>
      </c>
      <c r="D171" s="108">
        <v>17672.419545798399</v>
      </c>
      <c r="E171" s="108">
        <v>248.154302797437</v>
      </c>
      <c r="F171" s="108">
        <v>-12.810051282582201</v>
      </c>
      <c r="G171" s="108">
        <v>-24.0002765436606</v>
      </c>
      <c r="H171" s="108">
        <v>14.2613773610937</v>
      </c>
      <c r="I171" s="108">
        <v>-119.119751837016</v>
      </c>
      <c r="J171" s="108"/>
      <c r="K171" s="280">
        <v>14.9837133550489</v>
      </c>
      <c r="L171" s="280">
        <v>3.90879478827362</v>
      </c>
      <c r="M171" s="280">
        <v>0.24075909927772302</v>
      </c>
      <c r="N171" s="280"/>
      <c r="O171" s="280">
        <v>6.3588726809233806</v>
      </c>
      <c r="P171" s="280">
        <v>3.6538733890383797</v>
      </c>
      <c r="Q171" s="280">
        <v>1.01968559694094</v>
      </c>
      <c r="R171" s="178"/>
    </row>
    <row r="172" spans="1:18" x14ac:dyDescent="0.25">
      <c r="A172" s="108" t="s">
        <v>463</v>
      </c>
      <c r="B172" s="108">
        <v>49785</v>
      </c>
      <c r="C172" s="108">
        <v>12496</v>
      </c>
      <c r="D172" s="108">
        <v>12696.9928265172</v>
      </c>
      <c r="E172" s="108">
        <v>35.519852459783202</v>
      </c>
      <c r="F172" s="108">
        <v>-12.810051282582201</v>
      </c>
      <c r="G172" s="108">
        <v>-28.399397796313</v>
      </c>
      <c r="H172" s="108">
        <v>-174.23541135845801</v>
      </c>
      <c r="I172" s="108">
        <v>-20.9298010904999</v>
      </c>
      <c r="J172" s="108"/>
      <c r="K172" s="280">
        <v>9.7559505875263604</v>
      </c>
      <c r="L172" s="280">
        <v>2.7377724214120698</v>
      </c>
      <c r="M172" s="280">
        <v>0.24907100532288798</v>
      </c>
      <c r="N172" s="280"/>
      <c r="O172" s="280">
        <v>4.3466907703123399</v>
      </c>
      <c r="P172" s="280">
        <v>2.4404941247363698</v>
      </c>
      <c r="Q172" s="280">
        <v>0.85367078437280297</v>
      </c>
      <c r="R172" s="178"/>
    </row>
    <row r="173" spans="1:18" x14ac:dyDescent="0.25">
      <c r="A173" s="108" t="s">
        <v>464</v>
      </c>
      <c r="B173" s="108">
        <v>43706</v>
      </c>
      <c r="C173" s="108">
        <v>10485</v>
      </c>
      <c r="D173" s="108">
        <v>10808.351063710899</v>
      </c>
      <c r="E173" s="108">
        <v>-120.70753101546499</v>
      </c>
      <c r="F173" s="108">
        <v>-12.810051282582201</v>
      </c>
      <c r="G173" s="108">
        <v>-23.601466025211099</v>
      </c>
      <c r="H173" s="108">
        <v>-119.382254428545</v>
      </c>
      <c r="I173" s="108">
        <v>-46.776423169739203</v>
      </c>
      <c r="J173" s="108"/>
      <c r="K173" s="280">
        <v>8.8774996567976903</v>
      </c>
      <c r="L173" s="280">
        <v>2.6197776049055097</v>
      </c>
      <c r="M173" s="280">
        <v>0.208209399167162</v>
      </c>
      <c r="N173" s="280"/>
      <c r="O173" s="280">
        <v>3.60133620097927</v>
      </c>
      <c r="P173" s="280">
        <v>2.1553104836864501</v>
      </c>
      <c r="Q173" s="280">
        <v>0.63378025900334001</v>
      </c>
      <c r="R173" s="178"/>
    </row>
    <row r="174" spans="1:18" x14ac:dyDescent="0.25">
      <c r="A174" s="108" t="s">
        <v>465</v>
      </c>
      <c r="B174" s="108">
        <v>40539</v>
      </c>
      <c r="C174" s="108">
        <v>14573</v>
      </c>
      <c r="D174" s="108">
        <v>14770.0859344891</v>
      </c>
      <c r="E174" s="108">
        <v>43.863911727407498</v>
      </c>
      <c r="F174" s="108">
        <v>-12.810051282582201</v>
      </c>
      <c r="G174" s="108">
        <v>-24.4354324198146</v>
      </c>
      <c r="H174" s="108">
        <v>-84.532125369879495</v>
      </c>
      <c r="I174" s="108">
        <v>-119.119751837016</v>
      </c>
      <c r="J174" s="108"/>
      <c r="K174" s="280">
        <v>11.578973334320001</v>
      </c>
      <c r="L174" s="280">
        <v>2.9650460050815299</v>
      </c>
      <c r="M174" s="280">
        <v>0.22940871753126599</v>
      </c>
      <c r="N174" s="280"/>
      <c r="O174" s="280">
        <v>5.5107427415575101</v>
      </c>
      <c r="P174" s="280">
        <v>2.9971138903278303</v>
      </c>
      <c r="Q174" s="280">
        <v>0.92256839093218901</v>
      </c>
      <c r="R174" s="178"/>
    </row>
    <row r="175" spans="1:18" x14ac:dyDescent="0.25">
      <c r="A175" s="108" t="s">
        <v>466</v>
      </c>
      <c r="B175" s="108">
        <v>14426</v>
      </c>
      <c r="C175" s="108">
        <v>11429</v>
      </c>
      <c r="D175" s="108">
        <v>11424.3891979571</v>
      </c>
      <c r="E175" s="108">
        <v>91.6179068549053</v>
      </c>
      <c r="F175" s="108">
        <v>-12.810051282582201</v>
      </c>
      <c r="G175" s="108">
        <v>-19.0438402609233</v>
      </c>
      <c r="H175" s="108">
        <v>63.947435252188299</v>
      </c>
      <c r="I175" s="108">
        <v>-119.119751837016</v>
      </c>
      <c r="J175" s="108"/>
      <c r="K175" s="280">
        <v>10.2176625537224</v>
      </c>
      <c r="L175" s="280">
        <v>2.05185082489949</v>
      </c>
      <c r="M175" s="280">
        <v>0.16636628309995799</v>
      </c>
      <c r="N175" s="280"/>
      <c r="O175" s="280">
        <v>5.2959933453486796</v>
      </c>
      <c r="P175" s="280">
        <v>2.16969360876196</v>
      </c>
      <c r="Q175" s="280">
        <v>0.67239706086233197</v>
      </c>
      <c r="R175" s="178"/>
    </row>
    <row r="176" spans="1:18" x14ac:dyDescent="0.25">
      <c r="A176" s="108" t="s">
        <v>467</v>
      </c>
      <c r="B176" s="108">
        <v>13969</v>
      </c>
      <c r="C176" s="108">
        <v>19281</v>
      </c>
      <c r="D176" s="108">
        <v>19329.985293682701</v>
      </c>
      <c r="E176" s="108">
        <v>97.224599049882897</v>
      </c>
      <c r="F176" s="108">
        <v>-12.810051282582201</v>
      </c>
      <c r="G176" s="108">
        <v>-16.1208447495749</v>
      </c>
      <c r="H176" s="108">
        <v>1.9341032456249201</v>
      </c>
      <c r="I176" s="108">
        <v>-119.119751837016</v>
      </c>
      <c r="J176" s="108"/>
      <c r="K176" s="280">
        <v>16.078459445916</v>
      </c>
      <c r="L176" s="280">
        <v>3.8227503758321997</v>
      </c>
      <c r="M176" s="280">
        <v>0.25771350848307001</v>
      </c>
      <c r="N176" s="280"/>
      <c r="O176" s="280">
        <v>7.3090414489226099</v>
      </c>
      <c r="P176" s="280">
        <v>3.5865129930560498</v>
      </c>
      <c r="Q176" s="280">
        <v>1.36731333667406</v>
      </c>
      <c r="R176" s="178"/>
    </row>
    <row r="177" spans="1:18" x14ac:dyDescent="0.25">
      <c r="A177" s="108" t="s">
        <v>468</v>
      </c>
      <c r="B177" s="108">
        <v>24647</v>
      </c>
      <c r="C177" s="108">
        <v>16551</v>
      </c>
      <c r="D177" s="108">
        <v>16773.7439355553</v>
      </c>
      <c r="E177" s="108">
        <v>62.893149278839303</v>
      </c>
      <c r="F177" s="108">
        <v>-12.810051282582201</v>
      </c>
      <c r="G177" s="108">
        <v>-24.7710708574878</v>
      </c>
      <c r="H177" s="108">
        <v>-129.25777199166799</v>
      </c>
      <c r="I177" s="108">
        <v>-119.119751837016</v>
      </c>
      <c r="J177" s="108"/>
      <c r="K177" s="280">
        <v>12.484278005436799</v>
      </c>
      <c r="L177" s="280">
        <v>3.5988152716354902</v>
      </c>
      <c r="M177" s="280">
        <v>0.28806751328762104</v>
      </c>
      <c r="N177" s="280"/>
      <c r="O177" s="280">
        <v>6.0737615125573106</v>
      </c>
      <c r="P177" s="280">
        <v>3.2255446910374497</v>
      </c>
      <c r="Q177" s="280">
        <v>1.11981174179413</v>
      </c>
      <c r="R177" s="178"/>
    </row>
    <row r="178" spans="1:18" x14ac:dyDescent="0.25">
      <c r="A178" s="108" t="s">
        <v>469</v>
      </c>
      <c r="B178" s="108">
        <v>35287</v>
      </c>
      <c r="C178" s="108">
        <v>14225</v>
      </c>
      <c r="D178" s="108">
        <v>14283.1426810802</v>
      </c>
      <c r="E178" s="108">
        <v>86.778212929212899</v>
      </c>
      <c r="F178" s="108">
        <v>-12.810051282582201</v>
      </c>
      <c r="G178" s="108">
        <v>-14.4139881740027</v>
      </c>
      <c r="H178" s="108">
        <v>1.62012835062514</v>
      </c>
      <c r="I178" s="108">
        <v>-119.119751837016</v>
      </c>
      <c r="J178" s="108"/>
      <c r="K178" s="280">
        <v>11.6275115481622</v>
      </c>
      <c r="L178" s="280">
        <v>2.5051718763283897</v>
      </c>
      <c r="M178" s="280">
        <v>0.23238019667299598</v>
      </c>
      <c r="N178" s="280"/>
      <c r="O178" s="280">
        <v>5.3447445234788997</v>
      </c>
      <c r="P178" s="280">
        <v>2.8169014084507</v>
      </c>
      <c r="Q178" s="280">
        <v>0.98053107376654303</v>
      </c>
      <c r="R178" s="178"/>
    </row>
    <row r="179" spans="1:18" x14ac:dyDescent="0.25">
      <c r="A179" s="108" t="s">
        <v>470</v>
      </c>
      <c r="B179" s="108">
        <v>9165</v>
      </c>
      <c r="C179" s="108">
        <v>18095</v>
      </c>
      <c r="D179" s="108">
        <v>17488.342729939101</v>
      </c>
      <c r="E179" s="108">
        <v>277.07465197088499</v>
      </c>
      <c r="F179" s="108">
        <v>-12.810051282582201</v>
      </c>
      <c r="G179" s="108">
        <v>-19.856547190264799</v>
      </c>
      <c r="H179" s="108">
        <v>481.07895906449301</v>
      </c>
      <c r="I179" s="108">
        <v>-119.119751837016</v>
      </c>
      <c r="J179" s="108"/>
      <c r="K179" s="280">
        <v>13.344244408074198</v>
      </c>
      <c r="L179" s="280">
        <v>3.00054555373704</v>
      </c>
      <c r="M179" s="280">
        <v>0.360065466448445</v>
      </c>
      <c r="N179" s="280"/>
      <c r="O179" s="280">
        <v>7.31042007637752</v>
      </c>
      <c r="P179" s="280">
        <v>3.3387888707037598</v>
      </c>
      <c r="Q179" s="280">
        <v>1.15657392253137</v>
      </c>
      <c r="R179" s="178"/>
    </row>
    <row r="180" spans="1:18" x14ac:dyDescent="0.25">
      <c r="A180" s="108" t="s">
        <v>471</v>
      </c>
      <c r="B180" s="108">
        <v>10502</v>
      </c>
      <c r="C180" s="108">
        <v>16176</v>
      </c>
      <c r="D180" s="108">
        <v>16015.297509534201</v>
      </c>
      <c r="E180" s="108">
        <v>173.87135446285399</v>
      </c>
      <c r="F180" s="108">
        <v>-12.810051282582201</v>
      </c>
      <c r="G180" s="108">
        <v>-33.910026469983897</v>
      </c>
      <c r="H180" s="108">
        <v>152.308719344091</v>
      </c>
      <c r="I180" s="108">
        <v>-119.119751837016</v>
      </c>
      <c r="J180" s="108"/>
      <c r="K180" s="280">
        <v>12.2833745953152</v>
      </c>
      <c r="L180" s="280">
        <v>3.05656065511331</v>
      </c>
      <c r="M180" s="280">
        <v>0.314225861740621</v>
      </c>
      <c r="N180" s="280"/>
      <c r="O180" s="280">
        <v>5.6084555322795699</v>
      </c>
      <c r="P180" s="280">
        <v>3.2565225671300699</v>
      </c>
      <c r="Q180" s="280">
        <v>1.0474195391354</v>
      </c>
      <c r="R180" s="178"/>
    </row>
    <row r="181" spans="1:18" x14ac:dyDescent="0.25">
      <c r="A181" s="108" t="s">
        <v>472</v>
      </c>
      <c r="B181" s="108">
        <v>70534</v>
      </c>
      <c r="C181" s="108">
        <v>9835</v>
      </c>
      <c r="D181" s="108">
        <v>10001.777818218899</v>
      </c>
      <c r="E181" s="108">
        <v>-115.51330714414399</v>
      </c>
      <c r="F181" s="108">
        <v>-12.810051282582201</v>
      </c>
      <c r="G181" s="108">
        <v>-4.4666109291786897</v>
      </c>
      <c r="H181" s="108">
        <v>-46.498385853902697</v>
      </c>
      <c r="I181" s="108">
        <v>12.039861560138499</v>
      </c>
      <c r="J181" s="108"/>
      <c r="K181" s="280">
        <v>7.4928403323219994</v>
      </c>
      <c r="L181" s="280">
        <v>1.8274874528596101</v>
      </c>
      <c r="M181" s="280">
        <v>0.15595315734255802</v>
      </c>
      <c r="N181" s="280"/>
      <c r="O181" s="280">
        <v>4.1242521337227407</v>
      </c>
      <c r="P181" s="280">
        <v>1.96500978251623</v>
      </c>
      <c r="Q181" s="280">
        <v>0.649332236935379</v>
      </c>
      <c r="R181" s="178"/>
    </row>
    <row r="182" spans="1:18" x14ac:dyDescent="0.25">
      <c r="A182" s="108" t="s">
        <v>473</v>
      </c>
      <c r="B182" s="108">
        <v>15333</v>
      </c>
      <c r="C182" s="108">
        <v>18015</v>
      </c>
      <c r="D182" s="108">
        <v>17792.7976456498</v>
      </c>
      <c r="E182" s="108">
        <v>498.926725424469</v>
      </c>
      <c r="F182" s="108">
        <v>-12.810051282582201</v>
      </c>
      <c r="G182" s="108">
        <v>-31.356108105258201</v>
      </c>
      <c r="H182" s="108">
        <v>-113.50223370365499</v>
      </c>
      <c r="I182" s="108">
        <v>-119.119751837016</v>
      </c>
      <c r="J182" s="108"/>
      <c r="K182" s="280">
        <v>15.782951803300099</v>
      </c>
      <c r="L182" s="280">
        <v>3.78269092806365</v>
      </c>
      <c r="M182" s="280">
        <v>0.35870345007500198</v>
      </c>
      <c r="N182" s="280"/>
      <c r="O182" s="280">
        <v>7.3501597860823091</v>
      </c>
      <c r="P182" s="280">
        <v>3.5674688580186498</v>
      </c>
      <c r="Q182" s="280">
        <v>0.91306332746363994</v>
      </c>
      <c r="R182" s="178"/>
    </row>
    <row r="183" spans="1:18" x14ac:dyDescent="0.25">
      <c r="A183" s="108" t="s">
        <v>474</v>
      </c>
      <c r="B183" s="108">
        <v>40730</v>
      </c>
      <c r="C183" s="108">
        <v>10141</v>
      </c>
      <c r="D183" s="108">
        <v>10310.2312958858</v>
      </c>
      <c r="E183" s="108">
        <v>-133.58738199485299</v>
      </c>
      <c r="F183" s="108">
        <v>-12.810051282582201</v>
      </c>
      <c r="G183" s="108">
        <v>16.156622759020301</v>
      </c>
      <c r="H183" s="108">
        <v>-65.677182838368097</v>
      </c>
      <c r="I183" s="108">
        <v>26.1915658347747</v>
      </c>
      <c r="J183" s="108"/>
      <c r="K183" s="280">
        <v>8.3771176037318895</v>
      </c>
      <c r="L183" s="280">
        <v>1.9813405352320199</v>
      </c>
      <c r="M183" s="280">
        <v>0.171863491284066</v>
      </c>
      <c r="N183" s="280"/>
      <c r="O183" s="280">
        <v>3.9774122268598098</v>
      </c>
      <c r="P183" s="280">
        <v>1.88558801865946</v>
      </c>
      <c r="Q183" s="280">
        <v>0.73164743432359403</v>
      </c>
      <c r="R183" s="178"/>
    </row>
    <row r="184" spans="1:18" x14ac:dyDescent="0.25">
      <c r="A184" s="108" t="s">
        <v>475</v>
      </c>
      <c r="B184" s="108">
        <v>18654</v>
      </c>
      <c r="C184" s="108">
        <v>14404</v>
      </c>
      <c r="D184" s="108">
        <v>14482.129293945</v>
      </c>
      <c r="E184" s="108">
        <v>11.1969486872053</v>
      </c>
      <c r="F184" s="108">
        <v>-12.810051282582201</v>
      </c>
      <c r="G184" s="108">
        <v>-23.703774663621999</v>
      </c>
      <c r="H184" s="108">
        <v>65.910510596511699</v>
      </c>
      <c r="I184" s="108">
        <v>-119.119751837016</v>
      </c>
      <c r="J184" s="108"/>
      <c r="K184" s="280">
        <v>10.941353061005699</v>
      </c>
      <c r="L184" s="280">
        <v>2.6589471427039801</v>
      </c>
      <c r="M184" s="280">
        <v>0.155462635359708</v>
      </c>
      <c r="N184" s="280"/>
      <c r="O184" s="280">
        <v>5.8003645330760207</v>
      </c>
      <c r="P184" s="280">
        <v>2.8787391444194297</v>
      </c>
      <c r="Q184" s="280">
        <v>0.97566205639541093</v>
      </c>
      <c r="R184" s="178"/>
    </row>
    <row r="185" spans="1:18" x14ac:dyDescent="0.25">
      <c r="A185" s="108" t="s">
        <v>476</v>
      </c>
      <c r="B185" s="108">
        <v>57763</v>
      </c>
      <c r="C185" s="108">
        <v>12351</v>
      </c>
      <c r="D185" s="108">
        <v>12527.8260692693</v>
      </c>
      <c r="E185" s="108">
        <v>-48.856415773164898</v>
      </c>
      <c r="F185" s="108">
        <v>-12.810051282582201</v>
      </c>
      <c r="G185" s="108">
        <v>-13.0831405913975</v>
      </c>
      <c r="H185" s="108">
        <v>16.7339229396493</v>
      </c>
      <c r="I185" s="108">
        <v>-119.119751837016</v>
      </c>
      <c r="J185" s="108"/>
      <c r="K185" s="280">
        <v>9.2342849228744992</v>
      </c>
      <c r="L185" s="280">
        <v>2.2211450236310397</v>
      </c>
      <c r="M185" s="280">
        <v>0.19562695843359898</v>
      </c>
      <c r="N185" s="280"/>
      <c r="O185" s="280">
        <v>4.9581912296799002</v>
      </c>
      <c r="P185" s="280">
        <v>2.5933556082613398</v>
      </c>
      <c r="Q185" s="280">
        <v>0.79116389384207897</v>
      </c>
      <c r="R185" s="178"/>
    </row>
    <row r="186" spans="1:18" x14ac:dyDescent="0.25">
      <c r="A186" s="108" t="s">
        <v>477</v>
      </c>
      <c r="B186" s="108">
        <v>9052</v>
      </c>
      <c r="C186" s="108">
        <v>20226</v>
      </c>
      <c r="D186" s="108">
        <v>20034.6241789333</v>
      </c>
      <c r="E186" s="108">
        <v>56.601156393957702</v>
      </c>
      <c r="F186" s="108">
        <v>-12.810051282582201</v>
      </c>
      <c r="G186" s="108">
        <v>-34.595422018242402</v>
      </c>
      <c r="H186" s="108">
        <v>196.27003651714</v>
      </c>
      <c r="I186" s="108">
        <v>-13.7147677494041</v>
      </c>
      <c r="J186" s="108"/>
      <c r="K186" s="280">
        <v>18.7030490499337</v>
      </c>
      <c r="L186" s="280">
        <v>3.41361025187804</v>
      </c>
      <c r="M186" s="280">
        <v>0.37560760053026998</v>
      </c>
      <c r="N186" s="280"/>
      <c r="O186" s="280">
        <v>8.1860362350861706</v>
      </c>
      <c r="P186" s="280">
        <v>3.8665488289880701</v>
      </c>
      <c r="Q186" s="280">
        <v>1.25939019001326</v>
      </c>
      <c r="R186" s="178"/>
    </row>
    <row r="187" spans="1:18" x14ac:dyDescent="0.25">
      <c r="A187" s="108" t="s">
        <v>478</v>
      </c>
      <c r="B187" s="108">
        <v>27862</v>
      </c>
      <c r="C187" s="108">
        <v>12411</v>
      </c>
      <c r="D187" s="108">
        <v>12673.2574812328</v>
      </c>
      <c r="E187" s="108">
        <v>39.260117806413</v>
      </c>
      <c r="F187" s="108">
        <v>-12.810051282582201</v>
      </c>
      <c r="G187" s="108">
        <v>-25.5806830166465</v>
      </c>
      <c r="H187" s="108">
        <v>-214.04034355048199</v>
      </c>
      <c r="I187" s="108">
        <v>-49.166545911225903</v>
      </c>
      <c r="J187" s="108"/>
      <c r="K187" s="280">
        <v>9.8413609934678092</v>
      </c>
      <c r="L187" s="280">
        <v>2.6703036393654402</v>
      </c>
      <c r="M187" s="280">
        <v>0.20816883210107001</v>
      </c>
      <c r="N187" s="280"/>
      <c r="O187" s="280">
        <v>4.4863972435575299</v>
      </c>
      <c r="P187" s="280">
        <v>2.5985212834685201</v>
      </c>
      <c r="Q187" s="280">
        <v>0.78242767927643397</v>
      </c>
      <c r="R187" s="178"/>
    </row>
    <row r="188" spans="1:18" x14ac:dyDescent="0.25">
      <c r="A188" s="108" t="s">
        <v>479</v>
      </c>
      <c r="B188" s="108">
        <v>13476</v>
      </c>
      <c r="C188" s="108">
        <v>14636</v>
      </c>
      <c r="D188" s="108">
        <v>14238.1940075451</v>
      </c>
      <c r="E188" s="108">
        <v>254.523705044389</v>
      </c>
      <c r="F188" s="108">
        <v>-12.810051282582201</v>
      </c>
      <c r="G188" s="108">
        <v>-22.208385495683402</v>
      </c>
      <c r="H188" s="108">
        <v>179.20106219686701</v>
      </c>
      <c r="I188" s="108">
        <v>-0.91518918253345305</v>
      </c>
      <c r="J188" s="108"/>
      <c r="K188" s="280">
        <v>10.5966162065895</v>
      </c>
      <c r="L188" s="280">
        <v>2.4859008607895499</v>
      </c>
      <c r="M188" s="280">
        <v>0.22261798753339299</v>
      </c>
      <c r="N188" s="280"/>
      <c r="O188" s="280">
        <v>6.2110418521816602</v>
      </c>
      <c r="P188" s="280">
        <v>2.91629563668744</v>
      </c>
      <c r="Q188" s="280">
        <v>0.84594835262689194</v>
      </c>
      <c r="R188" s="178"/>
    </row>
    <row r="189" spans="1:18" x14ac:dyDescent="0.25">
      <c r="A189" s="108" t="s">
        <v>480</v>
      </c>
      <c r="B189" s="108">
        <v>10759</v>
      </c>
      <c r="C189" s="108">
        <v>14801</v>
      </c>
      <c r="D189" s="108">
        <v>14388.7223781538</v>
      </c>
      <c r="E189" s="108">
        <v>464.38565944957702</v>
      </c>
      <c r="F189" s="108">
        <v>-12.810051282582201</v>
      </c>
      <c r="G189" s="108">
        <v>-11.1751554810294</v>
      </c>
      <c r="H189" s="108">
        <v>91.442200263390902</v>
      </c>
      <c r="I189" s="108">
        <v>-119.119751837016</v>
      </c>
      <c r="J189" s="108"/>
      <c r="K189" s="280">
        <v>13.179663537503499</v>
      </c>
      <c r="L189" s="280">
        <v>3.0393159215540502</v>
      </c>
      <c r="M189" s="280">
        <v>0.21377451436007097</v>
      </c>
      <c r="N189" s="280"/>
      <c r="O189" s="280">
        <v>6.0042754902872</v>
      </c>
      <c r="P189" s="280">
        <v>2.76977414257831</v>
      </c>
      <c r="Q189" s="280">
        <v>0.81791988102983493</v>
      </c>
      <c r="R189" s="178"/>
    </row>
    <row r="190" spans="1:18" x14ac:dyDescent="0.25">
      <c r="A190" s="108" t="s">
        <v>481</v>
      </c>
      <c r="B190" s="108">
        <v>12865</v>
      </c>
      <c r="C190" s="108">
        <v>18520</v>
      </c>
      <c r="D190" s="108">
        <v>17972.185373510001</v>
      </c>
      <c r="E190" s="108">
        <v>574.023165988458</v>
      </c>
      <c r="F190" s="108">
        <v>-12.810051282582201</v>
      </c>
      <c r="G190" s="108">
        <v>-33.468796799106997</v>
      </c>
      <c r="H190" s="108">
        <v>139.16452879949799</v>
      </c>
      <c r="I190" s="108">
        <v>-119.119751837016</v>
      </c>
      <c r="J190" s="108"/>
      <c r="K190" s="280">
        <v>15.095219588029499</v>
      </c>
      <c r="L190" s="280">
        <v>2.9848425961912199</v>
      </c>
      <c r="M190" s="280">
        <v>0.178779634667703</v>
      </c>
      <c r="N190" s="280"/>
      <c r="O190" s="280">
        <v>7.7186164010882203</v>
      </c>
      <c r="P190" s="280">
        <v>3.31130975514963</v>
      </c>
      <c r="Q190" s="280">
        <v>1.2980956082394099</v>
      </c>
      <c r="R190" s="178"/>
    </row>
    <row r="191" spans="1:18" x14ac:dyDescent="0.25">
      <c r="A191" s="108" t="s">
        <v>482</v>
      </c>
      <c r="B191" s="108">
        <v>11332</v>
      </c>
      <c r="C191" s="108">
        <v>15825</v>
      </c>
      <c r="D191" s="108">
        <v>16038.0288373851</v>
      </c>
      <c r="E191" s="108">
        <v>-32.7759923314076</v>
      </c>
      <c r="F191" s="108">
        <v>-12.810051282582201</v>
      </c>
      <c r="G191" s="108">
        <v>-9.1096116231703093</v>
      </c>
      <c r="H191" s="108">
        <v>-39.366213292189201</v>
      </c>
      <c r="I191" s="108">
        <v>-119.119751837016</v>
      </c>
      <c r="J191" s="108"/>
      <c r="K191" s="280">
        <v>11.9308153900459</v>
      </c>
      <c r="L191" s="280">
        <v>3.1415460642428497</v>
      </c>
      <c r="M191" s="280">
        <v>0.291210730674197</v>
      </c>
      <c r="N191" s="280"/>
      <c r="O191" s="280">
        <v>5.4006353688669302</v>
      </c>
      <c r="P191" s="280">
        <v>3.27391457818567</v>
      </c>
      <c r="Q191" s="280">
        <v>1.0765972467349101</v>
      </c>
      <c r="R191" s="178"/>
    </row>
    <row r="192" spans="1:18" x14ac:dyDescent="0.25">
      <c r="A192" s="108" t="s">
        <v>483</v>
      </c>
      <c r="B192" s="108">
        <v>12839</v>
      </c>
      <c r="C192" s="108">
        <v>15960</v>
      </c>
      <c r="D192" s="108">
        <v>16103.986837345199</v>
      </c>
      <c r="E192" s="108">
        <v>89.469200032504503</v>
      </c>
      <c r="F192" s="108">
        <v>-12.810051282582201</v>
      </c>
      <c r="G192" s="108">
        <v>-22.655323456203099</v>
      </c>
      <c r="H192" s="108">
        <v>-78.541208139315202</v>
      </c>
      <c r="I192" s="108">
        <v>-119.119751837016</v>
      </c>
      <c r="J192" s="108"/>
      <c r="K192" s="280">
        <v>11.6364202819534</v>
      </c>
      <c r="L192" s="280">
        <v>3.0921411324869497</v>
      </c>
      <c r="M192" s="280">
        <v>0.303761975231716</v>
      </c>
      <c r="N192" s="280"/>
      <c r="O192" s="280">
        <v>5.5767583145104798</v>
      </c>
      <c r="P192" s="280">
        <v>3.03761975231716</v>
      </c>
      <c r="Q192" s="280">
        <v>1.19947036373549</v>
      </c>
      <c r="R192" s="178"/>
    </row>
    <row r="193" spans="1:18" x14ac:dyDescent="0.25">
      <c r="A193" s="108" t="s">
        <v>484</v>
      </c>
      <c r="B193" s="108">
        <v>16146</v>
      </c>
      <c r="C193" s="108">
        <v>15658</v>
      </c>
      <c r="D193" s="108">
        <v>15886.216743934099</v>
      </c>
      <c r="E193" s="108">
        <v>158.192595201394</v>
      </c>
      <c r="F193" s="108">
        <v>-12.810051282582201</v>
      </c>
      <c r="G193" s="108">
        <v>-34.578664826375302</v>
      </c>
      <c r="H193" s="108">
        <v>-260.36715219197498</v>
      </c>
      <c r="I193" s="108">
        <v>-79.079772688854405</v>
      </c>
      <c r="J193" s="108"/>
      <c r="K193" s="280">
        <v>16.047318221231301</v>
      </c>
      <c r="L193" s="280">
        <v>3.51789917007308</v>
      </c>
      <c r="M193" s="280">
        <v>0.22296544035674501</v>
      </c>
      <c r="N193" s="280"/>
      <c r="O193" s="280">
        <v>5.9271646228168002</v>
      </c>
      <c r="P193" s="280">
        <v>2.9047442090920401</v>
      </c>
      <c r="Q193" s="280">
        <v>1.0033444816053501</v>
      </c>
      <c r="R193" s="178"/>
    </row>
    <row r="194" spans="1:18" x14ac:dyDescent="0.25">
      <c r="A194" s="108" t="s">
        <v>485</v>
      </c>
      <c r="B194" s="108">
        <v>11883</v>
      </c>
      <c r="C194" s="108">
        <v>15140</v>
      </c>
      <c r="D194" s="108">
        <v>15136.5757445974</v>
      </c>
      <c r="E194" s="108">
        <v>296.15724055602902</v>
      </c>
      <c r="F194" s="108">
        <v>-12.810051282582201</v>
      </c>
      <c r="G194" s="108">
        <v>-11.0167915316917</v>
      </c>
      <c r="H194" s="108">
        <v>-149.41676570285199</v>
      </c>
      <c r="I194" s="108">
        <v>-119.119751837016</v>
      </c>
      <c r="J194" s="108"/>
      <c r="K194" s="280">
        <v>12.993351847176601</v>
      </c>
      <c r="L194" s="280">
        <v>3.0884456787006598</v>
      </c>
      <c r="M194" s="280">
        <v>0.260876882942018</v>
      </c>
      <c r="N194" s="280"/>
      <c r="O194" s="280">
        <v>5.5289068417066396</v>
      </c>
      <c r="P194" s="280">
        <v>2.6760918959858602</v>
      </c>
      <c r="Q194" s="280">
        <v>1.10241521501304</v>
      </c>
      <c r="R194" s="178"/>
    </row>
    <row r="195" spans="1:18" x14ac:dyDescent="0.25">
      <c r="A195" s="108" t="s">
        <v>486</v>
      </c>
      <c r="B195" s="108">
        <v>59073</v>
      </c>
      <c r="C195" s="108">
        <v>12115</v>
      </c>
      <c r="D195" s="108">
        <v>12191.4501658974</v>
      </c>
      <c r="E195" s="108">
        <v>-71.860174901134698</v>
      </c>
      <c r="F195" s="108">
        <v>-12.810051282582201</v>
      </c>
      <c r="G195" s="108">
        <v>2.7828202182793902</v>
      </c>
      <c r="H195" s="108">
        <v>124.576949546181</v>
      </c>
      <c r="I195" s="108">
        <v>-119.119751837016</v>
      </c>
      <c r="J195" s="108"/>
      <c r="K195" s="280">
        <v>8.8466812249250903</v>
      </c>
      <c r="L195" s="280">
        <v>2.22775210332978</v>
      </c>
      <c r="M195" s="280">
        <v>0.191288744434852</v>
      </c>
      <c r="N195" s="280"/>
      <c r="O195" s="280">
        <v>5.0598412134139101</v>
      </c>
      <c r="P195" s="280">
        <v>2.4444331589727999</v>
      </c>
      <c r="Q195" s="280">
        <v>0.77023343998103999</v>
      </c>
      <c r="R195" s="178"/>
    </row>
    <row r="196" spans="1:18" x14ac:dyDescent="0.25">
      <c r="A196" s="108" t="s">
        <v>487</v>
      </c>
      <c r="B196" s="108">
        <v>9141</v>
      </c>
      <c r="C196" s="108">
        <v>16296</v>
      </c>
      <c r="D196" s="108">
        <v>15862.4545591555</v>
      </c>
      <c r="E196" s="108">
        <v>300.72181682296201</v>
      </c>
      <c r="F196" s="108">
        <v>-12.810051282582201</v>
      </c>
      <c r="G196" s="108">
        <v>-17.733033825682501</v>
      </c>
      <c r="H196" s="108">
        <v>282.955759815926</v>
      </c>
      <c r="I196" s="108">
        <v>-119.119751837016</v>
      </c>
      <c r="J196" s="108"/>
      <c r="K196" s="280">
        <v>13.5543157203807</v>
      </c>
      <c r="L196" s="280">
        <v>2.74587025489553</v>
      </c>
      <c r="M196" s="280">
        <v>0.24067388688327301</v>
      </c>
      <c r="N196" s="280"/>
      <c r="O196" s="280">
        <v>6.7060496663384708</v>
      </c>
      <c r="P196" s="280">
        <v>3.18345914013784</v>
      </c>
      <c r="Q196" s="280">
        <v>0.96269554753309305</v>
      </c>
      <c r="R196" s="178"/>
    </row>
    <row r="197" spans="1:18" x14ac:dyDescent="0.25">
      <c r="A197" s="108" t="s">
        <v>488</v>
      </c>
      <c r="B197" s="108">
        <v>57045</v>
      </c>
      <c r="C197" s="108">
        <v>14006</v>
      </c>
      <c r="D197" s="108">
        <v>14202.9606777151</v>
      </c>
      <c r="E197" s="108">
        <v>5.3482632463819897</v>
      </c>
      <c r="F197" s="108">
        <v>-12.810051282582201</v>
      </c>
      <c r="G197" s="108">
        <v>-17.9629460931328</v>
      </c>
      <c r="H197" s="108">
        <v>-52.635514466163897</v>
      </c>
      <c r="I197" s="108">
        <v>-119.119751837016</v>
      </c>
      <c r="J197" s="108"/>
      <c r="K197" s="280">
        <v>10.041195547374899</v>
      </c>
      <c r="L197" s="280">
        <v>2.4524498203172902</v>
      </c>
      <c r="M197" s="280">
        <v>0.215619247962135</v>
      </c>
      <c r="N197" s="280"/>
      <c r="O197" s="280">
        <v>5.5745464107283693</v>
      </c>
      <c r="P197" s="280">
        <v>2.8591462880182301</v>
      </c>
      <c r="Q197" s="280">
        <v>0.96941011482163197</v>
      </c>
      <c r="R197" s="178"/>
    </row>
    <row r="198" spans="1:18" x14ac:dyDescent="0.25">
      <c r="A198" s="108" t="s">
        <v>489</v>
      </c>
      <c r="B198" s="108">
        <v>25087</v>
      </c>
      <c r="C198" s="108">
        <v>14881</v>
      </c>
      <c r="D198" s="108">
        <v>14988.8606793529</v>
      </c>
      <c r="E198" s="108">
        <v>165.88625251578401</v>
      </c>
      <c r="F198" s="108">
        <v>-12.810051282582201</v>
      </c>
      <c r="G198" s="108">
        <v>-19.785640908582899</v>
      </c>
      <c r="H198" s="108">
        <v>-122.33101536783001</v>
      </c>
      <c r="I198" s="108">
        <v>-119.119751837016</v>
      </c>
      <c r="J198" s="108"/>
      <c r="K198" s="280">
        <v>11.8587316139833</v>
      </c>
      <c r="L198" s="280">
        <v>2.8460955873560003</v>
      </c>
      <c r="M198" s="280">
        <v>0.24713995296368599</v>
      </c>
      <c r="N198" s="280"/>
      <c r="O198" s="280">
        <v>5.5327460437676894</v>
      </c>
      <c r="P198" s="280">
        <v>2.8859568700920799</v>
      </c>
      <c r="Q198" s="280">
        <v>1.0403794794116499</v>
      </c>
      <c r="R198" s="178"/>
    </row>
    <row r="199" spans="1:18" x14ac:dyDescent="0.25">
      <c r="A199" s="108" t="s">
        <v>490</v>
      </c>
      <c r="B199" s="108">
        <v>16066</v>
      </c>
      <c r="C199" s="108">
        <v>14904</v>
      </c>
      <c r="D199" s="108">
        <v>14731.3621679389</v>
      </c>
      <c r="E199" s="108">
        <v>166.02579117496299</v>
      </c>
      <c r="F199" s="108">
        <v>-12.810051282582201</v>
      </c>
      <c r="G199" s="108">
        <v>-31.388737456916498</v>
      </c>
      <c r="H199" s="108">
        <v>170.18801404123801</v>
      </c>
      <c r="I199" s="108">
        <v>-119.119751837016</v>
      </c>
      <c r="J199" s="108"/>
      <c r="K199" s="280">
        <v>12.3117141790116</v>
      </c>
      <c r="L199" s="280">
        <v>2.73247852607992</v>
      </c>
      <c r="M199" s="280">
        <v>0.143159467197809</v>
      </c>
      <c r="N199" s="280"/>
      <c r="O199" s="280">
        <v>5.7512759865554592</v>
      </c>
      <c r="P199" s="280">
        <v>2.95032988920702</v>
      </c>
      <c r="Q199" s="280">
        <v>0.97099464708079197</v>
      </c>
      <c r="R199" s="178"/>
    </row>
    <row r="200" spans="1:18" x14ac:dyDescent="0.25">
      <c r="A200" s="108" t="s">
        <v>491</v>
      </c>
      <c r="B200" s="108">
        <v>12384</v>
      </c>
      <c r="C200" s="108">
        <v>12029</v>
      </c>
      <c r="D200" s="108">
        <v>11953.5064551207</v>
      </c>
      <c r="E200" s="108">
        <v>166.27070954599299</v>
      </c>
      <c r="F200" s="108">
        <v>-12.810051282582201</v>
      </c>
      <c r="G200" s="108">
        <v>-33.8716561493477</v>
      </c>
      <c r="H200" s="108">
        <v>75.375377581441995</v>
      </c>
      <c r="I200" s="108">
        <v>-119.119751837016</v>
      </c>
      <c r="J200" s="108"/>
      <c r="K200" s="280">
        <v>11.014211886304901</v>
      </c>
      <c r="L200" s="280">
        <v>2.19638242894057</v>
      </c>
      <c r="M200" s="280">
        <v>0.104974160206718</v>
      </c>
      <c r="N200" s="280"/>
      <c r="O200" s="280">
        <v>4.6673126614987099</v>
      </c>
      <c r="P200" s="280">
        <v>2.3336563307493501</v>
      </c>
      <c r="Q200" s="280">
        <v>0.79941860465116299</v>
      </c>
      <c r="R200" s="178"/>
    </row>
    <row r="201" spans="1:18" x14ac:dyDescent="0.25">
      <c r="A201" s="108" t="s">
        <v>492</v>
      </c>
      <c r="B201" s="108">
        <v>40012</v>
      </c>
      <c r="C201" s="108">
        <v>14506</v>
      </c>
      <c r="D201" s="108">
        <v>14666.1704926564</v>
      </c>
      <c r="E201" s="108">
        <v>-10.6918823325516</v>
      </c>
      <c r="F201" s="108">
        <v>-12.810051282582201</v>
      </c>
      <c r="G201" s="108">
        <v>-25.022684128338099</v>
      </c>
      <c r="H201" s="108">
        <v>7.8147983699617702</v>
      </c>
      <c r="I201" s="108">
        <v>-119.119751837016</v>
      </c>
      <c r="J201" s="108"/>
      <c r="K201" s="280">
        <v>10.9292212336299</v>
      </c>
      <c r="L201" s="280">
        <v>2.7891632510246902</v>
      </c>
      <c r="M201" s="280">
        <v>0.21993401979406202</v>
      </c>
      <c r="N201" s="280"/>
      <c r="O201" s="280">
        <v>5.5108467459762096</v>
      </c>
      <c r="P201" s="280">
        <v>3.0815755273418</v>
      </c>
      <c r="Q201" s="280">
        <v>0.90722783165050491</v>
      </c>
      <c r="R201" s="178"/>
    </row>
    <row r="202" spans="1:18" x14ac:dyDescent="0.25">
      <c r="A202" s="108" t="s">
        <v>493</v>
      </c>
      <c r="B202" s="108">
        <v>12006</v>
      </c>
      <c r="C202" s="108">
        <v>18896</v>
      </c>
      <c r="D202" s="108">
        <v>18847.008634581201</v>
      </c>
      <c r="E202" s="108">
        <v>60.933397878043003</v>
      </c>
      <c r="F202" s="108">
        <v>-12.810051282582201</v>
      </c>
      <c r="G202" s="108">
        <v>-23.291677291009101</v>
      </c>
      <c r="H202" s="108">
        <v>143.69014052791999</v>
      </c>
      <c r="I202" s="108">
        <v>-119.119751837016</v>
      </c>
      <c r="J202" s="108"/>
      <c r="K202" s="280">
        <v>12.360486423454899</v>
      </c>
      <c r="L202" s="280">
        <v>3.5898717308012702</v>
      </c>
      <c r="M202" s="280">
        <v>0.24987506246876601</v>
      </c>
      <c r="N202" s="280"/>
      <c r="O202" s="280">
        <v>7.06313509911711</v>
      </c>
      <c r="P202" s="280">
        <v>3.7148092620356503</v>
      </c>
      <c r="Q202" s="280">
        <v>1.3493253373313301</v>
      </c>
      <c r="R202" s="178"/>
    </row>
    <row r="203" spans="1:18" x14ac:dyDescent="0.25">
      <c r="A203" s="108" t="s">
        <v>494</v>
      </c>
      <c r="B203" s="108">
        <v>12819</v>
      </c>
      <c r="C203" s="108">
        <v>15346</v>
      </c>
      <c r="D203" s="108">
        <v>15428.659808611599</v>
      </c>
      <c r="E203" s="108">
        <v>19.4791969003136</v>
      </c>
      <c r="F203" s="108">
        <v>-12.810051282582201</v>
      </c>
      <c r="G203" s="108">
        <v>-38.875213019891099</v>
      </c>
      <c r="H203" s="108">
        <v>-138.23042068545001</v>
      </c>
      <c r="I203" s="108">
        <v>87.611261001905206</v>
      </c>
      <c r="J203" s="108"/>
      <c r="K203" s="280">
        <v>14.3926983384039</v>
      </c>
      <c r="L203" s="280">
        <v>3.38559950074109</v>
      </c>
      <c r="M203" s="280">
        <v>0.25743037678446101</v>
      </c>
      <c r="N203" s="280"/>
      <c r="O203" s="280">
        <v>5.6400655277322702</v>
      </c>
      <c r="P203" s="280">
        <v>2.96434979327561</v>
      </c>
      <c r="Q203" s="280">
        <v>0.93611046103440199</v>
      </c>
      <c r="R203" s="178"/>
    </row>
    <row r="204" spans="1:18" ht="14.25" customHeight="1" x14ac:dyDescent="0.25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280"/>
      <c r="L204" s="280"/>
      <c r="M204" s="280"/>
      <c r="N204" s="280"/>
      <c r="O204" s="280"/>
      <c r="P204" s="280"/>
      <c r="Q204" s="280"/>
      <c r="R204" s="178"/>
    </row>
    <row r="205" spans="1:18" x14ac:dyDescent="0.25">
      <c r="A205" s="108" t="s">
        <v>496</v>
      </c>
      <c r="B205" s="108">
        <v>25682</v>
      </c>
      <c r="C205" s="108">
        <v>17928</v>
      </c>
      <c r="D205" s="108">
        <v>17982.561310106299</v>
      </c>
      <c r="E205" s="108">
        <v>189.52630873594401</v>
      </c>
      <c r="F205" s="108">
        <v>-12.810051282582201</v>
      </c>
      <c r="G205" s="108">
        <v>-31.743586994762602</v>
      </c>
      <c r="H205" s="108">
        <v>-79.9216561000067</v>
      </c>
      <c r="I205" s="108">
        <v>-119.119751837016</v>
      </c>
      <c r="J205" s="108"/>
      <c r="K205" s="280">
        <v>12.308231446149099</v>
      </c>
      <c r="L205" s="280">
        <v>2.9592710848064798</v>
      </c>
      <c r="M205" s="280">
        <v>0.31150221945331397</v>
      </c>
      <c r="N205" s="280"/>
      <c r="O205" s="280">
        <v>6.8608363834592305</v>
      </c>
      <c r="P205" s="280">
        <v>3.49661241336345</v>
      </c>
      <c r="Q205" s="280">
        <v>1.33167198816292</v>
      </c>
      <c r="R205" s="178"/>
    </row>
    <row r="206" spans="1:18" x14ac:dyDescent="0.25">
      <c r="A206" s="108" t="s">
        <v>497</v>
      </c>
      <c r="B206" s="108">
        <v>8499</v>
      </c>
      <c r="C206" s="108">
        <v>16776</v>
      </c>
      <c r="D206" s="108">
        <v>16367.389509652499</v>
      </c>
      <c r="E206" s="108">
        <v>577.00304289964197</v>
      </c>
      <c r="F206" s="108">
        <v>-12.810051282582201</v>
      </c>
      <c r="G206" s="108">
        <v>-36.463725608147499</v>
      </c>
      <c r="H206" s="108">
        <v>-0.25967847764886898</v>
      </c>
      <c r="I206" s="108">
        <v>-119.119751837016</v>
      </c>
      <c r="J206" s="108"/>
      <c r="K206" s="280">
        <v>11.6954935874809</v>
      </c>
      <c r="L206" s="280">
        <v>2.68266854924109</v>
      </c>
      <c r="M206" s="280">
        <v>0.17649135192375601</v>
      </c>
      <c r="N206" s="280"/>
      <c r="O206" s="280">
        <v>6.8243322743852195</v>
      </c>
      <c r="P206" s="280">
        <v>3.02388516296035</v>
      </c>
      <c r="Q206" s="280">
        <v>1.25897164372279</v>
      </c>
      <c r="R206" s="178"/>
    </row>
    <row r="207" spans="1:18" x14ac:dyDescent="0.25">
      <c r="A207" s="108" t="s">
        <v>498</v>
      </c>
      <c r="B207" s="108">
        <v>10034</v>
      </c>
      <c r="C207" s="108">
        <v>20606</v>
      </c>
      <c r="D207" s="108">
        <v>20385.5727810356</v>
      </c>
      <c r="E207" s="108">
        <v>183.939268862055</v>
      </c>
      <c r="F207" s="108">
        <v>-12.810051282582201</v>
      </c>
      <c r="G207" s="108">
        <v>-9.6886874795494204</v>
      </c>
      <c r="H207" s="108">
        <v>178.58755281953199</v>
      </c>
      <c r="I207" s="108">
        <v>-119.119751837016</v>
      </c>
      <c r="J207" s="108"/>
      <c r="K207" s="280">
        <v>12.916085309946199</v>
      </c>
      <c r="L207" s="280">
        <v>2.8104444887382898</v>
      </c>
      <c r="M207" s="280">
        <v>0.189356188957544</v>
      </c>
      <c r="N207" s="280"/>
      <c r="O207" s="280">
        <v>8.4911301574646192</v>
      </c>
      <c r="P207" s="280">
        <v>4.0562088897747701</v>
      </c>
      <c r="Q207" s="280">
        <v>1.5846123181183998</v>
      </c>
      <c r="R207" s="178"/>
    </row>
    <row r="208" spans="1:18" x14ac:dyDescent="0.25">
      <c r="A208" s="108" t="s">
        <v>499</v>
      </c>
      <c r="B208" s="108">
        <v>11538</v>
      </c>
      <c r="C208" s="108">
        <v>13619</v>
      </c>
      <c r="D208" s="108">
        <v>13878.579395008601</v>
      </c>
      <c r="E208" s="108">
        <v>-36.3523511951852</v>
      </c>
      <c r="F208" s="108">
        <v>-12.810051282582201</v>
      </c>
      <c r="G208" s="108">
        <v>-41.696540398742997</v>
      </c>
      <c r="H208" s="108">
        <v>-49.8731537625928</v>
      </c>
      <c r="I208" s="108">
        <v>-119.119751837016</v>
      </c>
      <c r="J208" s="108"/>
      <c r="K208" s="280">
        <v>11.5877968452071</v>
      </c>
      <c r="L208" s="280">
        <v>3.1027907782977997</v>
      </c>
      <c r="M208" s="280">
        <v>0.294678453804819</v>
      </c>
      <c r="N208" s="280"/>
      <c r="O208" s="280">
        <v>4.8621944877795098</v>
      </c>
      <c r="P208" s="280">
        <v>2.7474432310625798</v>
      </c>
      <c r="Q208" s="280">
        <v>0.82336626798405299</v>
      </c>
      <c r="R208" s="178"/>
    </row>
    <row r="209" spans="1:18" x14ac:dyDescent="0.25">
      <c r="A209" s="108" t="s">
        <v>500</v>
      </c>
      <c r="B209" s="108">
        <v>9057</v>
      </c>
      <c r="C209" s="108">
        <v>16177</v>
      </c>
      <c r="D209" s="108">
        <v>16076.6972503908</v>
      </c>
      <c r="E209" s="108">
        <v>152.02095553947501</v>
      </c>
      <c r="F209" s="108">
        <v>-12.810051282582201</v>
      </c>
      <c r="G209" s="108">
        <v>-37.321108668541903</v>
      </c>
      <c r="H209" s="108">
        <v>117.30804161496199</v>
      </c>
      <c r="I209" s="108">
        <v>-119.119751837016</v>
      </c>
      <c r="J209" s="108"/>
      <c r="K209" s="280">
        <v>12.3440432814398</v>
      </c>
      <c r="L209" s="280">
        <v>3.1577785138566896</v>
      </c>
      <c r="M209" s="280">
        <v>0.25394722314232099</v>
      </c>
      <c r="N209" s="280"/>
      <c r="O209" s="280">
        <v>6.8455338412277804</v>
      </c>
      <c r="P209" s="280">
        <v>3.1467373302418</v>
      </c>
      <c r="Q209" s="280">
        <v>0.971624158109749</v>
      </c>
      <c r="R209" s="178"/>
    </row>
    <row r="210" spans="1:18" x14ac:dyDescent="0.25">
      <c r="A210" s="108" t="s">
        <v>501</v>
      </c>
      <c r="B210" s="108">
        <v>11536</v>
      </c>
      <c r="C210" s="108">
        <v>20353</v>
      </c>
      <c r="D210" s="108">
        <v>19485.3404881731</v>
      </c>
      <c r="E210" s="108">
        <v>501.33238760807097</v>
      </c>
      <c r="F210" s="108">
        <v>-12.810051282582201</v>
      </c>
      <c r="G210" s="108">
        <v>1.6719571293229301</v>
      </c>
      <c r="H210" s="108">
        <v>496.29863873811701</v>
      </c>
      <c r="I210" s="108">
        <v>-119.119751837016</v>
      </c>
      <c r="J210" s="108"/>
      <c r="K210" s="280">
        <v>14.4504160887656</v>
      </c>
      <c r="L210" s="280">
        <v>3.59743411927878</v>
      </c>
      <c r="M210" s="280">
        <v>0.216712898751734</v>
      </c>
      <c r="N210" s="280"/>
      <c r="O210" s="280">
        <v>7.3942441054091503</v>
      </c>
      <c r="P210" s="280">
        <v>4.0742024965325898</v>
      </c>
      <c r="Q210" s="280">
        <v>1.2656033287101198</v>
      </c>
      <c r="R210" s="178"/>
    </row>
    <row r="211" spans="1:18" x14ac:dyDescent="0.25">
      <c r="A211" s="108" t="s">
        <v>502</v>
      </c>
      <c r="B211" s="108">
        <v>16940</v>
      </c>
      <c r="C211" s="108">
        <v>11178</v>
      </c>
      <c r="D211" s="108">
        <v>11487.369759576501</v>
      </c>
      <c r="E211" s="108">
        <v>-119.258448340672</v>
      </c>
      <c r="F211" s="108">
        <v>-12.810051282582201</v>
      </c>
      <c r="G211" s="108">
        <v>-41.088923311981603</v>
      </c>
      <c r="H211" s="108">
        <v>-16.777875247933601</v>
      </c>
      <c r="I211" s="108">
        <v>-119.119751837016</v>
      </c>
      <c r="J211" s="108"/>
      <c r="K211" s="280">
        <v>10.4191263282172</v>
      </c>
      <c r="L211" s="280">
        <v>2.2904368358913798</v>
      </c>
      <c r="M211" s="280">
        <v>0.171192443919717</v>
      </c>
      <c r="N211" s="280"/>
      <c r="O211" s="280">
        <v>4.8051948051948106</v>
      </c>
      <c r="P211" s="280">
        <v>2.3081463990554898</v>
      </c>
      <c r="Q211" s="280">
        <v>0.63164108618654102</v>
      </c>
      <c r="R211" s="178"/>
    </row>
    <row r="212" spans="1:18" x14ac:dyDescent="0.25">
      <c r="A212" s="108" t="s">
        <v>503</v>
      </c>
      <c r="B212" s="108">
        <v>97233</v>
      </c>
      <c r="C212" s="108">
        <v>12718</v>
      </c>
      <c r="D212" s="108">
        <v>13065.3854375884</v>
      </c>
      <c r="E212" s="108">
        <v>-74.578102970932804</v>
      </c>
      <c r="F212" s="108">
        <v>-12.810051282582201</v>
      </c>
      <c r="G212" s="108">
        <v>-28.490495426556599</v>
      </c>
      <c r="H212" s="108">
        <v>-112.105353434454</v>
      </c>
      <c r="I212" s="108">
        <v>-119.119751837016</v>
      </c>
      <c r="J212" s="108"/>
      <c r="K212" s="280">
        <v>9.4823773821644899</v>
      </c>
      <c r="L212" s="280">
        <v>2.3531105694568701</v>
      </c>
      <c r="M212" s="280">
        <v>0.201577653677249</v>
      </c>
      <c r="N212" s="280"/>
      <c r="O212" s="280">
        <v>5.3335801631133499</v>
      </c>
      <c r="P212" s="280">
        <v>2.6266802423045701</v>
      </c>
      <c r="Q212" s="280">
        <v>0.84127816687750001</v>
      </c>
      <c r="R212" s="178"/>
    </row>
    <row r="213" spans="1:18" x14ac:dyDescent="0.25">
      <c r="A213" s="108" t="s">
        <v>504</v>
      </c>
      <c r="B213" s="108">
        <v>12085</v>
      </c>
      <c r="C213" s="108">
        <v>14317</v>
      </c>
      <c r="D213" s="108">
        <v>14342.882337131399</v>
      </c>
      <c r="E213" s="108">
        <v>145.93649448215399</v>
      </c>
      <c r="F213" s="108">
        <v>-12.810051282582201</v>
      </c>
      <c r="G213" s="108">
        <v>-40.809779850071301</v>
      </c>
      <c r="H213" s="108">
        <v>0.53807436483648297</v>
      </c>
      <c r="I213" s="108">
        <v>-119.119751837016</v>
      </c>
      <c r="J213" s="108"/>
      <c r="K213" s="280">
        <v>12.4865535788167</v>
      </c>
      <c r="L213" s="280">
        <v>3.0285477865122101</v>
      </c>
      <c r="M213" s="280">
        <v>0.19859329747621002</v>
      </c>
      <c r="N213" s="280"/>
      <c r="O213" s="280">
        <v>5.6847331402565198</v>
      </c>
      <c r="P213" s="280">
        <v>2.7968556061232901</v>
      </c>
      <c r="Q213" s="280">
        <v>0.860570955730244</v>
      </c>
      <c r="R213" s="178"/>
    </row>
    <row r="214" spans="1:18" x14ac:dyDescent="0.25">
      <c r="A214" s="108" t="s">
        <v>505</v>
      </c>
      <c r="B214" s="108">
        <v>23817</v>
      </c>
      <c r="C214" s="108">
        <v>17589</v>
      </c>
      <c r="D214" s="108">
        <v>17431.061085038498</v>
      </c>
      <c r="E214" s="108">
        <v>93.149188753041003</v>
      </c>
      <c r="F214" s="108">
        <v>-12.810051282582201</v>
      </c>
      <c r="G214" s="108">
        <v>-31.355780343516301</v>
      </c>
      <c r="H214" s="108">
        <v>228.16788878183101</v>
      </c>
      <c r="I214" s="108">
        <v>-119.119751837016</v>
      </c>
      <c r="J214" s="108"/>
      <c r="K214" s="280">
        <v>12.575051433849799</v>
      </c>
      <c r="L214" s="280">
        <v>2.8047193181341101</v>
      </c>
      <c r="M214" s="280">
        <v>0.26451694168031198</v>
      </c>
      <c r="N214" s="280"/>
      <c r="O214" s="280">
        <v>7.4568585464164299</v>
      </c>
      <c r="P214" s="280">
        <v>3.6738464122265597</v>
      </c>
      <c r="Q214" s="280">
        <v>1.06226644833522</v>
      </c>
      <c r="R214" s="178"/>
    </row>
    <row r="215" spans="1:18" x14ac:dyDescent="0.25">
      <c r="A215" s="108" t="s">
        <v>506</v>
      </c>
      <c r="B215" s="108">
        <v>3669</v>
      </c>
      <c r="C215" s="108">
        <v>20763</v>
      </c>
      <c r="D215" s="108">
        <v>20027.924652992599</v>
      </c>
      <c r="E215" s="108">
        <v>-35.545385729846899</v>
      </c>
      <c r="F215" s="108">
        <v>-12.810051282582201</v>
      </c>
      <c r="G215" s="108">
        <v>-0.31666158208081902</v>
      </c>
      <c r="H215" s="108">
        <v>902.57229955708306</v>
      </c>
      <c r="I215" s="108">
        <v>-119.119751837016</v>
      </c>
      <c r="J215" s="108"/>
      <c r="K215" s="280">
        <v>11.6925592804579</v>
      </c>
      <c r="L215" s="280">
        <v>3.57045516489507</v>
      </c>
      <c r="M215" s="280">
        <v>0.46334150994821499</v>
      </c>
      <c r="N215" s="280"/>
      <c r="O215" s="280">
        <v>7.63150722267648</v>
      </c>
      <c r="P215" s="280">
        <v>4.2518397383483206</v>
      </c>
      <c r="Q215" s="280">
        <v>1.2537476151539899</v>
      </c>
      <c r="R215" s="178"/>
    </row>
    <row r="216" spans="1:18" x14ac:dyDescent="0.25">
      <c r="A216" s="108" t="s">
        <v>507</v>
      </c>
      <c r="B216" s="108">
        <v>3801</v>
      </c>
      <c r="C216" s="108">
        <v>17318</v>
      </c>
      <c r="D216" s="108">
        <v>17289.403498842199</v>
      </c>
      <c r="E216" s="108">
        <v>263.57766394335499</v>
      </c>
      <c r="F216" s="108">
        <v>-12.810051282582201</v>
      </c>
      <c r="G216" s="108">
        <v>-9.7042182566634008</v>
      </c>
      <c r="H216" s="108">
        <v>-93.2213965900538</v>
      </c>
      <c r="I216" s="108">
        <v>-119.119751837016</v>
      </c>
      <c r="J216" s="108"/>
      <c r="K216" s="280">
        <v>16.022099447513799</v>
      </c>
      <c r="L216" s="280">
        <v>3.4464614575111803</v>
      </c>
      <c r="M216" s="280">
        <v>0.18416206261510099</v>
      </c>
      <c r="N216" s="280"/>
      <c r="O216" s="280">
        <v>8.0768218889765802</v>
      </c>
      <c r="P216" s="280">
        <v>2.9992107340173604</v>
      </c>
      <c r="Q216" s="280">
        <v>1.10497237569061</v>
      </c>
      <c r="R216" s="178"/>
    </row>
    <row r="217" spans="1:18" x14ac:dyDescent="0.25">
      <c r="A217" s="108" t="s">
        <v>508</v>
      </c>
      <c r="B217" s="108">
        <v>13366</v>
      </c>
      <c r="C217" s="108">
        <v>17011</v>
      </c>
      <c r="D217" s="108">
        <v>16820.757192893001</v>
      </c>
      <c r="E217" s="108">
        <v>364.15395075804099</v>
      </c>
      <c r="F217" s="108">
        <v>43.408089916559</v>
      </c>
      <c r="G217" s="108">
        <v>-30.152263375735199</v>
      </c>
      <c r="H217" s="108">
        <v>-68.516502117605398</v>
      </c>
      <c r="I217" s="108">
        <v>-119.119751837016</v>
      </c>
      <c r="J217" s="108"/>
      <c r="K217" s="280">
        <v>12.748765524465099</v>
      </c>
      <c r="L217" s="280">
        <v>2.6859194972317799</v>
      </c>
      <c r="M217" s="280">
        <v>0.29926679634894504</v>
      </c>
      <c r="N217" s="280"/>
      <c r="O217" s="280">
        <v>6.7335029178512595</v>
      </c>
      <c r="P217" s="280">
        <v>3.4415681580128696</v>
      </c>
      <c r="Q217" s="280">
        <v>1.0998054765823699</v>
      </c>
      <c r="R217" s="178"/>
    </row>
    <row r="218" spans="1:18" x14ac:dyDescent="0.25">
      <c r="A218" s="108" t="s">
        <v>509</v>
      </c>
      <c r="B218" s="108">
        <v>15011</v>
      </c>
      <c r="C218" s="108">
        <v>18644</v>
      </c>
      <c r="D218" s="108">
        <v>18641.078417077701</v>
      </c>
      <c r="E218" s="108">
        <v>183.32613175649399</v>
      </c>
      <c r="F218" s="108">
        <v>-12.810051282582201</v>
      </c>
      <c r="G218" s="108">
        <v>-32.552157186084003</v>
      </c>
      <c r="H218" s="108">
        <v>-15.491714112289699</v>
      </c>
      <c r="I218" s="108">
        <v>-119.119751837016</v>
      </c>
      <c r="J218" s="108"/>
      <c r="K218" s="280">
        <v>13.1836653121045</v>
      </c>
      <c r="L218" s="280">
        <v>3.5040969955366097</v>
      </c>
      <c r="M218" s="280">
        <v>0.25980947305309399</v>
      </c>
      <c r="N218" s="280"/>
      <c r="O218" s="280">
        <v>6.7417227366597805</v>
      </c>
      <c r="P218" s="280">
        <v>3.8971420957964202</v>
      </c>
      <c r="Q218" s="280">
        <v>1.23242955166211</v>
      </c>
      <c r="R218" s="178"/>
    </row>
    <row r="219" spans="1:18" x14ac:dyDescent="0.25">
      <c r="A219" s="108" t="s">
        <v>510</v>
      </c>
      <c r="B219" s="108">
        <v>11387</v>
      </c>
      <c r="C219" s="108">
        <v>22123</v>
      </c>
      <c r="D219" s="108">
        <v>19906.202338589501</v>
      </c>
      <c r="E219" s="108">
        <v>860.46499190404404</v>
      </c>
      <c r="F219" s="108">
        <v>848.62243786142403</v>
      </c>
      <c r="G219" s="108">
        <v>-24.455464434223</v>
      </c>
      <c r="H219" s="108">
        <v>651.35042334302102</v>
      </c>
      <c r="I219" s="108">
        <v>-119.119751837016</v>
      </c>
      <c r="J219" s="108"/>
      <c r="K219" s="280">
        <v>13.278299815579201</v>
      </c>
      <c r="L219" s="280">
        <v>2.8453499604812498</v>
      </c>
      <c r="M219" s="280">
        <v>0.298586106964082</v>
      </c>
      <c r="N219" s="280"/>
      <c r="O219" s="280">
        <v>8.4218846052516003</v>
      </c>
      <c r="P219" s="280">
        <v>4.2768068850443504</v>
      </c>
      <c r="Q219" s="280">
        <v>1.2821638710810599</v>
      </c>
      <c r="R219" s="178"/>
    </row>
    <row r="220" spans="1:18" x14ac:dyDescent="0.25">
      <c r="A220" s="108" t="s">
        <v>511</v>
      </c>
      <c r="B220" s="108">
        <v>9893</v>
      </c>
      <c r="C220" s="108">
        <v>17138</v>
      </c>
      <c r="D220" s="108">
        <v>16347.1270989074</v>
      </c>
      <c r="E220" s="108">
        <v>474.93964426926198</v>
      </c>
      <c r="F220" s="108">
        <v>337.08561125712299</v>
      </c>
      <c r="G220" s="108">
        <v>-32.839444370945898</v>
      </c>
      <c r="H220" s="108">
        <v>130.94220271150701</v>
      </c>
      <c r="I220" s="108">
        <v>-119.119751837016</v>
      </c>
      <c r="J220" s="108"/>
      <c r="K220" s="280">
        <v>11.998382694834699</v>
      </c>
      <c r="L220" s="280">
        <v>2.6685535226928101</v>
      </c>
      <c r="M220" s="280">
        <v>0.23248761750732802</v>
      </c>
      <c r="N220" s="280"/>
      <c r="O220" s="280">
        <v>6.7522490649954499</v>
      </c>
      <c r="P220" s="280">
        <v>3.4266653189123599</v>
      </c>
      <c r="Q220" s="280">
        <v>1.0310320428585902</v>
      </c>
      <c r="R220" s="178"/>
    </row>
    <row r="221" spans="1:18" ht="14.25" customHeight="1" x14ac:dyDescent="0.25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280"/>
      <c r="L221" s="280"/>
      <c r="M221" s="280"/>
      <c r="N221" s="280"/>
      <c r="O221" s="280"/>
      <c r="P221" s="280"/>
      <c r="Q221" s="280"/>
      <c r="R221" s="178"/>
    </row>
    <row r="222" spans="1:18" x14ac:dyDescent="0.25">
      <c r="A222" s="108" t="s">
        <v>513</v>
      </c>
      <c r="B222" s="108">
        <v>11478</v>
      </c>
      <c r="C222" s="108">
        <v>16727</v>
      </c>
      <c r="D222" s="108">
        <v>16652.6204336603</v>
      </c>
      <c r="E222" s="108">
        <v>303.92010096009</v>
      </c>
      <c r="F222" s="108">
        <v>-12.810051282582201</v>
      </c>
      <c r="G222" s="108">
        <v>-33.304622962565702</v>
      </c>
      <c r="H222" s="108">
        <v>-64.481984074607794</v>
      </c>
      <c r="I222" s="108">
        <v>-119.119751837016</v>
      </c>
      <c r="J222" s="108"/>
      <c r="K222" s="280">
        <v>15.142010803275799</v>
      </c>
      <c r="L222" s="280">
        <v>3.2758320264854501</v>
      </c>
      <c r="M222" s="280">
        <v>0.32235581111691897</v>
      </c>
      <c r="N222" s="280"/>
      <c r="O222" s="280">
        <v>6.6474995643840407</v>
      </c>
      <c r="P222" s="280">
        <v>3.5284892838473603</v>
      </c>
      <c r="Q222" s="280">
        <v>0.83638264506011495</v>
      </c>
      <c r="R222" s="178"/>
    </row>
    <row r="223" spans="1:18" x14ac:dyDescent="0.25">
      <c r="A223" s="108" t="s">
        <v>514</v>
      </c>
      <c r="B223" s="108">
        <v>9357</v>
      </c>
      <c r="C223" s="108">
        <v>17512</v>
      </c>
      <c r="D223" s="108">
        <v>17431.421319601799</v>
      </c>
      <c r="E223" s="108">
        <v>77.462782785126393</v>
      </c>
      <c r="F223" s="108">
        <v>-12.810051282582201</v>
      </c>
      <c r="G223" s="108">
        <v>-18.084606361180601</v>
      </c>
      <c r="H223" s="108">
        <v>153.00508151331101</v>
      </c>
      <c r="I223" s="108">
        <v>-119.119751837016</v>
      </c>
      <c r="J223" s="108"/>
      <c r="K223" s="280">
        <v>13.391044138078401</v>
      </c>
      <c r="L223" s="280">
        <v>3.3450892380036299</v>
      </c>
      <c r="M223" s="280">
        <v>0.18168216308645901</v>
      </c>
      <c r="N223" s="280"/>
      <c r="O223" s="280">
        <v>7.2245377792027403</v>
      </c>
      <c r="P223" s="280">
        <v>3.7084535641765495</v>
      </c>
      <c r="Q223" s="280">
        <v>0.99390830394357199</v>
      </c>
      <c r="R223" s="178"/>
    </row>
    <row r="224" spans="1:18" x14ac:dyDescent="0.25">
      <c r="A224" s="108" t="s">
        <v>515</v>
      </c>
      <c r="B224" s="108">
        <v>16232</v>
      </c>
      <c r="C224" s="108">
        <v>13291</v>
      </c>
      <c r="D224" s="108">
        <v>13194.0425823396</v>
      </c>
      <c r="E224" s="108">
        <v>-27.8386268285415</v>
      </c>
      <c r="F224" s="108">
        <v>-12.810051282582201</v>
      </c>
      <c r="G224" s="108">
        <v>-23.754271894243701</v>
      </c>
      <c r="H224" s="108">
        <v>280.30661419232098</v>
      </c>
      <c r="I224" s="108">
        <v>-119.119751837016</v>
      </c>
      <c r="J224" s="108"/>
      <c r="K224" s="280">
        <v>10.929029078363699</v>
      </c>
      <c r="L224" s="280">
        <v>2.3287333661902401</v>
      </c>
      <c r="M224" s="280">
        <v>0.123213405618531</v>
      </c>
      <c r="N224" s="280"/>
      <c r="O224" s="280">
        <v>5.72942336126171</v>
      </c>
      <c r="P224" s="280">
        <v>2.8893543617545601</v>
      </c>
      <c r="Q224" s="280">
        <v>0.702316412025628</v>
      </c>
      <c r="R224" s="178"/>
    </row>
    <row r="225" spans="1:18" x14ac:dyDescent="0.25">
      <c r="A225" s="108" t="s">
        <v>516</v>
      </c>
      <c r="B225" s="108">
        <v>6495</v>
      </c>
      <c r="C225" s="108">
        <v>20463</v>
      </c>
      <c r="D225" s="108">
        <v>19638.881020198802</v>
      </c>
      <c r="E225" s="108">
        <v>179.25760029262599</v>
      </c>
      <c r="F225" s="108">
        <v>-12.810051282582201</v>
      </c>
      <c r="G225" s="108">
        <v>-14.127420152781401</v>
      </c>
      <c r="H225" s="108">
        <v>791.04927869364099</v>
      </c>
      <c r="I225" s="108">
        <v>-119.119751837016</v>
      </c>
      <c r="J225" s="108"/>
      <c r="K225" s="280">
        <v>12.5635103926097</v>
      </c>
      <c r="L225" s="280">
        <v>3.7721324095458004</v>
      </c>
      <c r="M225" s="280">
        <v>0.26173979984603502</v>
      </c>
      <c r="N225" s="280"/>
      <c r="O225" s="280">
        <v>8.0215550423402604</v>
      </c>
      <c r="P225" s="280">
        <v>4.3725943033102403</v>
      </c>
      <c r="Q225" s="280">
        <v>1.0777521170130901</v>
      </c>
      <c r="R225" s="178"/>
    </row>
    <row r="226" spans="1:18" x14ac:dyDescent="0.25">
      <c r="A226" s="108" t="s">
        <v>517</v>
      </c>
      <c r="B226" s="108">
        <v>30261</v>
      </c>
      <c r="C226" s="108">
        <v>16292</v>
      </c>
      <c r="D226" s="108">
        <v>16349.029311988101</v>
      </c>
      <c r="E226" s="108">
        <v>-36.729999237931501</v>
      </c>
      <c r="F226" s="108">
        <v>-12.810051282582201</v>
      </c>
      <c r="G226" s="108">
        <v>-23.3477599890284</v>
      </c>
      <c r="H226" s="108">
        <v>135.22355072811101</v>
      </c>
      <c r="I226" s="108">
        <v>-119.119751837016</v>
      </c>
      <c r="J226" s="108"/>
      <c r="K226" s="280">
        <v>11.3181983410991</v>
      </c>
      <c r="L226" s="280">
        <v>2.9774296949869501</v>
      </c>
      <c r="M226" s="280">
        <v>0.21810250817884397</v>
      </c>
      <c r="N226" s="280"/>
      <c r="O226" s="280">
        <v>5.9812960576319396</v>
      </c>
      <c r="P226" s="280">
        <v>3.6284326360662202</v>
      </c>
      <c r="Q226" s="280">
        <v>0.99798420409107391</v>
      </c>
      <c r="R226" s="178"/>
    </row>
    <row r="227" spans="1:18" x14ac:dyDescent="0.25">
      <c r="A227" s="108" t="s">
        <v>518</v>
      </c>
      <c r="B227" s="108">
        <v>22516</v>
      </c>
      <c r="C227" s="108">
        <v>11986</v>
      </c>
      <c r="D227" s="108">
        <v>12212.8894669853</v>
      </c>
      <c r="E227" s="108">
        <v>-101.30188935853501</v>
      </c>
      <c r="F227" s="108">
        <v>-12.810051282582201</v>
      </c>
      <c r="G227" s="108">
        <v>-23.487133971780199</v>
      </c>
      <c r="H227" s="108">
        <v>30.129195285613498</v>
      </c>
      <c r="I227" s="108">
        <v>-119.119751837016</v>
      </c>
      <c r="J227" s="108"/>
      <c r="K227" s="280">
        <v>9.4244093089358696</v>
      </c>
      <c r="L227" s="280">
        <v>2.54041570438799</v>
      </c>
      <c r="M227" s="280">
        <v>0.15100373068040499</v>
      </c>
      <c r="N227" s="280"/>
      <c r="O227" s="280">
        <v>5.0230946882217102</v>
      </c>
      <c r="P227" s="280">
        <v>2.4604725528513098</v>
      </c>
      <c r="Q227" s="280">
        <v>0.71948836383016501</v>
      </c>
      <c r="R227" s="178"/>
    </row>
    <row r="228" spans="1:18" x14ac:dyDescent="0.25">
      <c r="A228" s="108" t="s">
        <v>519</v>
      </c>
      <c r="B228" s="108">
        <v>5497</v>
      </c>
      <c r="C228" s="108">
        <v>18768</v>
      </c>
      <c r="D228" s="108">
        <v>18133.644563065001</v>
      </c>
      <c r="E228" s="108">
        <v>397.82112258565797</v>
      </c>
      <c r="F228" s="108">
        <v>-12.810051282582201</v>
      </c>
      <c r="G228" s="108">
        <v>-7.22343870493249</v>
      </c>
      <c r="H228" s="108">
        <v>375.52237883623098</v>
      </c>
      <c r="I228" s="108">
        <v>-119.119751837016</v>
      </c>
      <c r="J228" s="108"/>
      <c r="K228" s="280">
        <v>14.225941422594099</v>
      </c>
      <c r="L228" s="280">
        <v>3.1835546661815499</v>
      </c>
      <c r="M228" s="280">
        <v>0.21830089139530701</v>
      </c>
      <c r="N228" s="280"/>
      <c r="O228" s="280">
        <v>7.6041477169365104</v>
      </c>
      <c r="P228" s="280">
        <v>3.7838821175186501</v>
      </c>
      <c r="Q228" s="280">
        <v>1.09150445697653</v>
      </c>
      <c r="R228" s="178"/>
    </row>
    <row r="229" spans="1:18" x14ac:dyDescent="0.25">
      <c r="A229" s="108" t="s">
        <v>520</v>
      </c>
      <c r="B229" s="108">
        <v>8606</v>
      </c>
      <c r="C229" s="108">
        <v>12120</v>
      </c>
      <c r="D229" s="108">
        <v>12113.321830250799</v>
      </c>
      <c r="E229" s="108">
        <v>218.12479968930401</v>
      </c>
      <c r="F229" s="108">
        <v>-12.810051282582201</v>
      </c>
      <c r="G229" s="108">
        <v>-51.394965734028197</v>
      </c>
      <c r="H229" s="108">
        <v>-28.505454056150601</v>
      </c>
      <c r="I229" s="108">
        <v>-119.119751837016</v>
      </c>
      <c r="J229" s="108"/>
      <c r="K229" s="280">
        <v>10.666976528003699</v>
      </c>
      <c r="L229" s="280">
        <v>2.4633976295607698</v>
      </c>
      <c r="M229" s="280">
        <v>0.127817801533814</v>
      </c>
      <c r="N229" s="280"/>
      <c r="O229" s="280">
        <v>4.7292586567511004</v>
      </c>
      <c r="P229" s="280">
        <v>2.48663722983965</v>
      </c>
      <c r="Q229" s="280">
        <v>0.70880780850569403</v>
      </c>
      <c r="R229" s="178"/>
    </row>
    <row r="230" spans="1:18" x14ac:dyDescent="0.25">
      <c r="A230" s="108" t="s">
        <v>521</v>
      </c>
      <c r="B230" s="108">
        <v>23292</v>
      </c>
      <c r="C230" s="108">
        <v>15785</v>
      </c>
      <c r="D230" s="108">
        <v>15510.7827802052</v>
      </c>
      <c r="E230" s="108">
        <v>425.952041010443</v>
      </c>
      <c r="F230" s="108">
        <v>-12.810051282582201</v>
      </c>
      <c r="G230" s="108">
        <v>-31.8649165590564</v>
      </c>
      <c r="H230" s="108">
        <v>12.035656315250799</v>
      </c>
      <c r="I230" s="108">
        <v>-119.119751837016</v>
      </c>
      <c r="J230" s="108"/>
      <c r="K230" s="280">
        <v>12.390520350334901</v>
      </c>
      <c r="L230" s="280">
        <v>2.9538038811609098</v>
      </c>
      <c r="M230" s="280">
        <v>0.22754593851966298</v>
      </c>
      <c r="N230" s="280"/>
      <c r="O230" s="280">
        <v>6.3455263609823103</v>
      </c>
      <c r="P230" s="280">
        <v>3.0010303967027299</v>
      </c>
      <c r="Q230" s="280">
        <v>1.00034346556758</v>
      </c>
      <c r="R230" s="178"/>
    </row>
    <row r="231" spans="1:18" x14ac:dyDescent="0.25">
      <c r="A231" s="108" t="s">
        <v>522</v>
      </c>
      <c r="B231" s="108">
        <v>4407</v>
      </c>
      <c r="C231" s="108">
        <v>22352</v>
      </c>
      <c r="D231" s="108">
        <v>21546.881431684898</v>
      </c>
      <c r="E231" s="108">
        <v>278.30775343640499</v>
      </c>
      <c r="F231" s="108">
        <v>-12.810051282582201</v>
      </c>
      <c r="G231" s="108">
        <v>2.6893454957195702</v>
      </c>
      <c r="H231" s="108">
        <v>655.74947361331897</v>
      </c>
      <c r="I231" s="108">
        <v>-119.119751837016</v>
      </c>
      <c r="J231" s="108"/>
      <c r="K231" s="280">
        <v>13.796233265259799</v>
      </c>
      <c r="L231" s="280">
        <v>3.8348082595870201</v>
      </c>
      <c r="M231" s="280">
        <v>0.38574994327206702</v>
      </c>
      <c r="N231" s="280"/>
      <c r="O231" s="280">
        <v>9.87066031313819</v>
      </c>
      <c r="P231" s="280">
        <v>4.3567052416609897</v>
      </c>
      <c r="Q231" s="280">
        <v>1.27070569548446</v>
      </c>
      <c r="R231" s="178"/>
    </row>
    <row r="232" spans="1:18" x14ac:dyDescent="0.25">
      <c r="A232" s="108" t="s">
        <v>523</v>
      </c>
      <c r="B232" s="108">
        <v>10627</v>
      </c>
      <c r="C232" s="108">
        <v>16520</v>
      </c>
      <c r="D232" s="108">
        <v>16463.3970565284</v>
      </c>
      <c r="E232" s="108">
        <v>58.483221103036897</v>
      </c>
      <c r="F232" s="108">
        <v>-12.810051282582201</v>
      </c>
      <c r="G232" s="108">
        <v>-33.655545890524898</v>
      </c>
      <c r="H232" s="108">
        <v>164.17995499333099</v>
      </c>
      <c r="I232" s="108">
        <v>-119.119751837016</v>
      </c>
      <c r="J232" s="108"/>
      <c r="K232" s="280">
        <v>13.503340547661599</v>
      </c>
      <c r="L232" s="280">
        <v>3.4440575891596903</v>
      </c>
      <c r="M232" s="280">
        <v>6.5869953891032312E-2</v>
      </c>
      <c r="N232" s="280"/>
      <c r="O232" s="280">
        <v>6.7846052507763197</v>
      </c>
      <c r="P232" s="280">
        <v>3.5757974969417501</v>
      </c>
      <c r="Q232" s="280">
        <v>0.884539380822433</v>
      </c>
      <c r="R232" s="178"/>
    </row>
    <row r="233" spans="1:18" x14ac:dyDescent="0.25">
      <c r="A233" s="108" t="s">
        <v>512</v>
      </c>
      <c r="B233" s="108">
        <v>159348</v>
      </c>
      <c r="C233" s="108">
        <v>11039</v>
      </c>
      <c r="D233" s="108">
        <v>11326.155708313199</v>
      </c>
      <c r="E233" s="108">
        <v>-68.847109851533801</v>
      </c>
      <c r="F233" s="108">
        <v>-12.810051282582201</v>
      </c>
      <c r="G233" s="108">
        <v>-3.83080906534189</v>
      </c>
      <c r="H233" s="108">
        <v>-82.236638821012207</v>
      </c>
      <c r="I233" s="108">
        <v>-119.119751837016</v>
      </c>
      <c r="J233" s="108"/>
      <c r="K233" s="280">
        <v>8.4688857092652601</v>
      </c>
      <c r="L233" s="280">
        <v>2.0326580816828601</v>
      </c>
      <c r="M233" s="280">
        <v>0.16630268343499799</v>
      </c>
      <c r="N233" s="280"/>
      <c r="O233" s="280">
        <v>5.0154379094811397</v>
      </c>
      <c r="P233" s="280">
        <v>2.2341039736928003</v>
      </c>
      <c r="Q233" s="280">
        <v>0.6997263850189519</v>
      </c>
      <c r="R233" s="178"/>
    </row>
    <row r="234" spans="1:18" ht="14.25" customHeight="1" x14ac:dyDescent="0.25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280"/>
      <c r="L234" s="280"/>
      <c r="M234" s="280"/>
      <c r="N234" s="280"/>
      <c r="O234" s="280"/>
      <c r="P234" s="280"/>
      <c r="Q234" s="280"/>
      <c r="R234" s="178"/>
    </row>
    <row r="235" spans="1:18" x14ac:dyDescent="0.25">
      <c r="A235" s="108" t="s">
        <v>525</v>
      </c>
      <c r="B235" s="108">
        <v>14002</v>
      </c>
      <c r="C235" s="108">
        <v>16862</v>
      </c>
      <c r="D235" s="108">
        <v>17004.774496553298</v>
      </c>
      <c r="E235" s="108">
        <v>148.74873178119699</v>
      </c>
      <c r="F235" s="108">
        <v>-12.810051282582201</v>
      </c>
      <c r="G235" s="108">
        <v>-22.364790708453</v>
      </c>
      <c r="H235" s="108">
        <v>-137.36367021632901</v>
      </c>
      <c r="I235" s="108">
        <v>-119.119751837016</v>
      </c>
      <c r="J235" s="108"/>
      <c r="K235" s="280">
        <v>12.291101271246999</v>
      </c>
      <c r="L235" s="280">
        <v>3.59948578774461</v>
      </c>
      <c r="M235" s="280">
        <v>0.292815312098272</v>
      </c>
      <c r="N235" s="280"/>
      <c r="O235" s="280">
        <v>6.1919725753463801</v>
      </c>
      <c r="P235" s="280">
        <v>3.3852306813312403</v>
      </c>
      <c r="Q235" s="280">
        <v>1.09270104270818</v>
      </c>
      <c r="R235" s="178"/>
    </row>
    <row r="236" spans="1:18" x14ac:dyDescent="0.25">
      <c r="A236" s="108" t="s">
        <v>526</v>
      </c>
      <c r="B236" s="108">
        <v>13222</v>
      </c>
      <c r="C236" s="108">
        <v>16143</v>
      </c>
      <c r="D236" s="108">
        <v>15838.8456717185</v>
      </c>
      <c r="E236" s="108">
        <v>37.353131588619704</v>
      </c>
      <c r="F236" s="108">
        <v>-12.810051282582201</v>
      </c>
      <c r="G236" s="108">
        <v>-17.277734222119101</v>
      </c>
      <c r="H236" s="108">
        <v>416.17083860044102</v>
      </c>
      <c r="I236" s="108">
        <v>-119.119751837016</v>
      </c>
      <c r="J236" s="108"/>
      <c r="K236" s="280">
        <v>10.5959764029648</v>
      </c>
      <c r="L236" s="280">
        <v>2.6092875510512799</v>
      </c>
      <c r="M236" s="280">
        <v>0.21933141733474501</v>
      </c>
      <c r="N236" s="280"/>
      <c r="O236" s="280">
        <v>6.4816215398578096</v>
      </c>
      <c r="P236" s="280">
        <v>3.2672818030555097</v>
      </c>
      <c r="Q236" s="280">
        <v>1.0588413250642901</v>
      </c>
      <c r="R236" s="178"/>
    </row>
    <row r="237" spans="1:18" x14ac:dyDescent="0.25">
      <c r="A237" s="108" t="s">
        <v>527</v>
      </c>
      <c r="B237" s="108">
        <v>16654</v>
      </c>
      <c r="C237" s="108">
        <v>14884</v>
      </c>
      <c r="D237" s="108">
        <v>15004.800262234499</v>
      </c>
      <c r="E237" s="108">
        <v>-108.52785082969601</v>
      </c>
      <c r="F237" s="108">
        <v>-12.810051282582201</v>
      </c>
      <c r="G237" s="108">
        <v>-12.9134677334795</v>
      </c>
      <c r="H237" s="108">
        <v>133.05958396483601</v>
      </c>
      <c r="I237" s="108">
        <v>-119.119751837016</v>
      </c>
      <c r="J237" s="108"/>
      <c r="K237" s="280">
        <v>10.4479404347304</v>
      </c>
      <c r="L237" s="280">
        <v>2.95424522637204</v>
      </c>
      <c r="M237" s="280">
        <v>0.22216884832472703</v>
      </c>
      <c r="N237" s="280"/>
      <c r="O237" s="280">
        <v>5.83043112765702</v>
      </c>
      <c r="P237" s="280">
        <v>3.17641407469677</v>
      </c>
      <c r="Q237" s="280">
        <v>0.89467995676714307</v>
      </c>
      <c r="R237" s="178"/>
    </row>
    <row r="238" spans="1:18" x14ac:dyDescent="0.25">
      <c r="A238" s="108" t="s">
        <v>528</v>
      </c>
      <c r="B238" s="108">
        <v>8643</v>
      </c>
      <c r="C238" s="108">
        <v>13957</v>
      </c>
      <c r="D238" s="108">
        <v>13870.603769355201</v>
      </c>
      <c r="E238" s="108">
        <v>76.021871088422799</v>
      </c>
      <c r="F238" s="108">
        <v>-12.810051282582201</v>
      </c>
      <c r="G238" s="108">
        <v>-22.6750985327972</v>
      </c>
      <c r="H238" s="108">
        <v>165.25890122898801</v>
      </c>
      <c r="I238" s="108">
        <v>-119.119751837016</v>
      </c>
      <c r="J238" s="108"/>
      <c r="K238" s="280">
        <v>12.3452504917274</v>
      </c>
      <c r="L238" s="280">
        <v>2.8462339465463402</v>
      </c>
      <c r="M238" s="280">
        <v>0.26611130394538901</v>
      </c>
      <c r="N238" s="280"/>
      <c r="O238" s="280">
        <v>5.4726368159204002</v>
      </c>
      <c r="P238" s="280">
        <v>2.58012264260095</v>
      </c>
      <c r="Q238" s="280">
        <v>0.867754251995835</v>
      </c>
      <c r="R238" s="178"/>
    </row>
    <row r="239" spans="1:18" x14ac:dyDescent="0.25">
      <c r="A239" s="108" t="s">
        <v>529</v>
      </c>
      <c r="B239" s="108">
        <v>25978</v>
      </c>
      <c r="C239" s="108">
        <v>15769</v>
      </c>
      <c r="D239" s="108">
        <v>15903.9767173579</v>
      </c>
      <c r="E239" s="108">
        <v>-21.3482939651966</v>
      </c>
      <c r="F239" s="108">
        <v>-12.810051282582201</v>
      </c>
      <c r="G239" s="108">
        <v>-7.5078635467614401</v>
      </c>
      <c r="H239" s="108">
        <v>25.5167439315282</v>
      </c>
      <c r="I239" s="108">
        <v>-119.119751837016</v>
      </c>
      <c r="J239" s="108"/>
      <c r="K239" s="280">
        <v>11.0940026175995</v>
      </c>
      <c r="L239" s="280">
        <v>2.9140041573639199</v>
      </c>
      <c r="M239" s="280">
        <v>0.254061128647317</v>
      </c>
      <c r="N239" s="280"/>
      <c r="O239" s="280">
        <v>6.4477634921857003</v>
      </c>
      <c r="P239" s="280">
        <v>3.01023943336669</v>
      </c>
      <c r="Q239" s="280">
        <v>1.1201786126722599</v>
      </c>
      <c r="R239" s="178"/>
    </row>
    <row r="240" spans="1:18" x14ac:dyDescent="0.25">
      <c r="A240" s="108" t="s">
        <v>530</v>
      </c>
      <c r="B240" s="108">
        <v>5517</v>
      </c>
      <c r="C240" s="108">
        <v>16761</v>
      </c>
      <c r="D240" s="108">
        <v>16839.368874580301</v>
      </c>
      <c r="E240" s="108">
        <v>7.5594817732128199</v>
      </c>
      <c r="F240" s="108">
        <v>-12.810051282582201</v>
      </c>
      <c r="G240" s="108">
        <v>-33.565613251171399</v>
      </c>
      <c r="H240" s="108">
        <v>79.3489158847987</v>
      </c>
      <c r="I240" s="108">
        <v>-119.119751837016</v>
      </c>
      <c r="J240" s="108"/>
      <c r="K240" s="280">
        <v>13.394961029545</v>
      </c>
      <c r="L240" s="280">
        <v>3.09951060358891</v>
      </c>
      <c r="M240" s="280">
        <v>0.34439006706543401</v>
      </c>
      <c r="N240" s="280"/>
      <c r="O240" s="280">
        <v>7.7940909914808802</v>
      </c>
      <c r="P240" s="280">
        <v>3.2988943266267903</v>
      </c>
      <c r="Q240" s="280">
        <v>0.92441544317563906</v>
      </c>
      <c r="R240" s="178"/>
    </row>
    <row r="241" spans="1:18" x14ac:dyDescent="0.25">
      <c r="A241" s="108" t="s">
        <v>531</v>
      </c>
      <c r="B241" s="108">
        <v>22853</v>
      </c>
      <c r="C241" s="108">
        <v>15463</v>
      </c>
      <c r="D241" s="108">
        <v>15460.1890137067</v>
      </c>
      <c r="E241" s="108">
        <v>147.833447839683</v>
      </c>
      <c r="F241" s="108">
        <v>-12.810051282582201</v>
      </c>
      <c r="G241" s="108">
        <v>-32.640897894229902</v>
      </c>
      <c r="H241" s="108">
        <v>19.418652979631499</v>
      </c>
      <c r="I241" s="108">
        <v>-119.119751837016</v>
      </c>
      <c r="J241" s="108"/>
      <c r="K241" s="280">
        <v>12.2434691287796</v>
      </c>
      <c r="L241" s="280">
        <v>2.8705202818010802</v>
      </c>
      <c r="M241" s="280">
        <v>0.26692337986260001</v>
      </c>
      <c r="N241" s="280"/>
      <c r="O241" s="280">
        <v>6.3405242200148804</v>
      </c>
      <c r="P241" s="280">
        <v>3.0411762131886402</v>
      </c>
      <c r="Q241" s="280">
        <v>0.96705027786286291</v>
      </c>
      <c r="R241" s="178"/>
    </row>
    <row r="242" spans="1:18" x14ac:dyDescent="0.25">
      <c r="A242" s="108" t="s">
        <v>532</v>
      </c>
      <c r="B242" s="108">
        <v>4348</v>
      </c>
      <c r="C242" s="108">
        <v>18278</v>
      </c>
      <c r="D242" s="108">
        <v>17583.854215017502</v>
      </c>
      <c r="E242" s="108">
        <v>370.01022420470503</v>
      </c>
      <c r="F242" s="108">
        <v>-12.810051282582201</v>
      </c>
      <c r="G242" s="108">
        <v>-23.969786928916999</v>
      </c>
      <c r="H242" s="108">
        <v>479.83004798199198</v>
      </c>
      <c r="I242" s="108">
        <v>-119.119751837016</v>
      </c>
      <c r="J242" s="108"/>
      <c r="K242" s="280">
        <v>14.742410303587899</v>
      </c>
      <c r="L242" s="280">
        <v>3.1508739650413999</v>
      </c>
      <c r="M242" s="280">
        <v>0.16099356025759001</v>
      </c>
      <c r="N242" s="280"/>
      <c r="O242" s="280">
        <v>7.6816927322907098</v>
      </c>
      <c r="P242" s="280">
        <v>3.47286108555658</v>
      </c>
      <c r="Q242" s="280">
        <v>1.10395584176633</v>
      </c>
      <c r="R242" s="178"/>
    </row>
    <row r="243" spans="1:18" x14ac:dyDescent="0.25">
      <c r="A243" s="108" t="s">
        <v>533</v>
      </c>
      <c r="B243" s="108">
        <v>9934</v>
      </c>
      <c r="C243" s="108">
        <v>14910</v>
      </c>
      <c r="D243" s="108">
        <v>14762.3997520865</v>
      </c>
      <c r="E243" s="108">
        <v>63.033510094393698</v>
      </c>
      <c r="F243" s="108">
        <v>-12.810051282582201</v>
      </c>
      <c r="G243" s="108">
        <v>-19.054633910077801</v>
      </c>
      <c r="H243" s="108">
        <v>235.36977012248499</v>
      </c>
      <c r="I243" s="108">
        <v>-119.119751837016</v>
      </c>
      <c r="J243" s="108"/>
      <c r="K243" s="280">
        <v>12.6132474330582</v>
      </c>
      <c r="L243" s="280">
        <v>3.09039661767667</v>
      </c>
      <c r="M243" s="280">
        <v>0.221461646869338</v>
      </c>
      <c r="N243" s="280"/>
      <c r="O243" s="280">
        <v>5.7580028186027805</v>
      </c>
      <c r="P243" s="280">
        <v>2.9695993557479401</v>
      </c>
      <c r="Q243" s="280">
        <v>0.8556472719951681</v>
      </c>
      <c r="R243" s="178"/>
    </row>
    <row r="244" spans="1:18" x14ac:dyDescent="0.25">
      <c r="A244" s="108" t="s">
        <v>534</v>
      </c>
      <c r="B244" s="108">
        <v>159662</v>
      </c>
      <c r="C244" s="108">
        <v>12053</v>
      </c>
      <c r="D244" s="108">
        <v>12353.7514267687</v>
      </c>
      <c r="E244" s="108">
        <v>-97.557715445987</v>
      </c>
      <c r="F244" s="108">
        <v>-12.810051282582201</v>
      </c>
      <c r="G244" s="108">
        <v>9.3386485696854002</v>
      </c>
      <c r="H244" s="108">
        <v>-86.483804980139297</v>
      </c>
      <c r="I244" s="108">
        <v>-113.608360631202</v>
      </c>
      <c r="J244" s="108"/>
      <c r="K244" s="280">
        <v>8.7622602748305809</v>
      </c>
      <c r="L244" s="280">
        <v>2.3637434079492903</v>
      </c>
      <c r="M244" s="280">
        <v>0.21044456414174897</v>
      </c>
      <c r="N244" s="280"/>
      <c r="O244" s="280">
        <v>4.9623579812353604</v>
      </c>
      <c r="P244" s="280">
        <v>2.45831819719157</v>
      </c>
      <c r="Q244" s="280">
        <v>0.78791446931643105</v>
      </c>
      <c r="R244" s="178"/>
    </row>
    <row r="245" spans="1:18" ht="14.25" customHeight="1" x14ac:dyDescent="0.25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280"/>
      <c r="L245" s="280"/>
      <c r="M245" s="280"/>
      <c r="N245" s="280"/>
      <c r="O245" s="280"/>
      <c r="P245" s="280"/>
      <c r="Q245" s="280"/>
      <c r="R245" s="178"/>
    </row>
    <row r="246" spans="1:18" x14ac:dyDescent="0.25">
      <c r="A246" s="108" t="s">
        <v>536</v>
      </c>
      <c r="B246" s="108">
        <v>22753</v>
      </c>
      <c r="C246" s="108">
        <v>16787</v>
      </c>
      <c r="D246" s="108">
        <v>16865.5862231625</v>
      </c>
      <c r="E246" s="108">
        <v>26.119491823268</v>
      </c>
      <c r="F246" s="108">
        <v>-12.810051282582201</v>
      </c>
      <c r="G246" s="108">
        <v>-34.133227891649703</v>
      </c>
      <c r="H246" s="108">
        <v>61.754234223149901</v>
      </c>
      <c r="I246" s="108">
        <v>-119.119751837016</v>
      </c>
      <c r="J246" s="108"/>
      <c r="K246" s="280">
        <v>11.928097393750301</v>
      </c>
      <c r="L246" s="280">
        <v>2.8699512152243702</v>
      </c>
      <c r="M246" s="280">
        <v>0.26809651474530799</v>
      </c>
      <c r="N246" s="280"/>
      <c r="O246" s="280">
        <v>7.0671999296796004</v>
      </c>
      <c r="P246" s="280">
        <v>3.5599701138311399</v>
      </c>
      <c r="Q246" s="280">
        <v>1.0152507361666598</v>
      </c>
      <c r="R246" s="178"/>
    </row>
    <row r="247" spans="1:18" x14ac:dyDescent="0.25">
      <c r="A247" s="108" t="s">
        <v>537</v>
      </c>
      <c r="B247" s="108">
        <v>51735</v>
      </c>
      <c r="C247" s="108">
        <v>13099</v>
      </c>
      <c r="D247" s="108">
        <v>13163.1775790885</v>
      </c>
      <c r="E247" s="108">
        <v>-67.257170058329606</v>
      </c>
      <c r="F247" s="108">
        <v>-12.810051282582201</v>
      </c>
      <c r="G247" s="108">
        <v>-33.379869880562701</v>
      </c>
      <c r="H247" s="108">
        <v>168.47823646583299</v>
      </c>
      <c r="I247" s="108">
        <v>-119.119751837016</v>
      </c>
      <c r="J247" s="108"/>
      <c r="K247" s="280">
        <v>9.5969846332270201</v>
      </c>
      <c r="L247" s="280">
        <v>2.35043974098773</v>
      </c>
      <c r="M247" s="280">
        <v>0.15463419348603499</v>
      </c>
      <c r="N247" s="280"/>
      <c r="O247" s="280">
        <v>5.6209529332173602</v>
      </c>
      <c r="P247" s="280">
        <v>2.71383009567991</v>
      </c>
      <c r="Q247" s="280">
        <v>0.80989658838310596</v>
      </c>
      <c r="R247" s="178"/>
    </row>
    <row r="248" spans="1:18" x14ac:dyDescent="0.25">
      <c r="A248" s="108" t="s">
        <v>538</v>
      </c>
      <c r="B248" s="108">
        <v>59986</v>
      </c>
      <c r="C248" s="108">
        <v>13647</v>
      </c>
      <c r="D248" s="108">
        <v>13878.090352335999</v>
      </c>
      <c r="E248" s="108">
        <v>69.122504802050997</v>
      </c>
      <c r="F248" s="108">
        <v>-12.810051282582201</v>
      </c>
      <c r="G248" s="108">
        <v>-33.854527374702499</v>
      </c>
      <c r="H248" s="108">
        <v>-134.38487639170501</v>
      </c>
      <c r="I248" s="108">
        <v>-119.119751837016</v>
      </c>
      <c r="J248" s="108"/>
      <c r="K248" s="280">
        <v>11.089254159303801</v>
      </c>
      <c r="L248" s="280">
        <v>2.62727969859634</v>
      </c>
      <c r="M248" s="280">
        <v>0.236721901777081</v>
      </c>
      <c r="N248" s="280"/>
      <c r="O248" s="280">
        <v>5.9447204347681106</v>
      </c>
      <c r="P248" s="280">
        <v>2.7306371486680199</v>
      </c>
      <c r="Q248" s="280">
        <v>0.82519254492715</v>
      </c>
      <c r="R248" s="178"/>
    </row>
    <row r="249" spans="1:18" x14ac:dyDescent="0.25">
      <c r="A249" s="108" t="s">
        <v>539</v>
      </c>
      <c r="B249" s="108">
        <v>10430</v>
      </c>
      <c r="C249" s="108">
        <v>14392</v>
      </c>
      <c r="D249" s="108">
        <v>14399.694052556601</v>
      </c>
      <c r="E249" s="108">
        <v>271.78194989364698</v>
      </c>
      <c r="F249" s="108">
        <v>-12.810051282582201</v>
      </c>
      <c r="G249" s="108">
        <v>-41.6652735961625</v>
      </c>
      <c r="H249" s="108">
        <v>-105.903531744521</v>
      </c>
      <c r="I249" s="108">
        <v>-119.119751837016</v>
      </c>
      <c r="J249" s="108"/>
      <c r="K249" s="280">
        <v>13.9309683604986</v>
      </c>
      <c r="L249" s="280">
        <v>3.0105465004793901</v>
      </c>
      <c r="M249" s="280">
        <v>0.28763183125599201</v>
      </c>
      <c r="N249" s="280"/>
      <c r="O249" s="280">
        <v>5.52253116011505</v>
      </c>
      <c r="P249" s="280">
        <v>2.7420901246404599</v>
      </c>
      <c r="Q249" s="280">
        <v>0.84372003835091103</v>
      </c>
      <c r="R249" s="178"/>
    </row>
    <row r="250" spans="1:18" x14ac:dyDescent="0.25">
      <c r="A250" s="108" t="s">
        <v>540</v>
      </c>
      <c r="B250" s="108">
        <v>15345</v>
      </c>
      <c r="C250" s="108">
        <v>16713</v>
      </c>
      <c r="D250" s="108">
        <v>16596.996761960301</v>
      </c>
      <c r="E250" s="108">
        <v>117.02694876836399</v>
      </c>
      <c r="F250" s="108">
        <v>-12.810051282582201</v>
      </c>
      <c r="G250" s="108">
        <v>-33.5796429688789</v>
      </c>
      <c r="H250" s="108">
        <v>164.465416733208</v>
      </c>
      <c r="I250" s="108">
        <v>-119.119751837016</v>
      </c>
      <c r="J250" s="108"/>
      <c r="K250" s="280">
        <v>12.407950472466601</v>
      </c>
      <c r="L250" s="280">
        <v>2.8999674160964504</v>
      </c>
      <c r="M250" s="280">
        <v>0.247637666992506</v>
      </c>
      <c r="N250" s="280"/>
      <c r="O250" s="280">
        <v>7.3183447376995794</v>
      </c>
      <c r="P250" s="280">
        <v>3.2192896709025698</v>
      </c>
      <c r="Q250" s="280">
        <v>1.06875203649397</v>
      </c>
      <c r="R250" s="178"/>
    </row>
    <row r="251" spans="1:18" x14ac:dyDescent="0.25">
      <c r="A251" s="108" t="s">
        <v>541</v>
      </c>
      <c r="B251" s="108">
        <v>16043</v>
      </c>
      <c r="C251" s="108">
        <v>17678</v>
      </c>
      <c r="D251" s="108">
        <v>17921.702409225501</v>
      </c>
      <c r="E251" s="108">
        <v>102.869204602503</v>
      </c>
      <c r="F251" s="108">
        <v>-12.810051282582201</v>
      </c>
      <c r="G251" s="108">
        <v>-39.189171750223899</v>
      </c>
      <c r="H251" s="108">
        <v>-175.78561617157499</v>
      </c>
      <c r="I251" s="108">
        <v>-119.119751837016</v>
      </c>
      <c r="J251" s="108"/>
      <c r="K251" s="280">
        <v>14.4112697126473</v>
      </c>
      <c r="L251" s="280">
        <v>3.52801845041451</v>
      </c>
      <c r="M251" s="280">
        <v>0.28049616655238996</v>
      </c>
      <c r="N251" s="280"/>
      <c r="O251" s="280">
        <v>7.1308358785763302</v>
      </c>
      <c r="P251" s="280">
        <v>3.5342516985601202</v>
      </c>
      <c r="Q251" s="280">
        <v>1.1157514180639501</v>
      </c>
      <c r="R251" s="178"/>
    </row>
    <row r="252" spans="1:18" x14ac:dyDescent="0.25">
      <c r="A252" s="108" t="s">
        <v>542</v>
      </c>
      <c r="B252" s="108">
        <v>26402</v>
      </c>
      <c r="C252" s="108">
        <v>16553</v>
      </c>
      <c r="D252" s="108">
        <v>16289.7968947973</v>
      </c>
      <c r="E252" s="108">
        <v>180.06645726412799</v>
      </c>
      <c r="F252" s="108">
        <v>-12.810051282582201</v>
      </c>
      <c r="G252" s="108">
        <v>-26.855838776663301</v>
      </c>
      <c r="H252" s="108">
        <v>241.553075645435</v>
      </c>
      <c r="I252" s="108">
        <v>-119.119751837016</v>
      </c>
      <c r="J252" s="108"/>
      <c r="K252" s="280">
        <v>11.014317097189601</v>
      </c>
      <c r="L252" s="280">
        <v>2.6475267025225397</v>
      </c>
      <c r="M252" s="280">
        <v>0.22725551094613999</v>
      </c>
      <c r="N252" s="280"/>
      <c r="O252" s="280">
        <v>6.6169229603817898</v>
      </c>
      <c r="P252" s="280">
        <v>3.3747443375501902</v>
      </c>
      <c r="Q252" s="280">
        <v>1.0908264525414701</v>
      </c>
      <c r="R252" s="178"/>
    </row>
    <row r="253" spans="1:18" x14ac:dyDescent="0.25">
      <c r="A253" s="108" t="s">
        <v>543</v>
      </c>
      <c r="B253" s="108">
        <v>10260</v>
      </c>
      <c r="C253" s="108">
        <v>17512</v>
      </c>
      <c r="D253" s="108">
        <v>17158.9695922805</v>
      </c>
      <c r="E253" s="108">
        <v>649.40082473981602</v>
      </c>
      <c r="F253" s="108">
        <v>-12.810051282582201</v>
      </c>
      <c r="G253" s="108">
        <v>-38.347307100738099</v>
      </c>
      <c r="H253" s="108">
        <v>-125.915710327005</v>
      </c>
      <c r="I253" s="108">
        <v>-119.119751837016</v>
      </c>
      <c r="J253" s="108"/>
      <c r="K253" s="280">
        <v>12.397660818713501</v>
      </c>
      <c r="L253" s="280">
        <v>3.0604288499025301</v>
      </c>
      <c r="M253" s="280">
        <v>0.28265107212475599</v>
      </c>
      <c r="N253" s="280"/>
      <c r="O253" s="280">
        <v>7.2514619883040909</v>
      </c>
      <c r="P253" s="280">
        <v>3.5282651072124795</v>
      </c>
      <c r="Q253" s="280">
        <v>1.03313840155945</v>
      </c>
      <c r="R253" s="178"/>
    </row>
    <row r="254" spans="1:18" x14ac:dyDescent="0.25">
      <c r="A254" s="108" t="s">
        <v>544</v>
      </c>
      <c r="B254" s="108">
        <v>20536</v>
      </c>
      <c r="C254" s="108">
        <v>16948</v>
      </c>
      <c r="D254" s="108">
        <v>16823.484074997101</v>
      </c>
      <c r="E254" s="108">
        <v>184.201299120806</v>
      </c>
      <c r="F254" s="108">
        <v>-12.810051282582201</v>
      </c>
      <c r="G254" s="108">
        <v>-43.446506602187299</v>
      </c>
      <c r="H254" s="108">
        <v>116.170160831025</v>
      </c>
      <c r="I254" s="108">
        <v>-119.119751837016</v>
      </c>
      <c r="J254" s="108"/>
      <c r="K254" s="280">
        <v>13.322945072068601</v>
      </c>
      <c r="L254" s="280">
        <v>3.34534476042072</v>
      </c>
      <c r="M254" s="280">
        <v>0.24347487339306603</v>
      </c>
      <c r="N254" s="280"/>
      <c r="O254" s="280">
        <v>7.3383326840670007</v>
      </c>
      <c r="P254" s="280">
        <v>3.3696922477600295</v>
      </c>
      <c r="Q254" s="280">
        <v>0.9495520062329571</v>
      </c>
      <c r="R254" s="178"/>
    </row>
    <row r="255" spans="1:18" x14ac:dyDescent="0.25">
      <c r="A255" s="108" t="s">
        <v>545</v>
      </c>
      <c r="B255" s="108">
        <v>6908</v>
      </c>
      <c r="C255" s="108">
        <v>18176</v>
      </c>
      <c r="D255" s="108">
        <v>18252.546593602801</v>
      </c>
      <c r="E255" s="108">
        <v>186.85839170622799</v>
      </c>
      <c r="F255" s="108">
        <v>-12.810051282582201</v>
      </c>
      <c r="G255" s="108">
        <v>-29.392276189132101</v>
      </c>
      <c r="H255" s="108">
        <v>-101.727281944694</v>
      </c>
      <c r="I255" s="108">
        <v>-119.119751837016</v>
      </c>
      <c r="J255" s="108"/>
      <c r="K255" s="280">
        <v>12.724377533294701</v>
      </c>
      <c r="L255" s="280">
        <v>2.8951939779965299</v>
      </c>
      <c r="M255" s="280">
        <v>0.23161551823972201</v>
      </c>
      <c r="N255" s="280"/>
      <c r="O255" s="280">
        <v>7.5998841922408804</v>
      </c>
      <c r="P255" s="280">
        <v>3.9229878401852902</v>
      </c>
      <c r="Q255" s="280">
        <v>1.14360162130863</v>
      </c>
      <c r="R255" s="178"/>
    </row>
    <row r="256" spans="1:18" x14ac:dyDescent="0.25">
      <c r="A256" s="108" t="s">
        <v>546</v>
      </c>
      <c r="B256" s="108">
        <v>11042</v>
      </c>
      <c r="C256" s="108">
        <v>21177</v>
      </c>
      <c r="D256" s="108">
        <v>21153.048670154301</v>
      </c>
      <c r="E256" s="108">
        <v>334.61053523226201</v>
      </c>
      <c r="F256" s="108">
        <v>-12.810051282582201</v>
      </c>
      <c r="G256" s="108">
        <v>-38.866735228782403</v>
      </c>
      <c r="H256" s="108">
        <v>-140.20934263750499</v>
      </c>
      <c r="I256" s="108">
        <v>-119.119751837016</v>
      </c>
      <c r="J256" s="108"/>
      <c r="K256" s="280">
        <v>15.477268610758902</v>
      </c>
      <c r="L256" s="280">
        <v>4.2202499547183496</v>
      </c>
      <c r="M256" s="280">
        <v>0.289802571997826</v>
      </c>
      <c r="N256" s="280"/>
      <c r="O256" s="280">
        <v>8.5672885346857388</v>
      </c>
      <c r="P256" s="280">
        <v>3.8579967397210702</v>
      </c>
      <c r="Q256" s="280">
        <v>1.5033508422387201</v>
      </c>
      <c r="R256" s="178"/>
    </row>
    <row r="257" spans="1:18" x14ac:dyDescent="0.25">
      <c r="A257" s="108" t="s">
        <v>547</v>
      </c>
      <c r="B257" s="108">
        <v>10913</v>
      </c>
      <c r="C257" s="108">
        <v>16268</v>
      </c>
      <c r="D257" s="108">
        <v>16239.5846929494</v>
      </c>
      <c r="E257" s="108">
        <v>109.688930084305</v>
      </c>
      <c r="F257" s="108">
        <v>-12.810051282582201</v>
      </c>
      <c r="G257" s="108">
        <v>-38.038144519199101</v>
      </c>
      <c r="H257" s="108">
        <v>88.369176442010897</v>
      </c>
      <c r="I257" s="108">
        <v>-119.119751837016</v>
      </c>
      <c r="J257" s="108"/>
      <c r="K257" s="280">
        <v>15.605241455145199</v>
      </c>
      <c r="L257" s="280">
        <v>3.2071840923669002</v>
      </c>
      <c r="M257" s="280">
        <v>0.20159442866306199</v>
      </c>
      <c r="N257" s="280"/>
      <c r="O257" s="280">
        <v>6.5609823146705795</v>
      </c>
      <c r="P257" s="280">
        <v>3.3171446898194796</v>
      </c>
      <c r="Q257" s="280">
        <v>0.89801154586273291</v>
      </c>
      <c r="R257" s="178"/>
    </row>
    <row r="258" spans="1:18" x14ac:dyDescent="0.25">
      <c r="A258" s="108" t="s">
        <v>548</v>
      </c>
      <c r="B258" s="108">
        <v>11243</v>
      </c>
      <c r="C258" s="108">
        <v>15901</v>
      </c>
      <c r="D258" s="108">
        <v>15924.9796094908</v>
      </c>
      <c r="E258" s="108">
        <v>196.79242234662701</v>
      </c>
      <c r="F258" s="108">
        <v>-12.810051282582201</v>
      </c>
      <c r="G258" s="108">
        <v>-43.909833299065603</v>
      </c>
      <c r="H258" s="108">
        <v>-44.775402508778903</v>
      </c>
      <c r="I258" s="108">
        <v>-119.119751837016</v>
      </c>
      <c r="J258" s="108"/>
      <c r="K258" s="280">
        <v>13.226007293426999</v>
      </c>
      <c r="L258" s="280">
        <v>2.97963177087966</v>
      </c>
      <c r="M258" s="280">
        <v>0.177888463933114</v>
      </c>
      <c r="N258" s="280"/>
      <c r="O258" s="280">
        <v>6.8664947078182008</v>
      </c>
      <c r="P258" s="280">
        <v>3.1930979275993998</v>
      </c>
      <c r="Q258" s="280">
        <v>0.95170328204216004</v>
      </c>
      <c r="R258" s="178"/>
    </row>
    <row r="259" spans="1:18" x14ac:dyDescent="0.25">
      <c r="A259" s="108" t="s">
        <v>549</v>
      </c>
      <c r="B259" s="108">
        <v>6728</v>
      </c>
      <c r="C259" s="108">
        <v>18753</v>
      </c>
      <c r="D259" s="108">
        <v>17484.190277107999</v>
      </c>
      <c r="E259" s="108">
        <v>726.35314858311199</v>
      </c>
      <c r="F259" s="108">
        <v>-12.810051282582201</v>
      </c>
      <c r="G259" s="108">
        <v>-43.5899133304084</v>
      </c>
      <c r="H259" s="108">
        <v>717.96602633135603</v>
      </c>
      <c r="I259" s="108">
        <v>-119.119751837016</v>
      </c>
      <c r="J259" s="108"/>
      <c r="K259" s="280">
        <v>12.217598097503</v>
      </c>
      <c r="L259" s="280">
        <v>3.04696789536266</v>
      </c>
      <c r="M259" s="280">
        <v>0.14863258026159301</v>
      </c>
      <c r="N259" s="280"/>
      <c r="O259" s="280">
        <v>7.1343638525564801</v>
      </c>
      <c r="P259" s="280">
        <v>4.0279429250891798</v>
      </c>
      <c r="Q259" s="280">
        <v>0.966111771700357</v>
      </c>
      <c r="R259" s="178"/>
    </row>
    <row r="260" spans="1:18" x14ac:dyDescent="0.25">
      <c r="A260" s="108" t="s">
        <v>550</v>
      </c>
      <c r="B260" s="108">
        <v>6929</v>
      </c>
      <c r="C260" s="108">
        <v>20526</v>
      </c>
      <c r="D260" s="108">
        <v>19153.576602725301</v>
      </c>
      <c r="E260" s="108">
        <v>875.91076419511205</v>
      </c>
      <c r="F260" s="108">
        <v>626.54793141207995</v>
      </c>
      <c r="G260" s="108">
        <v>-35.247342710021599</v>
      </c>
      <c r="H260" s="108">
        <v>24.790540293179099</v>
      </c>
      <c r="I260" s="108">
        <v>-119.119751837016</v>
      </c>
      <c r="J260" s="108"/>
      <c r="K260" s="280">
        <v>12.671381151681299</v>
      </c>
      <c r="L260" s="280">
        <v>3.2183576273632601</v>
      </c>
      <c r="M260" s="280">
        <v>0.40409871554336801</v>
      </c>
      <c r="N260" s="280"/>
      <c r="O260" s="280">
        <v>7.9953817289652198</v>
      </c>
      <c r="P260" s="280">
        <v>4.1564439313032198</v>
      </c>
      <c r="Q260" s="280">
        <v>1.08240727377688</v>
      </c>
      <c r="R260" s="178"/>
    </row>
    <row r="261" spans="1:18" ht="14.25" customHeight="1" x14ac:dyDescent="0.25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280"/>
      <c r="L261" s="280"/>
      <c r="M261" s="280"/>
      <c r="N261" s="280"/>
      <c r="O261" s="280"/>
      <c r="P261" s="280"/>
      <c r="Q261" s="280"/>
      <c r="R261" s="178"/>
    </row>
    <row r="262" spans="1:18" x14ac:dyDescent="0.25">
      <c r="A262" s="108" t="s">
        <v>552</v>
      </c>
      <c r="B262" s="108">
        <v>26414</v>
      </c>
      <c r="C262" s="108">
        <v>17325</v>
      </c>
      <c r="D262" s="108">
        <v>17097.552454131001</v>
      </c>
      <c r="E262" s="108">
        <v>70.897880927363403</v>
      </c>
      <c r="F262" s="108">
        <v>-12.810051282582201</v>
      </c>
      <c r="G262" s="108">
        <v>-41.0468639760835</v>
      </c>
      <c r="H262" s="108">
        <v>329.69693236804198</v>
      </c>
      <c r="I262" s="108">
        <v>-119.119751837016</v>
      </c>
      <c r="J262" s="108"/>
      <c r="K262" s="280">
        <v>11.9860679942455</v>
      </c>
      <c r="L262" s="280">
        <v>2.7523283107443</v>
      </c>
      <c r="M262" s="280">
        <v>0.19686529870523201</v>
      </c>
      <c r="N262" s="280"/>
      <c r="O262" s="280">
        <v>7.3824487014461999</v>
      </c>
      <c r="P262" s="280">
        <v>3.5927917013704902</v>
      </c>
      <c r="Q262" s="280">
        <v>1.0789732717498299</v>
      </c>
      <c r="R262" s="178"/>
    </row>
    <row r="263" spans="1:18" x14ac:dyDescent="0.25">
      <c r="A263" s="108" t="s">
        <v>553</v>
      </c>
      <c r="B263" s="108">
        <v>103532</v>
      </c>
      <c r="C263" s="108">
        <v>12960</v>
      </c>
      <c r="D263" s="108">
        <v>13117.8801905665</v>
      </c>
      <c r="E263" s="108">
        <v>-91.9410662612393</v>
      </c>
      <c r="F263" s="108">
        <v>-12.810051282582201</v>
      </c>
      <c r="G263" s="108">
        <v>-25.333536094671</v>
      </c>
      <c r="H263" s="108">
        <v>91.615811509214794</v>
      </c>
      <c r="I263" s="108">
        <v>-119.119751837016</v>
      </c>
      <c r="J263" s="108"/>
      <c r="K263" s="280">
        <v>9.29760846887919</v>
      </c>
      <c r="L263" s="280">
        <v>2.28721554688406</v>
      </c>
      <c r="M263" s="280">
        <v>0.163234555499749</v>
      </c>
      <c r="N263" s="280"/>
      <c r="O263" s="280">
        <v>5.88320519259746</v>
      </c>
      <c r="P263" s="280">
        <v>2.75566974462002</v>
      </c>
      <c r="Q263" s="280">
        <v>0.75918556581539998</v>
      </c>
      <c r="R263" s="178"/>
    </row>
    <row r="264" spans="1:18" x14ac:dyDescent="0.25">
      <c r="A264" s="108" t="s">
        <v>554</v>
      </c>
      <c r="B264" s="108">
        <v>9374</v>
      </c>
      <c r="C264" s="108">
        <v>16856</v>
      </c>
      <c r="D264" s="108">
        <v>16254.175973285701</v>
      </c>
      <c r="E264" s="108">
        <v>0.88225351351089498</v>
      </c>
      <c r="F264" s="108">
        <v>-12.810051282582201</v>
      </c>
      <c r="G264" s="108">
        <v>-36.825105681664603</v>
      </c>
      <c r="H264" s="108">
        <v>769.56463375463295</v>
      </c>
      <c r="I264" s="108">
        <v>-119.119751837016</v>
      </c>
      <c r="J264" s="108"/>
      <c r="K264" s="280">
        <v>13.185406443354001</v>
      </c>
      <c r="L264" s="280">
        <v>2.75229357798165</v>
      </c>
      <c r="M264" s="280">
        <v>0.23469170044804799</v>
      </c>
      <c r="N264" s="280"/>
      <c r="O264" s="280">
        <v>7.0620866225730703</v>
      </c>
      <c r="P264" s="280">
        <v>3.2536803925752102</v>
      </c>
      <c r="Q264" s="280">
        <v>1.0027736291871101</v>
      </c>
      <c r="R264" s="178"/>
    </row>
    <row r="265" spans="1:18" x14ac:dyDescent="0.25">
      <c r="A265" s="108" t="s">
        <v>555</v>
      </c>
      <c r="B265" s="108">
        <v>37645</v>
      </c>
      <c r="C265" s="108">
        <v>16346</v>
      </c>
      <c r="D265" s="108">
        <v>16113.148170565801</v>
      </c>
      <c r="E265" s="108">
        <v>120.133652755971</v>
      </c>
      <c r="F265" s="108">
        <v>-12.810051282582201</v>
      </c>
      <c r="G265" s="108">
        <v>-39.6126813357088</v>
      </c>
      <c r="H265" s="108">
        <v>283.88544952780501</v>
      </c>
      <c r="I265" s="108">
        <v>-119.119751837016</v>
      </c>
      <c r="J265" s="108"/>
      <c r="K265" s="280">
        <v>12.3841147562757</v>
      </c>
      <c r="L265" s="280">
        <v>2.57404701819631</v>
      </c>
      <c r="M265" s="280">
        <v>0.18594766901314899</v>
      </c>
      <c r="N265" s="280"/>
      <c r="O265" s="280">
        <v>7.4139992030814197</v>
      </c>
      <c r="P265" s="280">
        <v>3.3284632753353702</v>
      </c>
      <c r="Q265" s="280">
        <v>0.96161508832514309</v>
      </c>
      <c r="R265" s="178"/>
    </row>
    <row r="266" spans="1:18" x14ac:dyDescent="0.25">
      <c r="A266" s="108" t="s">
        <v>556</v>
      </c>
      <c r="B266" s="108">
        <v>18538</v>
      </c>
      <c r="C266" s="108">
        <v>18395</v>
      </c>
      <c r="D266" s="108">
        <v>17761.884208950902</v>
      </c>
      <c r="E266" s="108">
        <v>336.431094239115</v>
      </c>
      <c r="F266" s="108">
        <v>153.52621330474301</v>
      </c>
      <c r="G266" s="108">
        <v>-41.182510349062703</v>
      </c>
      <c r="H266" s="108">
        <v>303.455778205527</v>
      </c>
      <c r="I266" s="108">
        <v>-119.119751837016</v>
      </c>
      <c r="J266" s="108"/>
      <c r="K266" s="280">
        <v>13.3617434458949</v>
      </c>
      <c r="L266" s="280">
        <v>2.79965476318913</v>
      </c>
      <c r="M266" s="280">
        <v>0.24274463264645602</v>
      </c>
      <c r="N266" s="280"/>
      <c r="O266" s="280">
        <v>7.7300679684971394</v>
      </c>
      <c r="P266" s="280">
        <v>3.5386773114683399</v>
      </c>
      <c r="Q266" s="280">
        <v>1.17596288704283</v>
      </c>
      <c r="R266" s="178"/>
    </row>
    <row r="267" spans="1:18" x14ac:dyDescent="0.25">
      <c r="A267" s="108" t="s">
        <v>557</v>
      </c>
      <c r="B267" s="108">
        <v>9370</v>
      </c>
      <c r="C267" s="108">
        <v>17448</v>
      </c>
      <c r="D267" s="108">
        <v>15989.915830792401</v>
      </c>
      <c r="E267" s="108">
        <v>953.90766304299098</v>
      </c>
      <c r="F267" s="108">
        <v>149.93007672674699</v>
      </c>
      <c r="G267" s="108">
        <v>-39.762509720997002</v>
      </c>
      <c r="H267" s="108">
        <v>513.48473110490897</v>
      </c>
      <c r="I267" s="108">
        <v>-119.119751837016</v>
      </c>
      <c r="J267" s="108"/>
      <c r="K267" s="280">
        <v>13.3938100320171</v>
      </c>
      <c r="L267" s="280">
        <v>2.52934898612593</v>
      </c>
      <c r="M267" s="280">
        <v>0.11739594450373501</v>
      </c>
      <c r="N267" s="280"/>
      <c r="O267" s="280">
        <v>7.4066168623265707</v>
      </c>
      <c r="P267" s="280">
        <v>3.4685165421558204</v>
      </c>
      <c r="Q267" s="280">
        <v>0.87513340448239096</v>
      </c>
      <c r="R267" s="178"/>
    </row>
    <row r="268" spans="1:18" x14ac:dyDescent="0.25">
      <c r="A268" s="108" t="s">
        <v>558</v>
      </c>
      <c r="B268" s="108">
        <v>5758</v>
      </c>
      <c r="C268" s="108">
        <v>17764</v>
      </c>
      <c r="D268" s="108">
        <v>17539.5550704364</v>
      </c>
      <c r="E268" s="108">
        <v>293.66428528008203</v>
      </c>
      <c r="F268" s="108">
        <v>-12.810051282582201</v>
      </c>
      <c r="G268" s="108">
        <v>-40.0599037001613</v>
      </c>
      <c r="H268" s="108">
        <v>102.710306933699</v>
      </c>
      <c r="I268" s="108">
        <v>-119.119751837016</v>
      </c>
      <c r="J268" s="108"/>
      <c r="K268" s="280">
        <v>15.335185828412602</v>
      </c>
      <c r="L268" s="280">
        <v>2.3445640847516502</v>
      </c>
      <c r="M268" s="280">
        <v>5.2101424105592195E-2</v>
      </c>
      <c r="N268" s="280"/>
      <c r="O268" s="280">
        <v>8.3188607155262204</v>
      </c>
      <c r="P268" s="280">
        <v>3.4039597082320303</v>
      </c>
      <c r="Q268" s="280">
        <v>1.23306703716568</v>
      </c>
      <c r="R268" s="178"/>
    </row>
    <row r="269" spans="1:18" x14ac:dyDescent="0.25">
      <c r="A269" s="108" t="s">
        <v>559</v>
      </c>
      <c r="B269" s="108">
        <v>11525</v>
      </c>
      <c r="C269" s="108">
        <v>17982</v>
      </c>
      <c r="D269" s="108">
        <v>17750.8873583401</v>
      </c>
      <c r="E269" s="108">
        <v>181.791633430074</v>
      </c>
      <c r="F269" s="108">
        <v>-12.810051282582201</v>
      </c>
      <c r="G269" s="108">
        <v>-52.858827799752397</v>
      </c>
      <c r="H269" s="108">
        <v>234.41372959716699</v>
      </c>
      <c r="I269" s="108">
        <v>-119.119751837016</v>
      </c>
      <c r="J269" s="108"/>
      <c r="K269" s="280">
        <v>13.657266811279801</v>
      </c>
      <c r="L269" s="280">
        <v>3.0281995661605201</v>
      </c>
      <c r="M269" s="280">
        <v>0.26030368763557499</v>
      </c>
      <c r="N269" s="280"/>
      <c r="O269" s="280">
        <v>6.8980477223427306</v>
      </c>
      <c r="P269" s="280">
        <v>3.6355748373101999</v>
      </c>
      <c r="Q269" s="280">
        <v>1.1713665943600899</v>
      </c>
      <c r="R269" s="178"/>
    </row>
    <row r="270" spans="1:18" x14ac:dyDescent="0.25">
      <c r="A270" s="108" t="s">
        <v>560</v>
      </c>
      <c r="B270" s="108">
        <v>38628</v>
      </c>
      <c r="C270" s="108">
        <v>15493</v>
      </c>
      <c r="D270" s="108">
        <v>15357.775405713401</v>
      </c>
      <c r="E270" s="108">
        <v>110.012098950831</v>
      </c>
      <c r="F270" s="108">
        <v>-12.810051282582201</v>
      </c>
      <c r="G270" s="108">
        <v>-23.481671548655399</v>
      </c>
      <c r="H270" s="108">
        <v>180.49845448075399</v>
      </c>
      <c r="I270" s="108">
        <v>-119.119751837016</v>
      </c>
      <c r="J270" s="108"/>
      <c r="K270" s="280">
        <v>11.0230920575748</v>
      </c>
      <c r="L270" s="280">
        <v>2.9900590245417797</v>
      </c>
      <c r="M270" s="280">
        <v>0.240757999378689</v>
      </c>
      <c r="N270" s="280"/>
      <c r="O270" s="280">
        <v>6.4564564564564595</v>
      </c>
      <c r="P270" s="280">
        <v>3.1893962928445698</v>
      </c>
      <c r="Q270" s="280">
        <v>0.87501294397846108</v>
      </c>
      <c r="R270" s="178"/>
    </row>
    <row r="271" spans="1:18" x14ac:dyDescent="0.25">
      <c r="A271" s="108" t="s">
        <v>561</v>
      </c>
      <c r="B271" s="108">
        <v>24858</v>
      </c>
      <c r="C271" s="108">
        <v>18179</v>
      </c>
      <c r="D271" s="108">
        <v>17543.926918078101</v>
      </c>
      <c r="E271" s="108">
        <v>206.01722336054601</v>
      </c>
      <c r="F271" s="108">
        <v>-12.810051282582201</v>
      </c>
      <c r="G271" s="108">
        <v>-36.193611879429497</v>
      </c>
      <c r="H271" s="108">
        <v>597.424803149995</v>
      </c>
      <c r="I271" s="108">
        <v>-119.119751837016</v>
      </c>
      <c r="J271" s="108"/>
      <c r="K271" s="280">
        <v>13.6776892750825</v>
      </c>
      <c r="L271" s="280">
        <v>2.7476064043768602</v>
      </c>
      <c r="M271" s="280">
        <v>0.20918818891302601</v>
      </c>
      <c r="N271" s="280"/>
      <c r="O271" s="280">
        <v>7.6997344919140707</v>
      </c>
      <c r="P271" s="280">
        <v>3.7171132029929996</v>
      </c>
      <c r="Q271" s="280">
        <v>1.04996379435192</v>
      </c>
      <c r="R271" s="178"/>
    </row>
    <row r="272" spans="1:18" ht="14.25" customHeight="1" x14ac:dyDescent="0.25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280"/>
      <c r="L272" s="280"/>
      <c r="M272" s="280"/>
      <c r="N272" s="280"/>
      <c r="O272" s="280"/>
      <c r="P272" s="280"/>
      <c r="Q272" s="280"/>
      <c r="R272" s="178"/>
    </row>
    <row r="273" spans="1:18" x14ac:dyDescent="0.25">
      <c r="A273" s="108" t="s">
        <v>563</v>
      </c>
      <c r="B273" s="108">
        <v>24654</v>
      </c>
      <c r="C273" s="108">
        <v>16689</v>
      </c>
      <c r="D273" s="108">
        <v>16411.483797458601</v>
      </c>
      <c r="E273" s="108">
        <v>107.541167414573</v>
      </c>
      <c r="F273" s="108">
        <v>-12.810051282582201</v>
      </c>
      <c r="G273" s="108">
        <v>-35.487259843189499</v>
      </c>
      <c r="H273" s="108">
        <v>337.67040174305299</v>
      </c>
      <c r="I273" s="108">
        <v>-119.119751837016</v>
      </c>
      <c r="J273" s="108"/>
      <c r="K273" s="280">
        <v>12.403666747789401</v>
      </c>
      <c r="L273" s="280">
        <v>3.1637868094426902</v>
      </c>
      <c r="M273" s="280">
        <v>0.190638435953598</v>
      </c>
      <c r="N273" s="280"/>
      <c r="O273" s="280">
        <v>7.3456639896162894</v>
      </c>
      <c r="P273" s="280">
        <v>3.28547091749817</v>
      </c>
      <c r="Q273" s="280">
        <v>0.96130445363835504</v>
      </c>
      <c r="R273" s="178"/>
    </row>
    <row r="274" spans="1:18" x14ac:dyDescent="0.25">
      <c r="A274" s="108" t="s">
        <v>564</v>
      </c>
      <c r="B274" s="108">
        <v>17631</v>
      </c>
      <c r="C274" s="108">
        <v>19287</v>
      </c>
      <c r="D274" s="108">
        <v>18346.123018170299</v>
      </c>
      <c r="E274" s="108">
        <v>373.09935607787901</v>
      </c>
      <c r="F274" s="108">
        <v>-12.810051282582201</v>
      </c>
      <c r="G274" s="108">
        <v>-30.569459834482799</v>
      </c>
      <c r="H274" s="108">
        <v>730.41212392459397</v>
      </c>
      <c r="I274" s="108">
        <v>-119.119751837016</v>
      </c>
      <c r="J274" s="108"/>
      <c r="K274" s="280">
        <v>14.1909137314957</v>
      </c>
      <c r="L274" s="280">
        <v>2.92099143553967</v>
      </c>
      <c r="M274" s="280">
        <v>0.255232261357836</v>
      </c>
      <c r="N274" s="280"/>
      <c r="O274" s="280">
        <v>8.2298224717826614</v>
      </c>
      <c r="P274" s="280">
        <v>3.5222052067381298</v>
      </c>
      <c r="Q274" s="280">
        <v>1.23078668254779</v>
      </c>
      <c r="R274" s="178"/>
    </row>
    <row r="275" spans="1:18" x14ac:dyDescent="0.25">
      <c r="A275" s="108" t="s">
        <v>565</v>
      </c>
      <c r="B275" s="108">
        <v>18523</v>
      </c>
      <c r="C275" s="108">
        <v>20317</v>
      </c>
      <c r="D275" s="108">
        <v>19372.040944418099</v>
      </c>
      <c r="E275" s="108">
        <v>370.57644905478099</v>
      </c>
      <c r="F275" s="108">
        <v>43.970846707309001</v>
      </c>
      <c r="G275" s="108">
        <v>-33.544410206187699</v>
      </c>
      <c r="H275" s="108">
        <v>683.379167749521</v>
      </c>
      <c r="I275" s="108">
        <v>-119.119751837016</v>
      </c>
      <c r="J275" s="108"/>
      <c r="K275" s="280">
        <v>13.09183177671</v>
      </c>
      <c r="L275" s="280">
        <v>3.09885007828106</v>
      </c>
      <c r="M275" s="280">
        <v>0.32392161097014499</v>
      </c>
      <c r="N275" s="280"/>
      <c r="O275" s="280">
        <v>8.2653997732548703</v>
      </c>
      <c r="P275" s="280">
        <v>4.0328240565783098</v>
      </c>
      <c r="Q275" s="280">
        <v>1.22010473465421</v>
      </c>
      <c r="R275" s="178"/>
    </row>
    <row r="276" spans="1:18" x14ac:dyDescent="0.25">
      <c r="A276" s="108" t="s">
        <v>566</v>
      </c>
      <c r="B276" s="108">
        <v>99213</v>
      </c>
      <c r="C276" s="108">
        <v>14087</v>
      </c>
      <c r="D276" s="108">
        <v>14138.8130476552</v>
      </c>
      <c r="E276" s="108">
        <v>-30.0115988987672</v>
      </c>
      <c r="F276" s="108">
        <v>-12.810051282582201</v>
      </c>
      <c r="G276" s="108">
        <v>-41.149360098473998</v>
      </c>
      <c r="H276" s="108">
        <v>151.62619462910001</v>
      </c>
      <c r="I276" s="108">
        <v>-119.119751837016</v>
      </c>
      <c r="J276" s="108"/>
      <c r="K276" s="280">
        <v>10.0541259713949</v>
      </c>
      <c r="L276" s="280">
        <v>2.6407829619102303</v>
      </c>
      <c r="M276" s="280">
        <v>0.18344370193422199</v>
      </c>
      <c r="N276" s="280"/>
      <c r="O276" s="280">
        <v>5.8833015834618401</v>
      </c>
      <c r="P276" s="280">
        <v>2.9441706228014501</v>
      </c>
      <c r="Q276" s="280">
        <v>0.851702901837461</v>
      </c>
      <c r="R276" s="178"/>
    </row>
    <row r="277" spans="1:18" x14ac:dyDescent="0.25">
      <c r="A277" s="108" t="s">
        <v>567</v>
      </c>
      <c r="B277" s="108">
        <v>17540</v>
      </c>
      <c r="C277" s="108">
        <v>14487</v>
      </c>
      <c r="D277" s="108">
        <v>14041.004405927701</v>
      </c>
      <c r="E277" s="108">
        <v>74.116793581072201</v>
      </c>
      <c r="F277" s="108">
        <v>-12.810051282582201</v>
      </c>
      <c r="G277" s="108">
        <v>-46.157440310221801</v>
      </c>
      <c r="H277" s="108">
        <v>549.86211636593202</v>
      </c>
      <c r="I277" s="108">
        <v>-119.119751837016</v>
      </c>
      <c r="J277" s="108"/>
      <c r="K277" s="280">
        <v>11.5735461801596</v>
      </c>
      <c r="L277" s="280">
        <v>2.5655644241733202</v>
      </c>
      <c r="M277" s="280">
        <v>0.153933865450399</v>
      </c>
      <c r="N277" s="280"/>
      <c r="O277" s="280">
        <v>6.3283922462941806</v>
      </c>
      <c r="P277" s="280">
        <v>3.0330672748004597</v>
      </c>
      <c r="Q277" s="280">
        <v>0.71265678449258796</v>
      </c>
      <c r="R277" s="178"/>
    </row>
    <row r="278" spans="1:18" x14ac:dyDescent="0.25">
      <c r="A278" s="108" t="s">
        <v>568</v>
      </c>
      <c r="B278" s="108">
        <v>9109</v>
      </c>
      <c r="C278" s="108">
        <v>19591</v>
      </c>
      <c r="D278" s="108">
        <v>17998.353727528</v>
      </c>
      <c r="E278" s="108">
        <v>463.26552653555802</v>
      </c>
      <c r="F278" s="108">
        <v>313.64613230690998</v>
      </c>
      <c r="G278" s="108">
        <v>-47.566295069765999</v>
      </c>
      <c r="H278" s="108">
        <v>982.55354798787403</v>
      </c>
      <c r="I278" s="108">
        <v>-119.119751837016</v>
      </c>
      <c r="J278" s="108"/>
      <c r="K278" s="280">
        <v>12.679767263146299</v>
      </c>
      <c r="L278" s="280">
        <v>2.7225820616972198</v>
      </c>
      <c r="M278" s="280">
        <v>0.19760676254254</v>
      </c>
      <c r="N278" s="280"/>
      <c r="O278" s="280">
        <v>8.4751344823800601</v>
      </c>
      <c r="P278" s="280">
        <v>3.97409155779998</v>
      </c>
      <c r="Q278" s="280">
        <v>0.98803381271270196</v>
      </c>
      <c r="R278" s="178"/>
    </row>
    <row r="279" spans="1:18" x14ac:dyDescent="0.25">
      <c r="A279" s="108" t="s">
        <v>569</v>
      </c>
      <c r="B279" s="108">
        <v>55478</v>
      </c>
      <c r="C279" s="108">
        <v>15310</v>
      </c>
      <c r="D279" s="108">
        <v>14879.1642544837</v>
      </c>
      <c r="E279" s="108">
        <v>201.88847212092301</v>
      </c>
      <c r="F279" s="108">
        <v>-12.810051282582201</v>
      </c>
      <c r="G279" s="108">
        <v>-46.222494080616798</v>
      </c>
      <c r="H279" s="108">
        <v>407.58256424371899</v>
      </c>
      <c r="I279" s="108">
        <v>-119.119751837016</v>
      </c>
      <c r="J279" s="108"/>
      <c r="K279" s="280">
        <v>12.623021738346701</v>
      </c>
      <c r="L279" s="280">
        <v>2.81012293161253</v>
      </c>
      <c r="M279" s="280">
        <v>0.176646598651718</v>
      </c>
      <c r="N279" s="280"/>
      <c r="O279" s="280">
        <v>5.5932081185334699</v>
      </c>
      <c r="P279" s="280">
        <v>3.1976639388586499</v>
      </c>
      <c r="Q279" s="280">
        <v>0.87061537906917996</v>
      </c>
      <c r="R279" s="178"/>
    </row>
    <row r="280" spans="1:18" ht="14.25" customHeight="1" x14ac:dyDescent="0.25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280"/>
      <c r="L280" s="280"/>
      <c r="M280" s="280"/>
      <c r="N280" s="280"/>
      <c r="O280" s="280"/>
      <c r="P280" s="280"/>
      <c r="Q280" s="280"/>
      <c r="R280" s="178"/>
    </row>
    <row r="281" spans="1:18" x14ac:dyDescent="0.25">
      <c r="A281" s="108" t="s">
        <v>571</v>
      </c>
      <c r="B281" s="108">
        <v>7140</v>
      </c>
      <c r="C281" s="108">
        <v>20739</v>
      </c>
      <c r="D281" s="108">
        <v>18435.694013418801</v>
      </c>
      <c r="E281" s="108">
        <v>1040.4372440663201</v>
      </c>
      <c r="F281" s="108">
        <v>1177.1177939828999</v>
      </c>
      <c r="G281" s="108">
        <v>-45.046318789356199</v>
      </c>
      <c r="H281" s="108">
        <v>250.30487687932001</v>
      </c>
      <c r="I281" s="108">
        <v>-119.119751837016</v>
      </c>
      <c r="J281" s="108"/>
      <c r="K281" s="280">
        <v>13.221288515406199</v>
      </c>
      <c r="L281" s="280">
        <v>2.8151260504201701</v>
      </c>
      <c r="M281" s="280">
        <v>0.19607843137254902</v>
      </c>
      <c r="N281" s="280"/>
      <c r="O281" s="280">
        <v>8.3473389355742302</v>
      </c>
      <c r="P281" s="280">
        <v>4.0336134453781503</v>
      </c>
      <c r="Q281" s="280">
        <v>1.0644257703081199</v>
      </c>
      <c r="R281" s="178"/>
    </row>
    <row r="282" spans="1:18" x14ac:dyDescent="0.25">
      <c r="A282" s="108" t="s">
        <v>572</v>
      </c>
      <c r="B282" s="108">
        <v>6099</v>
      </c>
      <c r="C282" s="108">
        <v>20608</v>
      </c>
      <c r="D282" s="108">
        <v>18562.620665541199</v>
      </c>
      <c r="E282" s="108">
        <v>787.70652526323101</v>
      </c>
      <c r="F282" s="108">
        <v>922.17625708624496</v>
      </c>
      <c r="G282" s="108">
        <v>-36.219847299894496</v>
      </c>
      <c r="H282" s="108">
        <v>490.83298662477699</v>
      </c>
      <c r="I282" s="108">
        <v>-119.119751837016</v>
      </c>
      <c r="J282" s="108"/>
      <c r="K282" s="280">
        <v>13.739957370060699</v>
      </c>
      <c r="L282" s="280">
        <v>3.06607640596819</v>
      </c>
      <c r="M282" s="280">
        <v>0.180357435645188</v>
      </c>
      <c r="N282" s="280"/>
      <c r="O282" s="280">
        <v>8.6243646499426099</v>
      </c>
      <c r="P282" s="280">
        <v>3.6235448434169504</v>
      </c>
      <c r="Q282" s="280">
        <v>1.2133136579767201</v>
      </c>
      <c r="R282" s="178"/>
    </row>
    <row r="283" spans="1:18" x14ac:dyDescent="0.25">
      <c r="A283" s="108" t="s">
        <v>573</v>
      </c>
      <c r="B283" s="108">
        <v>10145</v>
      </c>
      <c r="C283" s="108">
        <v>20162</v>
      </c>
      <c r="D283" s="108">
        <v>18373.209987006401</v>
      </c>
      <c r="E283" s="108">
        <v>818.27819453392397</v>
      </c>
      <c r="F283" s="108">
        <v>709.359621136383</v>
      </c>
      <c r="G283" s="108">
        <v>-45.951763848877398</v>
      </c>
      <c r="H283" s="108">
        <v>426.41111491534298</v>
      </c>
      <c r="I283" s="108">
        <v>-119.119751837016</v>
      </c>
      <c r="J283" s="108"/>
      <c r="K283" s="280">
        <v>13.090192212912799</v>
      </c>
      <c r="L283" s="280">
        <v>2.97683587974372</v>
      </c>
      <c r="M283" s="280">
        <v>0.206998521439133</v>
      </c>
      <c r="N283" s="280"/>
      <c r="O283" s="280">
        <v>8.2405125677673698</v>
      </c>
      <c r="P283" s="280">
        <v>4.06111384918679</v>
      </c>
      <c r="Q283" s="280">
        <v>1.0152784622967002</v>
      </c>
      <c r="R283" s="178"/>
    </row>
    <row r="284" spans="1:18" x14ac:dyDescent="0.25">
      <c r="A284" s="108" t="s">
        <v>574</v>
      </c>
      <c r="B284" s="108">
        <v>15595</v>
      </c>
      <c r="C284" s="108">
        <v>12796</v>
      </c>
      <c r="D284" s="108">
        <v>11959.3248376131</v>
      </c>
      <c r="E284" s="108">
        <v>535.893558868382</v>
      </c>
      <c r="F284" s="108">
        <v>302.23824897342701</v>
      </c>
      <c r="G284" s="108">
        <v>-50.359610997188398</v>
      </c>
      <c r="H284" s="108">
        <v>168.15108738544799</v>
      </c>
      <c r="I284" s="108">
        <v>-119.119751837016</v>
      </c>
      <c r="J284" s="108"/>
      <c r="K284" s="280">
        <v>10.836806668804099</v>
      </c>
      <c r="L284" s="280">
        <v>2.14171208720744</v>
      </c>
      <c r="M284" s="280">
        <v>0.147483167681949</v>
      </c>
      <c r="N284" s="280"/>
      <c r="O284" s="280">
        <v>5.7646681628727201</v>
      </c>
      <c r="P284" s="280">
        <v>2.5072138505931401</v>
      </c>
      <c r="Q284" s="280">
        <v>0.57069573581276101</v>
      </c>
      <c r="R284" s="178"/>
    </row>
    <row r="285" spans="1:18" x14ac:dyDescent="0.25">
      <c r="A285" s="108" t="s">
        <v>575</v>
      </c>
      <c r="B285" s="108">
        <v>5135</v>
      </c>
      <c r="C285" s="108">
        <v>21566</v>
      </c>
      <c r="D285" s="108">
        <v>18770.617899160599</v>
      </c>
      <c r="E285" s="108">
        <v>922.26794816970596</v>
      </c>
      <c r="F285" s="108">
        <v>920.23407727001097</v>
      </c>
      <c r="G285" s="108">
        <v>-36.875539161021301</v>
      </c>
      <c r="H285" s="108">
        <v>1108.95532174857</v>
      </c>
      <c r="I285" s="108">
        <v>-119.119751837016</v>
      </c>
      <c r="J285" s="108"/>
      <c r="K285" s="280">
        <v>12.930866601752699</v>
      </c>
      <c r="L285" s="280">
        <v>2.96007789678676</v>
      </c>
      <c r="M285" s="280">
        <v>0.15579357351509301</v>
      </c>
      <c r="N285" s="280"/>
      <c r="O285" s="280">
        <v>7.9844206426484901</v>
      </c>
      <c r="P285" s="280">
        <v>4.3427458617332002</v>
      </c>
      <c r="Q285" s="280">
        <v>1.05160662122687</v>
      </c>
      <c r="R285" s="178"/>
    </row>
    <row r="286" spans="1:18" x14ac:dyDescent="0.25">
      <c r="A286" s="108" t="s">
        <v>576</v>
      </c>
      <c r="B286" s="108">
        <v>11113</v>
      </c>
      <c r="C286" s="108">
        <v>22667</v>
      </c>
      <c r="D286" s="108">
        <v>20330.4106453124</v>
      </c>
      <c r="E286" s="108">
        <v>862.48404140755304</v>
      </c>
      <c r="F286" s="108">
        <v>896.50683844066202</v>
      </c>
      <c r="G286" s="108">
        <v>-39.8390827956705</v>
      </c>
      <c r="H286" s="108">
        <v>736.71863724998502</v>
      </c>
      <c r="I286" s="108">
        <v>-119.119751837016</v>
      </c>
      <c r="J286" s="108"/>
      <c r="K286" s="280">
        <v>13.7766579681454</v>
      </c>
      <c r="L286" s="280">
        <v>2.9065058939980197</v>
      </c>
      <c r="M286" s="280">
        <v>0.19796634572122701</v>
      </c>
      <c r="N286" s="280"/>
      <c r="O286" s="280">
        <v>8.7465130927742294</v>
      </c>
      <c r="P286" s="280">
        <v>4.4002519571672805</v>
      </c>
      <c r="Q286" s="280">
        <v>1.3227751282281999</v>
      </c>
      <c r="R286" s="178"/>
    </row>
    <row r="287" spans="1:18" x14ac:dyDescent="0.25">
      <c r="A287" s="108" t="s">
        <v>577</v>
      </c>
      <c r="B287" s="108">
        <v>12464</v>
      </c>
      <c r="C287" s="108">
        <v>11013</v>
      </c>
      <c r="D287" s="108">
        <v>10336.815375350599</v>
      </c>
      <c r="E287" s="108">
        <v>579.30196905540504</v>
      </c>
      <c r="F287" s="108">
        <v>266.41913101933199</v>
      </c>
      <c r="G287" s="108">
        <v>-50.545988816392303</v>
      </c>
      <c r="H287" s="108">
        <v>0.112524453977947</v>
      </c>
      <c r="I287" s="108">
        <v>-119.119751837016</v>
      </c>
      <c r="J287" s="108"/>
      <c r="K287" s="280">
        <v>8.5285622593068009</v>
      </c>
      <c r="L287" s="280">
        <v>1.69287548138639</v>
      </c>
      <c r="M287" s="280">
        <v>0.112323491655969</v>
      </c>
      <c r="N287" s="280"/>
      <c r="O287" s="280">
        <v>4.9422336328626404</v>
      </c>
      <c r="P287" s="280">
        <v>2.0940308087291402</v>
      </c>
      <c r="Q287" s="280">
        <v>0.59370988446726602</v>
      </c>
      <c r="R287" s="178"/>
    </row>
    <row r="288" spans="1:18" x14ac:dyDescent="0.25">
      <c r="A288" s="108" t="s">
        <v>578</v>
      </c>
      <c r="B288" s="108">
        <v>64881</v>
      </c>
      <c r="C288" s="108">
        <v>13710</v>
      </c>
      <c r="D288" s="108">
        <v>13859.7560273493</v>
      </c>
      <c r="E288" s="108">
        <v>-21.053914135654999</v>
      </c>
      <c r="F288" s="108">
        <v>-12.810051282582201</v>
      </c>
      <c r="G288" s="108">
        <v>-47.1420880308753</v>
      </c>
      <c r="H288" s="108">
        <v>50.523189705014303</v>
      </c>
      <c r="I288" s="108">
        <v>-119.119751837016</v>
      </c>
      <c r="J288" s="108"/>
      <c r="K288" s="280">
        <v>9.4064518117784903</v>
      </c>
      <c r="L288" s="280">
        <v>2.2918882261370803</v>
      </c>
      <c r="M288" s="280">
        <v>0.13563292797583301</v>
      </c>
      <c r="N288" s="280"/>
      <c r="O288" s="280">
        <v>6.6722152864474999</v>
      </c>
      <c r="P288" s="280">
        <v>2.8714107365792803</v>
      </c>
      <c r="Q288" s="280">
        <v>0.81688013439990093</v>
      </c>
      <c r="R288" s="178"/>
    </row>
    <row r="289" spans="1:18" ht="14.25" customHeight="1" x14ac:dyDescent="0.25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280"/>
      <c r="L289" s="280"/>
      <c r="M289" s="280"/>
      <c r="N289" s="280"/>
      <c r="O289" s="280"/>
      <c r="P289" s="280"/>
      <c r="Q289" s="280"/>
      <c r="R289" s="178"/>
    </row>
    <row r="290" spans="1:18" x14ac:dyDescent="0.25">
      <c r="A290" s="108" t="s">
        <v>580</v>
      </c>
      <c r="B290" s="108">
        <v>2348</v>
      </c>
      <c r="C290" s="108">
        <v>21753</v>
      </c>
      <c r="D290" s="108">
        <v>19625.948849956902</v>
      </c>
      <c r="E290" s="108">
        <v>689.41588085932904</v>
      </c>
      <c r="F290" s="108">
        <v>1083.4523051061201</v>
      </c>
      <c r="G290" s="108">
        <v>-37.852493518393899</v>
      </c>
      <c r="H290" s="108">
        <v>510.85646043629401</v>
      </c>
      <c r="I290" s="108">
        <v>-119.119751837016</v>
      </c>
      <c r="J290" s="108"/>
      <c r="K290" s="280">
        <v>13.7137989778535</v>
      </c>
      <c r="L290" s="280">
        <v>3.4497444633730798</v>
      </c>
      <c r="M290" s="280">
        <v>0.425894378194208</v>
      </c>
      <c r="N290" s="280"/>
      <c r="O290" s="280">
        <v>6.3884156729131201</v>
      </c>
      <c r="P290" s="280">
        <v>3.5775127768313499</v>
      </c>
      <c r="Q290" s="280">
        <v>1.6183986371379899</v>
      </c>
      <c r="R290" s="178"/>
    </row>
    <row r="291" spans="1:18" x14ac:dyDescent="0.25">
      <c r="A291" s="108" t="s">
        <v>581</v>
      </c>
      <c r="B291" s="108">
        <v>2339</v>
      </c>
      <c r="C291" s="108">
        <v>26614</v>
      </c>
      <c r="D291" s="108">
        <v>23230.235194851499</v>
      </c>
      <c r="E291" s="108">
        <v>903.84079667107403</v>
      </c>
      <c r="F291" s="108">
        <v>1248.9525057949299</v>
      </c>
      <c r="G291" s="108">
        <v>-50.883285980385601</v>
      </c>
      <c r="H291" s="108">
        <v>1401.2588827418299</v>
      </c>
      <c r="I291" s="108">
        <v>-119.119751837016</v>
      </c>
      <c r="J291" s="108"/>
      <c r="K291" s="280">
        <v>14.7926464300983</v>
      </c>
      <c r="L291" s="280">
        <v>2.9499786233433101</v>
      </c>
      <c r="M291" s="280">
        <v>0.29927319367250999</v>
      </c>
      <c r="N291" s="280"/>
      <c r="O291" s="280">
        <v>9.6622488242838802</v>
      </c>
      <c r="P291" s="280">
        <v>5.0876442924326604</v>
      </c>
      <c r="Q291" s="280">
        <v>1.5818725951261201</v>
      </c>
      <c r="R291" s="178"/>
    </row>
    <row r="292" spans="1:18" x14ac:dyDescent="0.25">
      <c r="A292" s="108" t="s">
        <v>582</v>
      </c>
      <c r="B292" s="108">
        <v>12213</v>
      </c>
      <c r="C292" s="108">
        <v>16698</v>
      </c>
      <c r="D292" s="108">
        <v>15615.7019008916</v>
      </c>
      <c r="E292" s="108">
        <v>519.38740403035104</v>
      </c>
      <c r="F292" s="108">
        <v>-12.810051282582201</v>
      </c>
      <c r="G292" s="108">
        <v>-43.035740025983202</v>
      </c>
      <c r="H292" s="108">
        <v>737.76049304797903</v>
      </c>
      <c r="I292" s="108">
        <v>-119.119751837016</v>
      </c>
      <c r="J292" s="108"/>
      <c r="K292" s="280">
        <v>11.4959469417833</v>
      </c>
      <c r="L292" s="280">
        <v>2.5219028903627301</v>
      </c>
      <c r="M292" s="280">
        <v>0.15557193154835</v>
      </c>
      <c r="N292" s="280"/>
      <c r="O292" s="280">
        <v>6.2801932367149798</v>
      </c>
      <c r="P292" s="280">
        <v>3.4143944976664202</v>
      </c>
      <c r="Q292" s="280">
        <v>0.97437157127650897</v>
      </c>
      <c r="R292" s="178"/>
    </row>
    <row r="293" spans="1:18" x14ac:dyDescent="0.25">
      <c r="A293" s="108" t="s">
        <v>583</v>
      </c>
      <c r="B293" s="108">
        <v>2990</v>
      </c>
      <c r="C293" s="108">
        <v>19081</v>
      </c>
      <c r="D293" s="108">
        <v>17777.990529798299</v>
      </c>
      <c r="E293" s="108">
        <v>509.18040121009</v>
      </c>
      <c r="F293" s="108">
        <v>351.08988004328103</v>
      </c>
      <c r="G293" s="108">
        <v>-40.851398317284499</v>
      </c>
      <c r="H293" s="108">
        <v>602.80658196111096</v>
      </c>
      <c r="I293" s="108">
        <v>-119.119751837016</v>
      </c>
      <c r="J293" s="108"/>
      <c r="K293" s="280">
        <v>13.612040133779299</v>
      </c>
      <c r="L293" s="280">
        <v>3.0769230769230798</v>
      </c>
      <c r="M293" s="280">
        <v>0.30100334448160498</v>
      </c>
      <c r="N293" s="280"/>
      <c r="O293" s="280">
        <v>7.4916387959866197</v>
      </c>
      <c r="P293" s="280">
        <v>3.5785953177257501</v>
      </c>
      <c r="Q293" s="280">
        <v>1.10367892976589</v>
      </c>
      <c r="R293" s="178"/>
    </row>
    <row r="294" spans="1:18" x14ac:dyDescent="0.25">
      <c r="A294" s="108" t="s">
        <v>584</v>
      </c>
      <c r="B294" s="108">
        <v>7033</v>
      </c>
      <c r="C294" s="108">
        <v>17417</v>
      </c>
      <c r="D294" s="108">
        <v>16667.940253728601</v>
      </c>
      <c r="E294" s="108">
        <v>710.895131894305</v>
      </c>
      <c r="F294" s="108">
        <v>41.628929107786099</v>
      </c>
      <c r="G294" s="108">
        <v>-40.433989064654703</v>
      </c>
      <c r="H294" s="108">
        <v>156.065321403577</v>
      </c>
      <c r="I294" s="108">
        <v>-119.119751837016</v>
      </c>
      <c r="J294" s="108"/>
      <c r="K294" s="280">
        <v>14.2186833499218</v>
      </c>
      <c r="L294" s="280">
        <v>3.1281103369827998</v>
      </c>
      <c r="M294" s="280">
        <v>0.21328025024882699</v>
      </c>
      <c r="N294" s="280"/>
      <c r="O294" s="280">
        <v>6.4552822408645003</v>
      </c>
      <c r="P294" s="280">
        <v>3.6826389876297503</v>
      </c>
      <c r="Q294" s="280">
        <v>0.8957770510450731</v>
      </c>
      <c r="R294" s="178"/>
    </row>
    <row r="295" spans="1:18" x14ac:dyDescent="0.25">
      <c r="A295" s="108" t="s">
        <v>585</v>
      </c>
      <c r="B295" s="108">
        <v>3924</v>
      </c>
      <c r="C295" s="108">
        <v>19117</v>
      </c>
      <c r="D295" s="108">
        <v>17609.385007695098</v>
      </c>
      <c r="E295" s="108">
        <v>738.57996443249601</v>
      </c>
      <c r="F295" s="108">
        <v>450.93923264772502</v>
      </c>
      <c r="G295" s="108">
        <v>-41.044968908747101</v>
      </c>
      <c r="H295" s="108">
        <v>477.79328819694598</v>
      </c>
      <c r="I295" s="108">
        <v>-119.119751837016</v>
      </c>
      <c r="J295" s="108"/>
      <c r="K295" s="280">
        <v>15.3669724770642</v>
      </c>
      <c r="L295" s="280">
        <v>3.1090723751274201</v>
      </c>
      <c r="M295" s="280">
        <v>0.20387359836901101</v>
      </c>
      <c r="N295" s="280"/>
      <c r="O295" s="280">
        <v>6.6004077471967406</v>
      </c>
      <c r="P295" s="280">
        <v>3.7716615698267097</v>
      </c>
      <c r="Q295" s="280">
        <v>1.0703363914373101</v>
      </c>
      <c r="R295" s="178"/>
    </row>
    <row r="296" spans="1:18" x14ac:dyDescent="0.25">
      <c r="A296" s="108" t="s">
        <v>586</v>
      </c>
      <c r="B296" s="108">
        <v>6740</v>
      </c>
      <c r="C296" s="108">
        <v>16792</v>
      </c>
      <c r="D296" s="108">
        <v>15283.603148849699</v>
      </c>
      <c r="E296" s="108">
        <v>795.72667453613803</v>
      </c>
      <c r="F296" s="108">
        <v>479.42832674672297</v>
      </c>
      <c r="G296" s="108">
        <v>-49.541173221307901</v>
      </c>
      <c r="H296" s="108">
        <v>401.76580158814198</v>
      </c>
      <c r="I296" s="108">
        <v>-119.119751837016</v>
      </c>
      <c r="J296" s="108"/>
      <c r="K296" s="280">
        <v>15.103857566765599</v>
      </c>
      <c r="L296" s="280">
        <v>2.6261127596439198</v>
      </c>
      <c r="M296" s="280">
        <v>0.13353115727003001</v>
      </c>
      <c r="N296" s="280"/>
      <c r="O296" s="280">
        <v>5.8605341246290799</v>
      </c>
      <c r="P296" s="280">
        <v>3.32344213649852</v>
      </c>
      <c r="Q296" s="280">
        <v>0.875370919881306</v>
      </c>
      <c r="R296" s="178"/>
    </row>
    <row r="297" spans="1:18" x14ac:dyDescent="0.25">
      <c r="A297" s="108" t="s">
        <v>587</v>
      </c>
      <c r="B297" s="108">
        <v>76542</v>
      </c>
      <c r="C297" s="108">
        <v>13979</v>
      </c>
      <c r="D297" s="108">
        <v>13902.439854491</v>
      </c>
      <c r="E297" s="108">
        <v>58.117430528803197</v>
      </c>
      <c r="F297" s="108">
        <v>-12.810051282582201</v>
      </c>
      <c r="G297" s="108">
        <v>-47.988064766062003</v>
      </c>
      <c r="H297" s="108">
        <v>198.06616591561399</v>
      </c>
      <c r="I297" s="108">
        <v>-119.119751837016</v>
      </c>
      <c r="J297" s="108"/>
      <c r="K297" s="280">
        <v>11.7582503723446</v>
      </c>
      <c r="L297" s="280">
        <v>2.53324971910846</v>
      </c>
      <c r="M297" s="280">
        <v>0.21426145122939003</v>
      </c>
      <c r="N297" s="280"/>
      <c r="O297" s="280">
        <v>5.05212824331739</v>
      </c>
      <c r="P297" s="280">
        <v>2.9918214836299</v>
      </c>
      <c r="Q297" s="280">
        <v>0.82699694285490299</v>
      </c>
      <c r="R297" s="178"/>
    </row>
    <row r="298" spans="1:18" x14ac:dyDescent="0.25">
      <c r="A298" s="108" t="s">
        <v>588</v>
      </c>
      <c r="B298" s="108">
        <v>2387</v>
      </c>
      <c r="C298" s="108">
        <v>23025</v>
      </c>
      <c r="D298" s="108">
        <v>19740.685430458601</v>
      </c>
      <c r="E298" s="108">
        <v>1119.8304664748</v>
      </c>
      <c r="F298" s="108">
        <v>1333.00977440154</v>
      </c>
      <c r="G298" s="108">
        <v>-26.665182825904399</v>
      </c>
      <c r="H298" s="108">
        <v>977.22586210730105</v>
      </c>
      <c r="I298" s="108">
        <v>-119.119751837016</v>
      </c>
      <c r="J298" s="108"/>
      <c r="K298" s="280">
        <v>12.651864264767502</v>
      </c>
      <c r="L298" s="280">
        <v>3.4771679932970296</v>
      </c>
      <c r="M298" s="280">
        <v>0.20946795140343502</v>
      </c>
      <c r="N298" s="280"/>
      <c r="O298" s="280">
        <v>8.8395475492249709</v>
      </c>
      <c r="P298" s="280">
        <v>4.4407205697528296</v>
      </c>
      <c r="Q298" s="280">
        <v>1.0473397570171799</v>
      </c>
      <c r="R298" s="178"/>
    </row>
    <row r="299" spans="1:18" x14ac:dyDescent="0.25">
      <c r="A299" s="108" t="s">
        <v>589</v>
      </c>
      <c r="B299" s="108">
        <v>5621</v>
      </c>
      <c r="C299" s="108">
        <v>21924</v>
      </c>
      <c r="D299" s="108">
        <v>19182.107671088801</v>
      </c>
      <c r="E299" s="108">
        <v>1105.4788621984501</v>
      </c>
      <c r="F299" s="108">
        <v>969.13964120179105</v>
      </c>
      <c r="G299" s="108">
        <v>-48.822297548749802</v>
      </c>
      <c r="H299" s="108">
        <v>835.67269253586005</v>
      </c>
      <c r="I299" s="108">
        <v>-119.119751837016</v>
      </c>
      <c r="J299" s="108"/>
      <c r="K299" s="280">
        <v>14.036648283223599</v>
      </c>
      <c r="L299" s="280">
        <v>2.7930973136452599</v>
      </c>
      <c r="M299" s="280">
        <v>0.33801814623732396</v>
      </c>
      <c r="N299" s="280"/>
      <c r="O299" s="280">
        <v>7.7744173634584604</v>
      </c>
      <c r="P299" s="280">
        <v>4.3764454723358801</v>
      </c>
      <c r="Q299" s="280">
        <v>1.0852161537092999</v>
      </c>
      <c r="R299" s="178"/>
    </row>
    <row r="300" spans="1:18" x14ac:dyDescent="0.25">
      <c r="A300" s="108" t="s">
        <v>590</v>
      </c>
      <c r="B300" s="108">
        <v>133091</v>
      </c>
      <c r="C300" s="108">
        <v>9869</v>
      </c>
      <c r="D300" s="108">
        <v>10144.934176234199</v>
      </c>
      <c r="E300" s="108">
        <v>-55.318453693696299</v>
      </c>
      <c r="F300" s="108">
        <v>-12.810051282582201</v>
      </c>
      <c r="G300" s="108">
        <v>-43.762510242932997</v>
      </c>
      <c r="H300" s="108">
        <v>-44.657293004799698</v>
      </c>
      <c r="I300" s="108">
        <v>-119.119751837016</v>
      </c>
      <c r="J300" s="108"/>
      <c r="K300" s="280">
        <v>8.5009504774928395</v>
      </c>
      <c r="L300" s="280">
        <v>1.90170635129348</v>
      </c>
      <c r="M300" s="280">
        <v>0.13524580925832699</v>
      </c>
      <c r="N300" s="280"/>
      <c r="O300" s="280">
        <v>4.4090133818214596</v>
      </c>
      <c r="P300" s="280">
        <v>2.0737690752943498</v>
      </c>
      <c r="Q300" s="280">
        <v>0.56878376449196399</v>
      </c>
      <c r="R300" s="178"/>
    </row>
    <row r="301" spans="1:18" x14ac:dyDescent="0.25">
      <c r="A301" s="108" t="s">
        <v>591</v>
      </c>
      <c r="B301" s="108">
        <v>6263</v>
      </c>
      <c r="C301" s="108">
        <v>20334</v>
      </c>
      <c r="D301" s="108">
        <v>17985.262335452098</v>
      </c>
      <c r="E301" s="108">
        <v>694.94027102574398</v>
      </c>
      <c r="F301" s="108">
        <v>1008.07285693783</v>
      </c>
      <c r="G301" s="108">
        <v>-46.679350725890799</v>
      </c>
      <c r="H301" s="108">
        <v>811.72659460140505</v>
      </c>
      <c r="I301" s="108">
        <v>-119.119751837016</v>
      </c>
      <c r="J301" s="108"/>
      <c r="K301" s="280">
        <v>13.475969982436501</v>
      </c>
      <c r="L301" s="280">
        <v>2.4908190962797403</v>
      </c>
      <c r="M301" s="280">
        <v>0.19160146894459498</v>
      </c>
      <c r="N301" s="280"/>
      <c r="O301" s="280">
        <v>7.5363244451540803</v>
      </c>
      <c r="P301" s="280">
        <v>3.8320293788919</v>
      </c>
      <c r="Q301" s="280">
        <v>1.1975091809037199</v>
      </c>
      <c r="R301" s="178"/>
    </row>
    <row r="302" spans="1:18" x14ac:dyDescent="0.25">
      <c r="A302" s="108" t="s">
        <v>592</v>
      </c>
      <c r="B302" s="108">
        <v>5461</v>
      </c>
      <c r="C302" s="108">
        <v>18802</v>
      </c>
      <c r="D302" s="108">
        <v>16976.634191026202</v>
      </c>
      <c r="E302" s="108">
        <v>1021.1057225724099</v>
      </c>
      <c r="F302" s="108">
        <v>579.97260753601097</v>
      </c>
      <c r="G302" s="108">
        <v>-41.148374462981202</v>
      </c>
      <c r="H302" s="108">
        <v>384.41218763803801</v>
      </c>
      <c r="I302" s="108">
        <v>-119.119751837016</v>
      </c>
      <c r="J302" s="108"/>
      <c r="K302" s="280">
        <v>14.063358359274899</v>
      </c>
      <c r="L302" s="280">
        <v>2.81999633766709</v>
      </c>
      <c r="M302" s="280">
        <v>0.21973997436366999</v>
      </c>
      <c r="N302" s="280"/>
      <c r="O302" s="280">
        <v>6.4640175791979502</v>
      </c>
      <c r="P302" s="280">
        <v>3.1862296282732099</v>
      </c>
      <c r="Q302" s="280">
        <v>1.28181651712141</v>
      </c>
      <c r="R302" s="178"/>
    </row>
    <row r="303" spans="1:18" x14ac:dyDescent="0.25">
      <c r="A303" s="108" t="s">
        <v>593</v>
      </c>
      <c r="B303" s="108">
        <v>9059</v>
      </c>
      <c r="C303" s="108">
        <v>12683</v>
      </c>
      <c r="D303" s="108">
        <v>12839.272591126701</v>
      </c>
      <c r="E303" s="108">
        <v>94.950433766953097</v>
      </c>
      <c r="F303" s="108">
        <v>-12.810051282582201</v>
      </c>
      <c r="G303" s="108">
        <v>-52.910652758246499</v>
      </c>
      <c r="H303" s="108">
        <v>-66.038987376485295</v>
      </c>
      <c r="I303" s="108">
        <v>-119.119751837016</v>
      </c>
      <c r="J303" s="108"/>
      <c r="K303" s="280">
        <v>10.409537476542701</v>
      </c>
      <c r="L303" s="280">
        <v>2.7376090076167299</v>
      </c>
      <c r="M303" s="280">
        <v>0.22077491996909199</v>
      </c>
      <c r="N303" s="280"/>
      <c r="O303" s="280">
        <v>4.4596533833756506</v>
      </c>
      <c r="P303" s="280">
        <v>2.6713765316260099</v>
      </c>
      <c r="Q303" s="280">
        <v>0.76167347389336604</v>
      </c>
      <c r="R303" s="178"/>
    </row>
    <row r="304" spans="1:18" x14ac:dyDescent="0.25">
      <c r="A304" s="108" t="s">
        <v>594</v>
      </c>
      <c r="B304" s="108">
        <v>2718</v>
      </c>
      <c r="C304" s="108">
        <v>23227</v>
      </c>
      <c r="D304" s="108">
        <v>20450.608613778499</v>
      </c>
      <c r="E304" s="108">
        <v>701.918485702064</v>
      </c>
      <c r="F304" s="108">
        <v>1036.1305847462299</v>
      </c>
      <c r="G304" s="108">
        <v>-20.7303122007499</v>
      </c>
      <c r="H304" s="108">
        <v>1178.1518085999101</v>
      </c>
      <c r="I304" s="108">
        <v>-119.119751837016</v>
      </c>
      <c r="J304" s="108"/>
      <c r="K304" s="280">
        <v>13.355408388521001</v>
      </c>
      <c r="L304" s="280">
        <v>2.9801324503311299</v>
      </c>
      <c r="M304" s="280">
        <v>0.25754231052244303</v>
      </c>
      <c r="N304" s="280"/>
      <c r="O304" s="280">
        <v>9.4186902133921997</v>
      </c>
      <c r="P304" s="280">
        <v>4.5253863134657797</v>
      </c>
      <c r="Q304" s="280">
        <v>1.1773362766740301</v>
      </c>
      <c r="R304" s="178"/>
    </row>
    <row r="305" spans="1:18" ht="14.25" customHeight="1" x14ac:dyDescent="0.25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280"/>
      <c r="L305" s="280"/>
      <c r="M305" s="280"/>
      <c r="N305" s="280"/>
      <c r="O305" s="280"/>
      <c r="P305" s="280"/>
      <c r="Q305" s="280"/>
      <c r="R305" s="178"/>
    </row>
    <row r="306" spans="1:18" x14ac:dyDescent="0.25">
      <c r="A306" s="108" t="s">
        <v>596</v>
      </c>
      <c r="B306" s="108">
        <v>2609</v>
      </c>
      <c r="C306" s="108">
        <v>25291</v>
      </c>
      <c r="D306" s="108">
        <v>22251.7920058905</v>
      </c>
      <c r="E306" s="108">
        <v>1408.82092588312</v>
      </c>
      <c r="F306" s="108">
        <v>1370.0706007649501</v>
      </c>
      <c r="G306" s="108">
        <v>-41.3825228297382</v>
      </c>
      <c r="H306" s="108">
        <v>420.32550599178302</v>
      </c>
      <c r="I306" s="108">
        <v>-119.119751837016</v>
      </c>
      <c r="J306" s="108"/>
      <c r="K306" s="280">
        <v>12.6485243388271</v>
      </c>
      <c r="L306" s="280">
        <v>2.9129934840935201</v>
      </c>
      <c r="M306" s="280">
        <v>0.42161747796090498</v>
      </c>
      <c r="N306" s="280"/>
      <c r="O306" s="280">
        <v>8.7773093139133795</v>
      </c>
      <c r="P306" s="280">
        <v>4.5611345343043297</v>
      </c>
      <c r="Q306" s="280">
        <v>1.6864699118436199</v>
      </c>
      <c r="R306" s="178"/>
    </row>
    <row r="307" spans="1:18" x14ac:dyDescent="0.25">
      <c r="A307" s="108" t="s">
        <v>597</v>
      </c>
      <c r="B307" s="108">
        <v>6113</v>
      </c>
      <c r="C307" s="108">
        <v>20215</v>
      </c>
      <c r="D307" s="108">
        <v>18512.735446192899</v>
      </c>
      <c r="E307" s="108">
        <v>715.24798578926504</v>
      </c>
      <c r="F307" s="108">
        <v>355.16761358653702</v>
      </c>
      <c r="G307" s="108">
        <v>-39.289814826990799</v>
      </c>
      <c r="H307" s="108">
        <v>790.12889103164298</v>
      </c>
      <c r="I307" s="108">
        <v>-119.119751837016</v>
      </c>
      <c r="J307" s="108"/>
      <c r="K307" s="280">
        <v>12.3670865368886</v>
      </c>
      <c r="L307" s="280">
        <v>2.8627515131686598</v>
      </c>
      <c r="M307" s="280">
        <v>0.32717160150498903</v>
      </c>
      <c r="N307" s="280"/>
      <c r="O307" s="280">
        <v>7.3450024537870098</v>
      </c>
      <c r="P307" s="280">
        <v>4.4986095206936003</v>
      </c>
      <c r="Q307" s="280">
        <v>0.93243906428921997</v>
      </c>
      <c r="R307" s="178"/>
    </row>
    <row r="308" spans="1:18" x14ac:dyDescent="0.25">
      <c r="A308" s="108" t="s">
        <v>598</v>
      </c>
      <c r="B308" s="108">
        <v>27943</v>
      </c>
      <c r="C308" s="108">
        <v>15892</v>
      </c>
      <c r="D308" s="108">
        <v>15751.4522703189</v>
      </c>
      <c r="E308" s="108">
        <v>137.97016063558101</v>
      </c>
      <c r="F308" s="108">
        <v>-12.810051282582201</v>
      </c>
      <c r="G308" s="108">
        <v>-46.882322608511899</v>
      </c>
      <c r="H308" s="108">
        <v>181.18264582719499</v>
      </c>
      <c r="I308" s="108">
        <v>-119.119751837016</v>
      </c>
      <c r="J308" s="108"/>
      <c r="K308" s="280">
        <v>12.2928819382314</v>
      </c>
      <c r="L308" s="280">
        <v>2.6625630748309099</v>
      </c>
      <c r="M308" s="280">
        <v>0.193250545753856</v>
      </c>
      <c r="N308" s="280"/>
      <c r="O308" s="280">
        <v>6.6850373975593191</v>
      </c>
      <c r="P308" s="280">
        <v>3.2315785706617</v>
      </c>
      <c r="Q308" s="280">
        <v>0.98414629782056295</v>
      </c>
      <c r="R308" s="178"/>
    </row>
    <row r="309" spans="1:18" x14ac:dyDescent="0.25">
      <c r="A309" s="108" t="s">
        <v>599</v>
      </c>
      <c r="B309" s="108">
        <v>17330</v>
      </c>
      <c r="C309" s="108">
        <v>17790</v>
      </c>
      <c r="D309" s="108">
        <v>16960.664962358602</v>
      </c>
      <c r="E309" s="108">
        <v>321.36817240317902</v>
      </c>
      <c r="F309" s="108">
        <v>141.80611184068599</v>
      </c>
      <c r="G309" s="108">
        <v>-55.713265376876699</v>
      </c>
      <c r="H309" s="108">
        <v>541.12514752419895</v>
      </c>
      <c r="I309" s="108">
        <v>-119.119751837016</v>
      </c>
      <c r="J309" s="108"/>
      <c r="K309" s="280">
        <v>10.6924408540104</v>
      </c>
      <c r="L309" s="280">
        <v>2.6774379688401599</v>
      </c>
      <c r="M309" s="280">
        <v>0.29428736295441399</v>
      </c>
      <c r="N309" s="280"/>
      <c r="O309" s="280">
        <v>7.24177726485863</v>
      </c>
      <c r="P309" s="280">
        <v>3.6930178880554001</v>
      </c>
      <c r="Q309" s="280">
        <v>1.00980957876515</v>
      </c>
      <c r="R309" s="178"/>
    </row>
    <row r="310" spans="1:18" x14ac:dyDescent="0.25">
      <c r="A310" s="108" t="s">
        <v>600</v>
      </c>
      <c r="B310" s="108">
        <v>9177</v>
      </c>
      <c r="C310" s="108">
        <v>19561</v>
      </c>
      <c r="D310" s="108">
        <v>18477.503372529001</v>
      </c>
      <c r="E310" s="108">
        <v>492.16151048285798</v>
      </c>
      <c r="F310" s="108">
        <v>-12.810051282582201</v>
      </c>
      <c r="G310" s="108">
        <v>-48.671949163093302</v>
      </c>
      <c r="H310" s="108">
        <v>771.92472126315204</v>
      </c>
      <c r="I310" s="108">
        <v>-119.119751837016</v>
      </c>
      <c r="J310" s="108"/>
      <c r="K310" s="280">
        <v>14.024190912062801</v>
      </c>
      <c r="L310" s="280">
        <v>2.9312411463441199</v>
      </c>
      <c r="M310" s="280">
        <v>0.20703933747412001</v>
      </c>
      <c r="N310" s="280"/>
      <c r="O310" s="280">
        <v>10.2212051868802</v>
      </c>
      <c r="P310" s="280">
        <v>3.8683665685954001</v>
      </c>
      <c r="Q310" s="280">
        <v>0.87174457883839995</v>
      </c>
      <c r="R310" s="178"/>
    </row>
    <row r="311" spans="1:18" x14ac:dyDescent="0.25">
      <c r="A311" s="108" t="s">
        <v>601</v>
      </c>
      <c r="B311" s="108">
        <v>4728</v>
      </c>
      <c r="C311" s="108">
        <v>20416</v>
      </c>
      <c r="D311" s="108">
        <v>18495.302659202</v>
      </c>
      <c r="E311" s="108">
        <v>557.36675088690004</v>
      </c>
      <c r="F311" s="108">
        <v>922.91022229772</v>
      </c>
      <c r="G311" s="108">
        <v>-29.573069815228799</v>
      </c>
      <c r="H311" s="108">
        <v>588.81762487382696</v>
      </c>
      <c r="I311" s="108">
        <v>-119.119751837016</v>
      </c>
      <c r="J311" s="108"/>
      <c r="K311" s="280">
        <v>13.747884940778299</v>
      </c>
      <c r="L311" s="280">
        <v>3.0879864636209802</v>
      </c>
      <c r="M311" s="280">
        <v>0.23265651438240301</v>
      </c>
      <c r="N311" s="280"/>
      <c r="O311" s="280">
        <v>8.3333333333333304</v>
      </c>
      <c r="P311" s="280">
        <v>3.7436548223350297</v>
      </c>
      <c r="Q311" s="280">
        <v>1.1421319796954301</v>
      </c>
      <c r="R311" s="178"/>
    </row>
    <row r="312" spans="1:18" x14ac:dyDescent="0.25">
      <c r="A312" s="108" t="s">
        <v>602</v>
      </c>
      <c r="B312" s="108">
        <v>15547</v>
      </c>
      <c r="C312" s="108">
        <v>19151</v>
      </c>
      <c r="D312" s="108">
        <v>18498.1128537597</v>
      </c>
      <c r="E312" s="108">
        <v>272.58011877573</v>
      </c>
      <c r="F312" s="108">
        <v>-12.810051282582201</v>
      </c>
      <c r="G312" s="108">
        <v>-47.956708555009101</v>
      </c>
      <c r="H312" s="108">
        <v>560.56122230775895</v>
      </c>
      <c r="I312" s="108">
        <v>-119.119751837016</v>
      </c>
      <c r="J312" s="108"/>
      <c r="K312" s="280">
        <v>13.912651958577198</v>
      </c>
      <c r="L312" s="280">
        <v>3.2932398533479104</v>
      </c>
      <c r="M312" s="280">
        <v>0.34090178169421798</v>
      </c>
      <c r="N312" s="280"/>
      <c r="O312" s="280">
        <v>6.8952209429471907</v>
      </c>
      <c r="P312" s="280">
        <v>4.1615745803048796</v>
      </c>
      <c r="Q312" s="280">
        <v>1.02270534508265</v>
      </c>
      <c r="R312" s="178"/>
    </row>
    <row r="313" spans="1:18" x14ac:dyDescent="0.25">
      <c r="A313" s="108" t="s">
        <v>603</v>
      </c>
      <c r="B313" s="108">
        <v>22433</v>
      </c>
      <c r="C313" s="108">
        <v>14403</v>
      </c>
      <c r="D313" s="108">
        <v>13789.598519228401</v>
      </c>
      <c r="E313" s="108">
        <v>256.23628386464202</v>
      </c>
      <c r="F313" s="108">
        <v>-12.810051282582201</v>
      </c>
      <c r="G313" s="108">
        <v>-53.855748458157798</v>
      </c>
      <c r="H313" s="108">
        <v>543.31733767352296</v>
      </c>
      <c r="I313" s="108">
        <v>-119.119751837016</v>
      </c>
      <c r="J313" s="108"/>
      <c r="K313" s="280">
        <v>9.4459055855213307</v>
      </c>
      <c r="L313" s="280">
        <v>2.3492176703962899</v>
      </c>
      <c r="M313" s="280">
        <v>0.14710471180849602</v>
      </c>
      <c r="N313" s="280"/>
      <c r="O313" s="280">
        <v>5.6568448268176299</v>
      </c>
      <c r="P313" s="280">
        <v>3.2050996300093599</v>
      </c>
      <c r="Q313" s="280">
        <v>0.74443899612178499</v>
      </c>
      <c r="R313" s="178"/>
    </row>
    <row r="314" spans="1:18" x14ac:dyDescent="0.25">
      <c r="A314" s="108" t="s">
        <v>604</v>
      </c>
      <c r="B314" s="108">
        <v>79352</v>
      </c>
      <c r="C314" s="108">
        <v>12786</v>
      </c>
      <c r="D314" s="108">
        <v>12882.8490184775</v>
      </c>
      <c r="E314" s="108">
        <v>1.2193862089916701</v>
      </c>
      <c r="F314" s="108">
        <v>-12.810051282582201</v>
      </c>
      <c r="G314" s="108">
        <v>-48.114219225336697</v>
      </c>
      <c r="H314" s="108">
        <v>81.853964628780801</v>
      </c>
      <c r="I314" s="108">
        <v>-119.119751837016</v>
      </c>
      <c r="J314" s="108"/>
      <c r="K314" s="280">
        <v>9.8598649057364707</v>
      </c>
      <c r="L314" s="280">
        <v>2.5746042947877799</v>
      </c>
      <c r="M314" s="280">
        <v>0.163826998689384</v>
      </c>
      <c r="N314" s="280"/>
      <c r="O314" s="280">
        <v>5.3369795342272406</v>
      </c>
      <c r="P314" s="280">
        <v>2.65651779413247</v>
      </c>
      <c r="Q314" s="280">
        <v>0.74352253251335798</v>
      </c>
      <c r="R314" s="178"/>
    </row>
    <row r="315" spans="1:18" x14ac:dyDescent="0.25">
      <c r="A315" s="108" t="s">
        <v>605</v>
      </c>
      <c r="B315" s="108">
        <v>5871</v>
      </c>
      <c r="C315" s="108">
        <v>27290</v>
      </c>
      <c r="D315" s="108">
        <v>23206.704278536799</v>
      </c>
      <c r="E315" s="108">
        <v>1743.0104920010999</v>
      </c>
      <c r="F315" s="108">
        <v>1326.7351324700201</v>
      </c>
      <c r="G315" s="108">
        <v>-48.834294527483202</v>
      </c>
      <c r="H315" s="108">
        <v>1181.5923975886201</v>
      </c>
      <c r="I315" s="108">
        <v>-119.119751837016</v>
      </c>
      <c r="J315" s="108"/>
      <c r="K315" s="280">
        <v>15.5339805825243</v>
      </c>
      <c r="L315" s="280">
        <v>3.2873445750298105</v>
      </c>
      <c r="M315" s="280">
        <v>0.119230114120252</v>
      </c>
      <c r="N315" s="280"/>
      <c r="O315" s="280">
        <v>10.3900528019077</v>
      </c>
      <c r="P315" s="280">
        <v>5.3483222619655901</v>
      </c>
      <c r="Q315" s="280">
        <v>1.3626298756600199</v>
      </c>
      <c r="R315" s="178"/>
    </row>
    <row r="316" spans="1:18" x14ac:dyDescent="0.25">
      <c r="A316" s="108" t="s">
        <v>606</v>
      </c>
      <c r="B316" s="108">
        <v>42344</v>
      </c>
      <c r="C316" s="108">
        <v>14023</v>
      </c>
      <c r="D316" s="108">
        <v>13859.8474618782</v>
      </c>
      <c r="E316" s="108">
        <v>42.701228750284699</v>
      </c>
      <c r="F316" s="108">
        <v>-12.810051282582201</v>
      </c>
      <c r="G316" s="108">
        <v>-51.523114704425502</v>
      </c>
      <c r="H316" s="108">
        <v>304.32210004065399</v>
      </c>
      <c r="I316" s="108">
        <v>-119.119751837016</v>
      </c>
      <c r="J316" s="108"/>
      <c r="K316" s="280">
        <v>12.6747591158133</v>
      </c>
      <c r="L316" s="280">
        <v>2.55526166635179</v>
      </c>
      <c r="M316" s="280">
        <v>0.134611751369734</v>
      </c>
      <c r="N316" s="280"/>
      <c r="O316" s="280">
        <v>5.5663139996221398</v>
      </c>
      <c r="P316" s="280">
        <v>2.90714150765162</v>
      </c>
      <c r="Q316" s="280">
        <v>0.80294728887209499</v>
      </c>
      <c r="R316" s="178"/>
    </row>
    <row r="317" spans="1:18" x14ac:dyDescent="0.25">
      <c r="A317" s="108" t="s">
        <v>607</v>
      </c>
      <c r="B317" s="108">
        <v>7783</v>
      </c>
      <c r="C317" s="108">
        <v>17640</v>
      </c>
      <c r="D317" s="108">
        <v>17199.976219242999</v>
      </c>
      <c r="E317" s="108">
        <v>219.2273714733</v>
      </c>
      <c r="F317" s="108">
        <v>-12.810051282582201</v>
      </c>
      <c r="G317" s="108">
        <v>-46.001439047967899</v>
      </c>
      <c r="H317" s="108">
        <v>398.58578871327001</v>
      </c>
      <c r="I317" s="108">
        <v>-119.119751837016</v>
      </c>
      <c r="J317" s="108"/>
      <c r="K317" s="280">
        <v>13.1568803803161</v>
      </c>
      <c r="L317" s="280">
        <v>3.1093408711293802</v>
      </c>
      <c r="M317" s="280">
        <v>0.308364383913658</v>
      </c>
      <c r="N317" s="280"/>
      <c r="O317" s="280">
        <v>6.3214698702299899</v>
      </c>
      <c r="P317" s="280">
        <v>3.6104329949890803</v>
      </c>
      <c r="Q317" s="280">
        <v>1.0792753436978</v>
      </c>
      <c r="R317" s="178"/>
    </row>
    <row r="318" spans="1:18" x14ac:dyDescent="0.25">
      <c r="A318" s="108" t="s">
        <v>608</v>
      </c>
      <c r="B318" s="108">
        <v>3162</v>
      </c>
      <c r="C318" s="108">
        <v>26420</v>
      </c>
      <c r="D318" s="108">
        <v>23188.9402052437</v>
      </c>
      <c r="E318" s="108">
        <v>1101.6634368394</v>
      </c>
      <c r="F318" s="108">
        <v>1112.6945552311699</v>
      </c>
      <c r="G318" s="108">
        <v>-37.115026272414902</v>
      </c>
      <c r="H318" s="108">
        <v>1172.6995678864</v>
      </c>
      <c r="I318" s="108">
        <v>-119.119751837016</v>
      </c>
      <c r="J318" s="108"/>
      <c r="K318" s="280">
        <v>16.5085388994307</v>
      </c>
      <c r="L318" s="280">
        <v>3.3206831119544602</v>
      </c>
      <c r="M318" s="280">
        <v>0.31625553447185301</v>
      </c>
      <c r="N318" s="280"/>
      <c r="O318" s="280">
        <v>8.95003162555345</v>
      </c>
      <c r="P318" s="280">
        <v>4.9335863377609099</v>
      </c>
      <c r="Q318" s="280">
        <v>1.6129032258064497</v>
      </c>
      <c r="R318" s="178"/>
    </row>
    <row r="319" spans="1:18" x14ac:dyDescent="0.25">
      <c r="A319" s="108" t="s">
        <v>609</v>
      </c>
      <c r="B319" s="108">
        <v>4088</v>
      </c>
      <c r="C319" s="108">
        <v>25365</v>
      </c>
      <c r="D319" s="108">
        <v>22956.581914698101</v>
      </c>
      <c r="E319" s="108">
        <v>1350.05902950362</v>
      </c>
      <c r="F319" s="108">
        <v>803.45154037345401</v>
      </c>
      <c r="G319" s="108">
        <v>-47.866793992538</v>
      </c>
      <c r="H319" s="108">
        <v>422.11539433803802</v>
      </c>
      <c r="I319" s="108">
        <v>-119.119751837016</v>
      </c>
      <c r="J319" s="108"/>
      <c r="K319" s="280">
        <v>18.126223091976502</v>
      </c>
      <c r="L319" s="280">
        <v>4.0117416829745602</v>
      </c>
      <c r="M319" s="280">
        <v>0.36692759295499</v>
      </c>
      <c r="N319" s="280"/>
      <c r="O319" s="280">
        <v>9.6379647749510795</v>
      </c>
      <c r="P319" s="280">
        <v>4.7700587084148696</v>
      </c>
      <c r="Q319" s="280">
        <v>1.3454011741683001</v>
      </c>
      <c r="R319" s="178"/>
    </row>
    <row r="320" spans="1:18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2" x14ac:dyDescent="0.25">
      <c r="A321" s="19"/>
      <c r="B321" s="19"/>
    </row>
    <row r="322" spans="1:2" x14ac:dyDescent="0.25">
      <c r="A322" s="19"/>
      <c r="B322" s="19"/>
    </row>
    <row r="323" spans="1:2" x14ac:dyDescent="0.25">
      <c r="A323" s="19"/>
      <c r="B323" s="19"/>
    </row>
    <row r="324" spans="1:2" hidden="1" x14ac:dyDescent="0.25">
      <c r="A324" s="19"/>
      <c r="B324" s="19"/>
    </row>
    <row r="325" spans="1:2" hidden="1" x14ac:dyDescent="0.25">
      <c r="A325" s="19"/>
      <c r="B325" s="19"/>
    </row>
    <row r="326" spans="1:2" hidden="1" x14ac:dyDescent="0.25">
      <c r="A326" s="19"/>
      <c r="B326" s="19"/>
    </row>
    <row r="327" spans="1:2" hidden="1" x14ac:dyDescent="0.25">
      <c r="A327" s="19"/>
      <c r="B327" s="19"/>
    </row>
    <row r="328" spans="1:2" hidden="1" x14ac:dyDescent="0.25">
      <c r="A328" s="19"/>
      <c r="B328" s="19"/>
    </row>
    <row r="329" spans="1:2" hidden="1" x14ac:dyDescent="0.25">
      <c r="A329" s="19"/>
      <c r="B329" s="19"/>
    </row>
    <row r="330" spans="1:2" hidden="1" x14ac:dyDescent="0.25">
      <c r="A330" s="19"/>
      <c r="B330" s="19"/>
    </row>
    <row r="331" spans="1:2" hidden="1" x14ac:dyDescent="0.25">
      <c r="A331" s="19"/>
      <c r="B331" s="19"/>
    </row>
    <row r="332" spans="1:2" hidden="1" x14ac:dyDescent="0.25">
      <c r="A332" s="19"/>
      <c r="B332" s="19"/>
    </row>
    <row r="333" spans="1:2" hidden="1" x14ac:dyDescent="0.25">
      <c r="A333" s="19"/>
      <c r="B333" s="19"/>
    </row>
    <row r="334" spans="1:2" hidden="1" x14ac:dyDescent="0.25">
      <c r="A334" s="19"/>
      <c r="B334" s="19"/>
    </row>
    <row r="335" spans="1:2" hidden="1" x14ac:dyDescent="0.25">
      <c r="A335" s="19"/>
      <c r="B335" s="19"/>
    </row>
    <row r="336" spans="1:2" hidden="1" x14ac:dyDescent="0.25">
      <c r="A336" s="19"/>
      <c r="B336" s="19"/>
    </row>
    <row r="337" spans="1:2" hidden="1" x14ac:dyDescent="0.25">
      <c r="A337" s="19"/>
      <c r="B337" s="19"/>
    </row>
    <row r="338" spans="1:2" hidden="1" x14ac:dyDescent="0.25">
      <c r="A338" s="19"/>
      <c r="B338" s="19"/>
    </row>
    <row r="339" spans="1:2" hidden="1" x14ac:dyDescent="0.25">
      <c r="A339" s="19"/>
      <c r="B339" s="19"/>
    </row>
    <row r="340" spans="1:2" hidden="1" x14ac:dyDescent="0.25">
      <c r="A340" s="19"/>
      <c r="B340" s="19"/>
    </row>
    <row r="341" spans="1:2" hidden="1" x14ac:dyDescent="0.25">
      <c r="A341" s="19"/>
      <c r="B341" s="19"/>
    </row>
    <row r="342" spans="1:2" hidden="1" x14ac:dyDescent="0.25">
      <c r="A342" s="19"/>
      <c r="B342" s="19"/>
    </row>
    <row r="343" spans="1:2" hidden="1" x14ac:dyDescent="0.25">
      <c r="A343" s="19"/>
      <c r="B343" s="19"/>
    </row>
    <row r="377" x14ac:dyDescent="0.25"/>
  </sheetData>
  <mergeCells count="5">
    <mergeCell ref="K7:Q7"/>
    <mergeCell ref="E5:I5"/>
    <mergeCell ref="K4:Q4"/>
    <mergeCell ref="K5:M5"/>
    <mergeCell ref="O5:Q5"/>
  </mergeCells>
  <conditionalFormatting sqref="K8:Q8 B10:R319">
    <cfRule type="cellIs" dxfId="6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37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8" zeroHeight="1" x14ac:dyDescent="0.25"/>
  <cols>
    <col min="1" max="1" width="15.44140625" bestFit="1" customWidth="1"/>
    <col min="2" max="2" width="12" customWidth="1"/>
    <col min="3" max="3" width="15" customWidth="1"/>
    <col min="4" max="4" width="10.88671875" customWidth="1"/>
    <col min="5" max="5" width="12" customWidth="1"/>
    <col min="6" max="6" width="10.88671875" customWidth="1"/>
    <col min="7" max="7" width="9.44140625" customWidth="1"/>
    <col min="8" max="8" width="9.88671875" customWidth="1"/>
    <col min="9" max="9" width="8.6640625" customWidth="1"/>
    <col min="10" max="10" width="8.88671875" style="64" customWidth="1"/>
    <col min="11" max="11" width="10.88671875" customWidth="1"/>
    <col min="12" max="12" width="10.44140625" customWidth="1"/>
    <col min="13" max="13" width="3.5546875" customWidth="1"/>
    <col min="14" max="14" width="10.33203125" customWidth="1"/>
    <col min="15" max="15" width="13.109375" customWidth="1"/>
    <col min="16" max="16" width="12.44140625" customWidth="1"/>
    <col min="17" max="17" width="11.6640625" customWidth="1"/>
    <col min="18" max="18" width="12.44140625" customWidth="1"/>
    <col min="19" max="19" width="13.109375" customWidth="1"/>
    <col min="20" max="20" width="3" customWidth="1"/>
    <col min="21" max="22" width="9.6640625" customWidth="1"/>
    <col min="23" max="23" width="9.6640625" style="71" customWidth="1"/>
    <col min="24" max="26" width="9.6640625" customWidth="1"/>
    <col min="27" max="27" width="5.21875" customWidth="1"/>
    <col min="28" max="28" width="3.21875" customWidth="1"/>
    <col min="29" max="38" width="9.109375" hidden="1" customWidth="1"/>
    <col min="39" max="47" width="0" hidden="1" customWidth="1"/>
    <col min="48" max="16384" width="9.109375" hidden="1"/>
  </cols>
  <sheetData>
    <row r="1" spans="1:37" ht="11.25" customHeight="1" x14ac:dyDescent="0.25">
      <c r="AA1" s="64"/>
    </row>
    <row r="2" spans="1:37" ht="16.2" thickBot="1" x14ac:dyDescent="0.35">
      <c r="A2" s="69" t="str">
        <f>"Tabell 10  Verksamhetsövergripande kostnader, utjämningsåret "&amp;Innehåll!C33</f>
        <v>Tabell 10  Verksamhetsövergripande kostnader, utjämningsåret 2025</v>
      </c>
      <c r="B2" s="68"/>
      <c r="C2" s="68"/>
      <c r="D2" s="68"/>
      <c r="E2" s="68"/>
      <c r="F2" s="68"/>
      <c r="G2" s="68"/>
      <c r="H2" s="69"/>
      <c r="I2" s="69"/>
      <c r="J2" s="11"/>
      <c r="K2" s="69" t="s">
        <v>67</v>
      </c>
      <c r="L2" s="69"/>
      <c r="M2" s="69"/>
      <c r="N2" s="69"/>
      <c r="O2" s="69"/>
      <c r="P2" s="69"/>
      <c r="Q2" s="69"/>
      <c r="R2" s="69"/>
      <c r="S2" s="69"/>
      <c r="T2" s="69"/>
      <c r="U2" s="68"/>
      <c r="V2" s="68"/>
      <c r="W2" s="70"/>
      <c r="X2" s="68"/>
      <c r="Y2" s="68"/>
      <c r="Z2" s="68"/>
      <c r="AA2" s="64"/>
    </row>
    <row r="3" spans="1:37" ht="6.75" customHeight="1" x14ac:dyDescent="0.25">
      <c r="X3" s="71"/>
      <c r="Y3" s="71"/>
      <c r="Z3" s="71"/>
      <c r="AA3" s="172"/>
    </row>
    <row r="4" spans="1:37" s="64" customFormat="1" ht="25.5" customHeight="1" x14ac:dyDescent="0.25">
      <c r="A4" t="s">
        <v>19</v>
      </c>
      <c r="B4"/>
      <c r="D4" s="73"/>
      <c r="E4" s="73"/>
      <c r="F4" s="73"/>
      <c r="G4" s="73"/>
      <c r="H4" s="398"/>
      <c r="I4" s="398"/>
      <c r="J4" s="284"/>
      <c r="K4" s="407" t="s">
        <v>263</v>
      </c>
      <c r="L4" s="407"/>
      <c r="M4" s="187"/>
      <c r="N4" s="404" t="s">
        <v>148</v>
      </c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187"/>
    </row>
    <row r="5" spans="1:37" s="64" customFormat="1" ht="13.2" customHeight="1" x14ac:dyDescent="0.25">
      <c r="A5"/>
      <c r="B5" s="397" t="s">
        <v>225</v>
      </c>
      <c r="C5" s="397"/>
      <c r="D5" s="397"/>
      <c r="E5" s="73"/>
      <c r="F5" s="73"/>
      <c r="G5" s="73"/>
      <c r="H5" s="76"/>
      <c r="I5" s="76"/>
      <c r="J5" s="284"/>
      <c r="K5" s="76"/>
      <c r="L5" s="76"/>
      <c r="M5" s="187"/>
      <c r="N5" s="186"/>
      <c r="O5" s="186"/>
      <c r="P5" s="406" t="s">
        <v>150</v>
      </c>
      <c r="Q5" s="406"/>
      <c r="R5" s="406"/>
      <c r="S5" s="406"/>
      <c r="T5" s="186"/>
      <c r="U5" s="406" t="s">
        <v>36</v>
      </c>
      <c r="V5" s="406"/>
      <c r="W5" s="406"/>
      <c r="X5" s="406"/>
      <c r="Y5" s="406"/>
      <c r="Z5" s="406"/>
      <c r="AA5" s="187"/>
    </row>
    <row r="6" spans="1:37" s="64" customFormat="1" ht="83.4" customHeight="1" x14ac:dyDescent="0.25">
      <c r="A6" s="3" t="s">
        <v>42</v>
      </c>
      <c r="B6" s="278" t="s">
        <v>226</v>
      </c>
      <c r="C6" s="278" t="s">
        <v>227</v>
      </c>
      <c r="D6" s="278" t="s">
        <v>228</v>
      </c>
      <c r="E6" s="175" t="s">
        <v>194</v>
      </c>
      <c r="F6" s="175" t="s">
        <v>149</v>
      </c>
      <c r="G6" s="175" t="s">
        <v>262</v>
      </c>
      <c r="H6" s="175" t="s">
        <v>261</v>
      </c>
      <c r="I6" s="175" t="s">
        <v>260</v>
      </c>
      <c r="J6" s="179"/>
      <c r="K6" s="175" t="str">
        <f>"Befolkning  31/12 -"&amp;Innehåll!C33-12</f>
        <v>Befolkning  31/12 -2013</v>
      </c>
      <c r="L6" s="175" t="str">
        <f>"Befolkning 31/12 -"&amp;Innehåll!C33-2</f>
        <v>Befolkning 31/12 -2023</v>
      </c>
      <c r="M6" s="175"/>
      <c r="N6" s="175" t="str">
        <f>"Genom-snittlig årlig procentuell förändring år "&amp;Innehåll!C33-2006&amp;" - "&amp;Innehåll!C33-2002</f>
        <v>Genom-snittlig årlig procentuell förändring år 19 - 23</v>
      </c>
      <c r="O6" s="175" t="str">
        <f>"Procentuell förändring "&amp;Y6&amp;" jämfört med senaste mättillfället "</f>
        <v xml:space="preserve">Procentuell förändring 1/11 2023 jämfört med senaste mättillfället </v>
      </c>
      <c r="P6" s="175" t="str">
        <f>U6&amp;" till "&amp;V6</f>
        <v>1/11 2019 till 1/11 2020</v>
      </c>
      <c r="Q6" s="175" t="str">
        <f>V6&amp;" till "&amp;W6</f>
        <v>1/11 2020 till 1/11 2021</v>
      </c>
      <c r="R6" s="175" t="str">
        <f>W6&amp;" till "&amp;X6</f>
        <v>1/11 2021 till 1/11 2022</v>
      </c>
      <c r="S6" s="175" t="str">
        <f>X6&amp;" till "&amp;Y6</f>
        <v>1/11 2022 till 1/11 2023</v>
      </c>
      <c r="T6" s="175"/>
      <c r="U6" s="194" t="str">
        <f>"1/11 "&amp;Innehåll!C33-6</f>
        <v>1/11 2019</v>
      </c>
      <c r="V6" s="194" t="str">
        <f>"1/11 "&amp;Innehåll!C33-5</f>
        <v>1/11 2020</v>
      </c>
      <c r="W6" s="194" t="str">
        <f>"1/11 "&amp;Innehåll!C33-4</f>
        <v>1/11 2021</v>
      </c>
      <c r="X6" s="194" t="str">
        <f>"1/11 "&amp;Innehåll!C33-3</f>
        <v>1/11 2022</v>
      </c>
      <c r="Y6" s="194" t="str">
        <f>"1/11 "&amp;Innehåll!C33-2</f>
        <v>1/11 2023</v>
      </c>
      <c r="Z6" s="194" t="str">
        <f>"30/6 "&amp;Innehåll!C33-1</f>
        <v>30/6 2024</v>
      </c>
      <c r="AA6" s="387"/>
    </row>
    <row r="7" spans="1:37" s="72" customFormat="1" ht="15.75" customHeight="1" x14ac:dyDescent="0.25">
      <c r="B7" s="72" t="s">
        <v>238</v>
      </c>
      <c r="C7" s="285" t="s">
        <v>237</v>
      </c>
      <c r="D7" s="76" t="s">
        <v>73</v>
      </c>
      <c r="E7" s="76" t="s">
        <v>74</v>
      </c>
      <c r="F7" s="76" t="s">
        <v>75</v>
      </c>
      <c r="G7" s="76" t="s">
        <v>82</v>
      </c>
      <c r="H7" s="76" t="s">
        <v>76</v>
      </c>
      <c r="I7" s="76" t="s">
        <v>77</v>
      </c>
      <c r="J7" s="179"/>
      <c r="K7" s="179"/>
      <c r="L7" s="179"/>
      <c r="M7" s="179"/>
      <c r="N7" s="287"/>
      <c r="O7" s="287"/>
      <c r="P7" s="179"/>
      <c r="Q7" s="179"/>
      <c r="R7" s="179"/>
      <c r="S7" s="179"/>
      <c r="T7" s="179"/>
      <c r="U7" s="179"/>
      <c r="V7" s="180"/>
      <c r="W7" s="181"/>
      <c r="X7" s="180"/>
      <c r="Y7" s="180"/>
      <c r="Z7" s="180"/>
      <c r="AA7" s="180"/>
    </row>
    <row r="8" spans="1:37" s="72" customFormat="1" ht="15.75" customHeight="1" x14ac:dyDescent="0.25">
      <c r="A8" s="174"/>
      <c r="B8" s="285" t="s">
        <v>284</v>
      </c>
      <c r="C8" s="282" t="s">
        <v>239</v>
      </c>
      <c r="D8" s="282" t="s">
        <v>240</v>
      </c>
      <c r="E8" s="195"/>
      <c r="F8" s="175"/>
      <c r="G8" s="195"/>
      <c r="H8" s="175"/>
      <c r="I8" s="175"/>
      <c r="J8" s="179"/>
      <c r="K8" s="175"/>
      <c r="L8" s="175"/>
      <c r="M8" s="175"/>
      <c r="N8" s="288"/>
      <c r="O8" s="288"/>
      <c r="P8" s="175"/>
      <c r="Q8" s="237"/>
      <c r="R8" s="237"/>
      <c r="S8" s="175"/>
      <c r="T8" s="175"/>
      <c r="U8" s="175"/>
      <c r="V8" s="175"/>
      <c r="W8" s="193"/>
      <c r="X8" s="193"/>
      <c r="Y8" s="193"/>
      <c r="Z8" s="193"/>
      <c r="AA8" s="193"/>
    </row>
    <row r="9" spans="1:37" ht="18.75" customHeight="1" x14ac:dyDescent="0.25">
      <c r="A9" s="17" t="s">
        <v>305</v>
      </c>
      <c r="B9" s="108"/>
      <c r="C9" s="108"/>
      <c r="D9" s="108"/>
      <c r="E9" s="108"/>
      <c r="F9" s="108"/>
      <c r="G9" s="108"/>
      <c r="H9" s="108"/>
      <c r="I9" s="183"/>
      <c r="J9" s="183"/>
      <c r="K9" s="178"/>
      <c r="L9" s="178"/>
      <c r="M9" s="178"/>
      <c r="N9" s="178"/>
      <c r="O9" s="178"/>
      <c r="P9" s="178"/>
      <c r="Q9" s="108"/>
      <c r="R9" s="108"/>
      <c r="S9" s="108"/>
      <c r="T9" s="108"/>
      <c r="U9" s="108"/>
      <c r="V9" s="108"/>
      <c r="W9" s="108"/>
    </row>
    <row r="10" spans="1:37" ht="13.2" x14ac:dyDescent="0.25">
      <c r="A10" s="108" t="s">
        <v>306</v>
      </c>
      <c r="B10" s="108">
        <v>73</v>
      </c>
      <c r="C10" s="108">
        <v>0</v>
      </c>
      <c r="D10" s="108">
        <v>73</v>
      </c>
      <c r="E10" s="108">
        <v>0</v>
      </c>
      <c r="F10" s="108">
        <v>0</v>
      </c>
      <c r="G10" s="108">
        <v>0</v>
      </c>
      <c r="H10" s="108">
        <v>73</v>
      </c>
      <c r="I10" s="108">
        <v>0</v>
      </c>
      <c r="J10" s="108"/>
      <c r="K10" s="153">
        <v>87580</v>
      </c>
      <c r="L10" s="153">
        <v>95592</v>
      </c>
      <c r="M10" s="153"/>
      <c r="N10" s="307">
        <v>0.33440383670364499</v>
      </c>
      <c r="O10" s="307">
        <v>-0.100508825931277</v>
      </c>
      <c r="P10" s="307">
        <v>1.0063238087154001</v>
      </c>
      <c r="Q10" s="307">
        <v>1.0017713484390001</v>
      </c>
      <c r="R10" s="307">
        <v>1.00238919704034</v>
      </c>
      <c r="S10" s="307">
        <v>1.0028980028979999</v>
      </c>
      <c r="T10" s="308"/>
      <c r="U10" s="309">
        <v>94247</v>
      </c>
      <c r="V10" s="309">
        <v>94843</v>
      </c>
      <c r="W10" s="309">
        <v>95011</v>
      </c>
      <c r="X10" s="309">
        <v>95238</v>
      </c>
      <c r="Y10" s="309">
        <v>95514</v>
      </c>
      <c r="Z10" s="309">
        <v>95418</v>
      </c>
      <c r="AA10" s="309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</row>
    <row r="11" spans="1:37" ht="13.2" x14ac:dyDescent="0.25">
      <c r="A11" s="108" t="s">
        <v>307</v>
      </c>
      <c r="B11" s="108">
        <v>73</v>
      </c>
      <c r="C11" s="108">
        <v>0</v>
      </c>
      <c r="D11" s="108">
        <v>73</v>
      </c>
      <c r="E11" s="108">
        <v>0</v>
      </c>
      <c r="F11" s="108">
        <v>0</v>
      </c>
      <c r="G11" s="108">
        <v>0</v>
      </c>
      <c r="H11" s="108">
        <v>73</v>
      </c>
      <c r="I11" s="108">
        <v>0</v>
      </c>
      <c r="J11" s="108"/>
      <c r="K11" s="153">
        <v>32222</v>
      </c>
      <c r="L11" s="153">
        <v>32419</v>
      </c>
      <c r="M11" s="153"/>
      <c r="N11" s="307">
        <v>-0.284011357386382</v>
      </c>
      <c r="O11" s="307">
        <v>-0.53209485436594606</v>
      </c>
      <c r="P11" s="307">
        <v>0.99367492777862199</v>
      </c>
      <c r="Q11" s="307">
        <v>1.00388652569085</v>
      </c>
      <c r="R11" s="307">
        <v>0.99765272527740501</v>
      </c>
      <c r="S11" s="307">
        <v>0.99346105661991602</v>
      </c>
      <c r="T11" s="308"/>
      <c r="U11" s="309">
        <v>32885</v>
      </c>
      <c r="V11" s="309">
        <v>32677</v>
      </c>
      <c r="W11" s="309">
        <v>32804</v>
      </c>
      <c r="X11" s="309">
        <v>32727</v>
      </c>
      <c r="Y11" s="309">
        <v>32513</v>
      </c>
      <c r="Z11" s="309">
        <v>32340</v>
      </c>
      <c r="AA11" s="3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</row>
    <row r="12" spans="1:37" ht="13.2" x14ac:dyDescent="0.25">
      <c r="A12" s="108" t="s">
        <v>308</v>
      </c>
      <c r="B12" s="108">
        <v>73</v>
      </c>
      <c r="C12" s="108">
        <v>0</v>
      </c>
      <c r="D12" s="108">
        <v>73</v>
      </c>
      <c r="E12" s="108">
        <v>0</v>
      </c>
      <c r="F12" s="108">
        <v>0</v>
      </c>
      <c r="G12" s="108">
        <v>0</v>
      </c>
      <c r="H12" s="108">
        <v>73</v>
      </c>
      <c r="I12" s="108">
        <v>0</v>
      </c>
      <c r="J12" s="108"/>
      <c r="K12" s="153">
        <v>26355</v>
      </c>
      <c r="L12" s="153">
        <v>28808</v>
      </c>
      <c r="M12" s="153"/>
      <c r="N12" s="307">
        <v>0.236968486005495</v>
      </c>
      <c r="O12" s="307">
        <v>-0.19053557818887301</v>
      </c>
      <c r="P12" s="307">
        <v>1.0093376232776099</v>
      </c>
      <c r="Q12" s="307">
        <v>1.0068604691452101</v>
      </c>
      <c r="R12" s="307">
        <v>1.0026153687325801</v>
      </c>
      <c r="S12" s="307">
        <v>0.99076711858589295</v>
      </c>
      <c r="T12" s="308"/>
      <c r="U12" s="309">
        <v>28594</v>
      </c>
      <c r="V12" s="309">
        <v>28861</v>
      </c>
      <c r="W12" s="309">
        <v>29059</v>
      </c>
      <c r="X12" s="309">
        <v>29135</v>
      </c>
      <c r="Y12" s="309">
        <v>28866</v>
      </c>
      <c r="Z12" s="309">
        <v>28811</v>
      </c>
      <c r="AA12" s="309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</row>
    <row r="13" spans="1:37" ht="13.2" x14ac:dyDescent="0.25">
      <c r="A13" s="108" t="s">
        <v>309</v>
      </c>
      <c r="B13" s="108">
        <v>73</v>
      </c>
      <c r="C13" s="108">
        <v>0</v>
      </c>
      <c r="D13" s="108">
        <v>73</v>
      </c>
      <c r="E13" s="108">
        <v>0</v>
      </c>
      <c r="F13" s="108">
        <v>0</v>
      </c>
      <c r="G13" s="108">
        <v>0</v>
      </c>
      <c r="H13" s="108">
        <v>73</v>
      </c>
      <c r="I13" s="108">
        <v>0</v>
      </c>
      <c r="J13" s="108"/>
      <c r="K13" s="153">
        <v>80932</v>
      </c>
      <c r="L13" s="153">
        <v>99751</v>
      </c>
      <c r="M13" s="153"/>
      <c r="N13" s="307">
        <v>2.12552881431243</v>
      </c>
      <c r="O13" s="307">
        <v>0.730425696516663</v>
      </c>
      <c r="P13" s="307">
        <v>1.0204371584699501</v>
      </c>
      <c r="Q13" s="307">
        <v>1.0219663703545001</v>
      </c>
      <c r="R13" s="307">
        <v>1.0212007838945301</v>
      </c>
      <c r="S13" s="307">
        <v>1.0214174294979701</v>
      </c>
      <c r="T13" s="308"/>
      <c r="U13" s="309">
        <v>91500</v>
      </c>
      <c r="V13" s="309">
        <v>93370</v>
      </c>
      <c r="W13" s="309">
        <v>95421</v>
      </c>
      <c r="X13" s="309">
        <v>97444</v>
      </c>
      <c r="Y13" s="309">
        <v>99531</v>
      </c>
      <c r="Z13" s="309">
        <v>100258</v>
      </c>
      <c r="AA13" s="309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</row>
    <row r="14" spans="1:37" ht="13.2" x14ac:dyDescent="0.25">
      <c r="A14" s="108" t="s">
        <v>310</v>
      </c>
      <c r="B14" s="108">
        <v>73</v>
      </c>
      <c r="C14" s="108">
        <v>0</v>
      </c>
      <c r="D14" s="108">
        <v>73</v>
      </c>
      <c r="E14" s="108">
        <v>0</v>
      </c>
      <c r="F14" s="108">
        <v>0</v>
      </c>
      <c r="G14" s="108">
        <v>0</v>
      </c>
      <c r="H14" s="108">
        <v>73</v>
      </c>
      <c r="I14" s="108">
        <v>0</v>
      </c>
      <c r="J14" s="108"/>
      <c r="K14" s="153">
        <v>102557</v>
      </c>
      <c r="L14" s="153">
        <v>113920</v>
      </c>
      <c r="M14" s="153"/>
      <c r="N14" s="307">
        <v>0.28750480042858401</v>
      </c>
      <c r="O14" s="307">
        <v>-0.39958639303177401</v>
      </c>
      <c r="P14" s="307">
        <v>1.0021273766786301</v>
      </c>
      <c r="Q14" s="307">
        <v>1.00697005882093</v>
      </c>
      <c r="R14" s="307">
        <v>1.00408457261316</v>
      </c>
      <c r="S14" s="307">
        <v>0.99833782412429595</v>
      </c>
      <c r="T14" s="308"/>
      <c r="U14" s="309">
        <v>112815</v>
      </c>
      <c r="V14" s="309">
        <v>113055</v>
      </c>
      <c r="W14" s="309">
        <v>113843</v>
      </c>
      <c r="X14" s="309">
        <v>114308</v>
      </c>
      <c r="Y14" s="309">
        <v>114118</v>
      </c>
      <c r="Z14" s="309">
        <v>113662</v>
      </c>
      <c r="AA14" s="309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</row>
    <row r="15" spans="1:37" ht="13.2" x14ac:dyDescent="0.25">
      <c r="A15" s="108" t="s">
        <v>311</v>
      </c>
      <c r="B15" s="108">
        <v>436</v>
      </c>
      <c r="C15" s="108">
        <v>363</v>
      </c>
      <c r="D15" s="108">
        <v>73</v>
      </c>
      <c r="E15" s="108">
        <v>0</v>
      </c>
      <c r="F15" s="108">
        <v>362.66367427313799</v>
      </c>
      <c r="G15" s="108">
        <v>0</v>
      </c>
      <c r="H15" s="108">
        <v>73</v>
      </c>
      <c r="I15" s="108">
        <v>0</v>
      </c>
      <c r="J15" s="108"/>
      <c r="K15" s="153">
        <v>69167</v>
      </c>
      <c r="L15" s="153">
        <v>86330</v>
      </c>
      <c r="M15" s="153"/>
      <c r="N15" s="307">
        <v>1.8963884894605401</v>
      </c>
      <c r="O15" s="307">
        <v>1.36981530710563</v>
      </c>
      <c r="P15" s="307">
        <v>1.01410389577884</v>
      </c>
      <c r="Q15" s="307">
        <v>1.0222992817829599</v>
      </c>
      <c r="R15" s="307">
        <v>1.0256032640842101</v>
      </c>
      <c r="S15" s="307">
        <v>1.0139003319130899</v>
      </c>
      <c r="T15" s="308"/>
      <c r="U15" s="309">
        <v>79907</v>
      </c>
      <c r="V15" s="309">
        <v>81034</v>
      </c>
      <c r="W15" s="309">
        <v>82841</v>
      </c>
      <c r="X15" s="309">
        <v>84962</v>
      </c>
      <c r="Y15" s="309">
        <v>86143</v>
      </c>
      <c r="Z15" s="309">
        <v>87323</v>
      </c>
      <c r="AA15" s="309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</row>
    <row r="16" spans="1:37" ht="13.2" x14ac:dyDescent="0.25">
      <c r="A16" s="108" t="s">
        <v>312</v>
      </c>
      <c r="B16" s="108">
        <v>73</v>
      </c>
      <c r="C16" s="108">
        <v>0</v>
      </c>
      <c r="D16" s="108">
        <v>73</v>
      </c>
      <c r="E16" s="108">
        <v>0</v>
      </c>
      <c r="F16" s="108">
        <v>0</v>
      </c>
      <c r="G16" s="108">
        <v>0</v>
      </c>
      <c r="H16" s="108">
        <v>73</v>
      </c>
      <c r="I16" s="108">
        <v>0</v>
      </c>
      <c r="J16" s="108"/>
      <c r="K16" s="153">
        <v>45178</v>
      </c>
      <c r="L16" s="153">
        <v>48324</v>
      </c>
      <c r="M16" s="153"/>
      <c r="N16" s="307">
        <v>0.147213203941643</v>
      </c>
      <c r="O16" s="307">
        <v>-0.26855620054950702</v>
      </c>
      <c r="P16" s="307">
        <v>0.99788043139455196</v>
      </c>
      <c r="Q16" s="307">
        <v>1.0010828595822701</v>
      </c>
      <c r="R16" s="307">
        <v>1.00973519439186</v>
      </c>
      <c r="S16" s="307">
        <v>0.99723944706536705</v>
      </c>
      <c r="T16" s="308"/>
      <c r="U16" s="309">
        <v>48123</v>
      </c>
      <c r="V16" s="309">
        <v>48021</v>
      </c>
      <c r="W16" s="309">
        <v>48073</v>
      </c>
      <c r="X16" s="309">
        <v>48541</v>
      </c>
      <c r="Y16" s="309">
        <v>48407</v>
      </c>
      <c r="Z16" s="309">
        <v>48277</v>
      </c>
      <c r="AA16" s="309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</row>
    <row r="17" spans="1:37" ht="13.2" x14ac:dyDescent="0.25">
      <c r="A17" s="108" t="s">
        <v>313</v>
      </c>
      <c r="B17" s="108">
        <v>73</v>
      </c>
      <c r="C17" s="108">
        <v>0</v>
      </c>
      <c r="D17" s="108">
        <v>73</v>
      </c>
      <c r="E17" s="108">
        <v>0</v>
      </c>
      <c r="F17" s="108">
        <v>0</v>
      </c>
      <c r="G17" s="108">
        <v>0</v>
      </c>
      <c r="H17" s="108">
        <v>73</v>
      </c>
      <c r="I17" s="108">
        <v>0</v>
      </c>
      <c r="J17" s="108"/>
      <c r="K17" s="153">
        <v>94423</v>
      </c>
      <c r="L17" s="153">
        <v>110633</v>
      </c>
      <c r="M17" s="153"/>
      <c r="N17" s="307">
        <v>1.24663717338489</v>
      </c>
      <c r="O17" s="307">
        <v>0.74641044431778092</v>
      </c>
      <c r="P17" s="307">
        <v>1.00935494604744</v>
      </c>
      <c r="Q17" s="307">
        <v>1.01650199210692</v>
      </c>
      <c r="R17" s="307">
        <v>1.0122960313562701</v>
      </c>
      <c r="S17" s="307">
        <v>1.01172561511424</v>
      </c>
      <c r="T17" s="308"/>
      <c r="U17" s="309">
        <v>105185</v>
      </c>
      <c r="V17" s="309">
        <v>106169</v>
      </c>
      <c r="W17" s="309">
        <v>107921</v>
      </c>
      <c r="X17" s="309">
        <v>109248</v>
      </c>
      <c r="Y17" s="309">
        <v>110529</v>
      </c>
      <c r="Z17" s="309">
        <v>111354</v>
      </c>
      <c r="AA17" s="309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</row>
    <row r="18" spans="1:37" ht="13.2" x14ac:dyDescent="0.25">
      <c r="A18" s="108" t="s">
        <v>314</v>
      </c>
      <c r="B18" s="108">
        <v>73</v>
      </c>
      <c r="C18" s="108">
        <v>0</v>
      </c>
      <c r="D18" s="108">
        <v>73</v>
      </c>
      <c r="E18" s="108">
        <v>0</v>
      </c>
      <c r="F18" s="108">
        <v>0</v>
      </c>
      <c r="G18" s="108">
        <v>0</v>
      </c>
      <c r="H18" s="108">
        <v>73</v>
      </c>
      <c r="I18" s="108">
        <v>0</v>
      </c>
      <c r="J18" s="108"/>
      <c r="K18" s="153">
        <v>56845</v>
      </c>
      <c r="L18" s="153">
        <v>65770</v>
      </c>
      <c r="M18" s="153"/>
      <c r="N18" s="307">
        <v>1.3426508050758501</v>
      </c>
      <c r="O18" s="307">
        <v>0.39786791392689597</v>
      </c>
      <c r="P18" s="307">
        <v>1.0177158417427501</v>
      </c>
      <c r="Q18" s="307">
        <v>1.0168880634600901</v>
      </c>
      <c r="R18" s="307">
        <v>1.0134501385255901</v>
      </c>
      <c r="S18" s="307">
        <v>1.00569656984025</v>
      </c>
      <c r="T18" s="308"/>
      <c r="U18" s="309">
        <v>62430</v>
      </c>
      <c r="V18" s="309">
        <v>63536</v>
      </c>
      <c r="W18" s="309">
        <v>64609</v>
      </c>
      <c r="X18" s="309">
        <v>65478</v>
      </c>
      <c r="Y18" s="309">
        <v>65851</v>
      </c>
      <c r="Z18" s="309">
        <v>66113</v>
      </c>
      <c r="AA18" s="309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</row>
    <row r="19" spans="1:37" ht="13.2" x14ac:dyDescent="0.25">
      <c r="A19" s="108" t="s">
        <v>315</v>
      </c>
      <c r="B19" s="108">
        <v>611</v>
      </c>
      <c r="C19" s="108">
        <v>538</v>
      </c>
      <c r="D19" s="108">
        <v>73</v>
      </c>
      <c r="E19" s="108">
        <v>0</v>
      </c>
      <c r="F19" s="108">
        <v>538.30717766581301</v>
      </c>
      <c r="G19" s="108">
        <v>0</v>
      </c>
      <c r="H19" s="108">
        <v>73</v>
      </c>
      <c r="I19" s="108">
        <v>0</v>
      </c>
      <c r="J19" s="108"/>
      <c r="K19" s="153">
        <v>9523</v>
      </c>
      <c r="L19" s="153">
        <v>12107</v>
      </c>
      <c r="M19" s="153"/>
      <c r="N19" s="307">
        <v>2.33941658699064</v>
      </c>
      <c r="O19" s="307">
        <v>1.6311998012751499</v>
      </c>
      <c r="P19" s="307">
        <v>1.01880108991826</v>
      </c>
      <c r="Q19" s="307">
        <v>1.01996968886512</v>
      </c>
      <c r="R19" s="307">
        <v>1.0196661131019999</v>
      </c>
      <c r="S19" s="307">
        <v>1.03523058460483</v>
      </c>
      <c r="T19" s="308"/>
      <c r="U19" s="309">
        <v>11010</v>
      </c>
      <c r="V19" s="309">
        <v>11217</v>
      </c>
      <c r="W19" s="309">
        <v>11441</v>
      </c>
      <c r="X19" s="309">
        <v>11666</v>
      </c>
      <c r="Y19" s="309">
        <v>12077</v>
      </c>
      <c r="Z19" s="309">
        <v>12274</v>
      </c>
      <c r="AA19" s="309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</row>
    <row r="20" spans="1:37" ht="13.2" x14ac:dyDescent="0.25">
      <c r="A20" s="108" t="s">
        <v>316</v>
      </c>
      <c r="B20" s="108">
        <v>73</v>
      </c>
      <c r="C20" s="108">
        <v>0</v>
      </c>
      <c r="D20" s="108">
        <v>73</v>
      </c>
      <c r="E20" s="108">
        <v>0</v>
      </c>
      <c r="F20" s="108">
        <v>0</v>
      </c>
      <c r="G20" s="108">
        <v>0</v>
      </c>
      <c r="H20" s="108">
        <v>73</v>
      </c>
      <c r="I20" s="108">
        <v>0</v>
      </c>
      <c r="J20" s="108"/>
      <c r="K20" s="153">
        <v>26796</v>
      </c>
      <c r="L20" s="153">
        <v>30311</v>
      </c>
      <c r="M20" s="153"/>
      <c r="N20" s="307">
        <v>1.43088558188715</v>
      </c>
      <c r="O20" s="307">
        <v>0.44963136840017198</v>
      </c>
      <c r="P20" s="307">
        <v>1.00727883538634</v>
      </c>
      <c r="Q20" s="307">
        <v>1.0175792106726</v>
      </c>
      <c r="R20" s="307">
        <v>1.02154318880164</v>
      </c>
      <c r="S20" s="307">
        <v>1.01089535777548</v>
      </c>
      <c r="T20" s="308"/>
      <c r="U20" s="309">
        <v>28576</v>
      </c>
      <c r="V20" s="309">
        <v>28784</v>
      </c>
      <c r="W20" s="309">
        <v>29290</v>
      </c>
      <c r="X20" s="309">
        <v>29921</v>
      </c>
      <c r="Y20" s="309">
        <v>30247</v>
      </c>
      <c r="Z20" s="309">
        <v>30383</v>
      </c>
      <c r="AA20" s="309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</row>
    <row r="21" spans="1:37" ht="13.2" x14ac:dyDescent="0.25">
      <c r="A21" s="108" t="s">
        <v>317</v>
      </c>
      <c r="B21" s="108">
        <v>73</v>
      </c>
      <c r="C21" s="108">
        <v>0</v>
      </c>
      <c r="D21" s="108">
        <v>73</v>
      </c>
      <c r="E21" s="108">
        <v>0</v>
      </c>
      <c r="F21" s="108">
        <v>0</v>
      </c>
      <c r="G21" s="108">
        <v>0</v>
      </c>
      <c r="H21" s="108">
        <v>73</v>
      </c>
      <c r="I21" s="108">
        <v>0</v>
      </c>
      <c r="J21" s="108"/>
      <c r="K21" s="153">
        <v>16001</v>
      </c>
      <c r="L21" s="153">
        <v>17451</v>
      </c>
      <c r="M21" s="153"/>
      <c r="N21" s="307">
        <v>0.98447185791949998</v>
      </c>
      <c r="O21" s="307">
        <v>0.31545741324921101</v>
      </c>
      <c r="P21" s="307">
        <v>1.0067998807038501</v>
      </c>
      <c r="Q21" s="307">
        <v>1.01658866046567</v>
      </c>
      <c r="R21" s="307">
        <v>1.00880004662276</v>
      </c>
      <c r="S21" s="307">
        <v>1.00722125938764</v>
      </c>
      <c r="T21" s="308"/>
      <c r="U21" s="309">
        <v>16765</v>
      </c>
      <c r="V21" s="309">
        <v>16879</v>
      </c>
      <c r="W21" s="309">
        <v>17159</v>
      </c>
      <c r="X21" s="309">
        <v>17310</v>
      </c>
      <c r="Y21" s="309">
        <v>17435</v>
      </c>
      <c r="Z21" s="309">
        <v>17490</v>
      </c>
      <c r="AA21" s="309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</row>
    <row r="22" spans="1:37" ht="13.2" x14ac:dyDescent="0.25">
      <c r="A22" s="108" t="s">
        <v>318</v>
      </c>
      <c r="B22" s="108">
        <v>73</v>
      </c>
      <c r="C22" s="108">
        <v>0</v>
      </c>
      <c r="D22" s="108">
        <v>73</v>
      </c>
      <c r="E22" s="108">
        <v>0</v>
      </c>
      <c r="F22" s="108">
        <v>0</v>
      </c>
      <c r="G22" s="108">
        <v>0</v>
      </c>
      <c r="H22" s="108">
        <v>73</v>
      </c>
      <c r="I22" s="108">
        <v>0</v>
      </c>
      <c r="J22" s="108"/>
      <c r="K22" s="153">
        <v>43372</v>
      </c>
      <c r="L22" s="153">
        <v>52529</v>
      </c>
      <c r="M22" s="153"/>
      <c r="N22" s="307">
        <v>1.8809676352348599</v>
      </c>
      <c r="O22" s="307">
        <v>-4.5666444677005001E-2</v>
      </c>
      <c r="P22" s="307">
        <v>1.0121566215662201</v>
      </c>
      <c r="Q22" s="307">
        <v>1.0167095376015201</v>
      </c>
      <c r="R22" s="307">
        <v>1.0253396549663301</v>
      </c>
      <c r="S22" s="307">
        <v>1.0210802409170401</v>
      </c>
      <c r="T22" s="308"/>
      <c r="U22" s="309">
        <v>48780</v>
      </c>
      <c r="V22" s="309">
        <v>49373</v>
      </c>
      <c r="W22" s="309">
        <v>50198</v>
      </c>
      <c r="X22" s="309">
        <v>51470</v>
      </c>
      <c r="Y22" s="309">
        <v>52555</v>
      </c>
      <c r="Z22" s="309">
        <v>52531</v>
      </c>
      <c r="AA22" s="309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</row>
    <row r="23" spans="1:37" ht="13.2" x14ac:dyDescent="0.25">
      <c r="A23" s="108" t="s">
        <v>319</v>
      </c>
      <c r="B23" s="108">
        <v>73</v>
      </c>
      <c r="C23" s="108">
        <v>0</v>
      </c>
      <c r="D23" s="108">
        <v>73</v>
      </c>
      <c r="E23" s="108">
        <v>0</v>
      </c>
      <c r="F23" s="108">
        <v>0</v>
      </c>
      <c r="G23" s="108">
        <v>0</v>
      </c>
      <c r="H23" s="108">
        <v>73</v>
      </c>
      <c r="I23" s="108">
        <v>0</v>
      </c>
      <c r="J23" s="108"/>
      <c r="K23" s="153">
        <v>68145</v>
      </c>
      <c r="L23" s="153">
        <v>76790</v>
      </c>
      <c r="M23" s="153"/>
      <c r="N23" s="307">
        <v>1.0102376599923499</v>
      </c>
      <c r="O23" s="307">
        <v>0.78088334984617003</v>
      </c>
      <c r="P23" s="307">
        <v>1.0035692474723501</v>
      </c>
      <c r="Q23" s="307">
        <v>1.0114269486666301</v>
      </c>
      <c r="R23" s="307">
        <v>1.0178893746741</v>
      </c>
      <c r="S23" s="307">
        <v>1.0075790413891801</v>
      </c>
      <c r="T23" s="308"/>
      <c r="U23" s="309">
        <v>73685</v>
      </c>
      <c r="V23" s="309">
        <v>73948</v>
      </c>
      <c r="W23" s="309">
        <v>74793</v>
      </c>
      <c r="X23" s="309">
        <v>76131</v>
      </c>
      <c r="Y23" s="309">
        <v>76708</v>
      </c>
      <c r="Z23" s="309">
        <v>77307</v>
      </c>
      <c r="AA23" s="309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</row>
    <row r="24" spans="1:37" ht="13.2" x14ac:dyDescent="0.25">
      <c r="A24" s="108" t="s">
        <v>320</v>
      </c>
      <c r="B24" s="108">
        <v>73</v>
      </c>
      <c r="C24" s="108">
        <v>0</v>
      </c>
      <c r="D24" s="108">
        <v>73</v>
      </c>
      <c r="E24" s="108">
        <v>0</v>
      </c>
      <c r="F24" s="108">
        <v>0</v>
      </c>
      <c r="G24" s="108">
        <v>0</v>
      </c>
      <c r="H24" s="108">
        <v>73</v>
      </c>
      <c r="I24" s="108">
        <v>0</v>
      </c>
      <c r="J24" s="108"/>
      <c r="K24" s="153">
        <v>72740</v>
      </c>
      <c r="L24" s="153">
        <v>85426</v>
      </c>
      <c r="M24" s="153"/>
      <c r="N24" s="307">
        <v>0.93312479726259701</v>
      </c>
      <c r="O24" s="307">
        <v>-0.39717770197654301</v>
      </c>
      <c r="P24" s="307">
        <v>1.00983244829175</v>
      </c>
      <c r="Q24" s="307">
        <v>1.0118977585151201</v>
      </c>
      <c r="R24" s="307">
        <v>1.01490199800674</v>
      </c>
      <c r="S24" s="307">
        <v>1.00074818798223</v>
      </c>
      <c r="T24" s="308"/>
      <c r="U24" s="309">
        <v>82482</v>
      </c>
      <c r="V24" s="309">
        <v>83293</v>
      </c>
      <c r="W24" s="309">
        <v>84284</v>
      </c>
      <c r="X24" s="309">
        <v>85540</v>
      </c>
      <c r="Y24" s="309">
        <v>85604</v>
      </c>
      <c r="Z24" s="309">
        <v>85264</v>
      </c>
      <c r="AA24" s="309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</row>
    <row r="25" spans="1:37" ht="13.2" x14ac:dyDescent="0.25">
      <c r="A25" s="108" t="s">
        <v>305</v>
      </c>
      <c r="B25" s="108">
        <v>73</v>
      </c>
      <c r="C25" s="108">
        <v>0</v>
      </c>
      <c r="D25" s="108">
        <v>73</v>
      </c>
      <c r="E25" s="108">
        <v>0</v>
      </c>
      <c r="F25" s="108">
        <v>0</v>
      </c>
      <c r="G25" s="108">
        <v>0</v>
      </c>
      <c r="H25" s="108">
        <v>73</v>
      </c>
      <c r="I25" s="108">
        <v>0</v>
      </c>
      <c r="J25" s="108"/>
      <c r="K25" s="153">
        <v>897700</v>
      </c>
      <c r="L25" s="153">
        <v>988943</v>
      </c>
      <c r="M25" s="153"/>
      <c r="N25" s="307">
        <v>0.41105204963833897</v>
      </c>
      <c r="O25" s="307">
        <v>-7.2405153792788002E-2</v>
      </c>
      <c r="P25" s="307">
        <v>1.0035662042098501</v>
      </c>
      <c r="Q25" s="307">
        <v>1.00141670732668</v>
      </c>
      <c r="R25" s="307">
        <v>1.0058028363520499</v>
      </c>
      <c r="S25" s="307">
        <v>1.0056627246276699</v>
      </c>
      <c r="T25" s="308"/>
      <c r="U25" s="309">
        <v>974145</v>
      </c>
      <c r="V25" s="309">
        <v>977619</v>
      </c>
      <c r="W25" s="309">
        <v>979004</v>
      </c>
      <c r="X25" s="309">
        <v>984685</v>
      </c>
      <c r="Y25" s="309">
        <v>990261</v>
      </c>
      <c r="Z25" s="309">
        <v>989544</v>
      </c>
      <c r="AA25" s="309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</row>
    <row r="26" spans="1:37" ht="13.2" x14ac:dyDescent="0.25">
      <c r="A26" s="108" t="s">
        <v>321</v>
      </c>
      <c r="B26" s="108">
        <v>73</v>
      </c>
      <c r="C26" s="108">
        <v>0</v>
      </c>
      <c r="D26" s="108">
        <v>73</v>
      </c>
      <c r="E26" s="108">
        <v>0</v>
      </c>
      <c r="F26" s="108">
        <v>0</v>
      </c>
      <c r="G26" s="108">
        <v>0</v>
      </c>
      <c r="H26" s="108">
        <v>73</v>
      </c>
      <c r="I26" s="108">
        <v>0</v>
      </c>
      <c r="J26" s="108"/>
      <c r="K26" s="153">
        <v>42626</v>
      </c>
      <c r="L26" s="153">
        <v>55912</v>
      </c>
      <c r="M26" s="153"/>
      <c r="N26" s="307">
        <v>1.6986176315834802</v>
      </c>
      <c r="O26" s="307">
        <v>0.61906727197688804</v>
      </c>
      <c r="P26" s="307">
        <v>1.0109217244424</v>
      </c>
      <c r="Q26" s="307">
        <v>1.0140315567622999</v>
      </c>
      <c r="R26" s="307">
        <v>1.0133692843500699</v>
      </c>
      <c r="S26" s="307">
        <v>1.02973022912047</v>
      </c>
      <c r="T26" s="308"/>
      <c r="U26" s="309">
        <v>52098</v>
      </c>
      <c r="V26" s="309">
        <v>52667</v>
      </c>
      <c r="W26" s="309">
        <v>53406</v>
      </c>
      <c r="X26" s="309">
        <v>54120</v>
      </c>
      <c r="Y26" s="309">
        <v>55729</v>
      </c>
      <c r="Z26" s="309">
        <v>56074</v>
      </c>
      <c r="AA26" s="309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</row>
    <row r="27" spans="1:37" ht="13.2" x14ac:dyDescent="0.25">
      <c r="A27" s="108" t="s">
        <v>322</v>
      </c>
      <c r="B27" s="108">
        <v>73</v>
      </c>
      <c r="C27" s="108">
        <v>0</v>
      </c>
      <c r="D27" s="108">
        <v>73</v>
      </c>
      <c r="E27" s="108">
        <v>0</v>
      </c>
      <c r="F27" s="108">
        <v>0</v>
      </c>
      <c r="G27" s="108">
        <v>0</v>
      </c>
      <c r="H27" s="108">
        <v>73</v>
      </c>
      <c r="I27" s="108">
        <v>0</v>
      </c>
      <c r="J27" s="108"/>
      <c r="K27" s="153">
        <v>91072</v>
      </c>
      <c r="L27" s="153">
        <v>102519</v>
      </c>
      <c r="M27" s="153"/>
      <c r="N27" s="307">
        <v>0.91190599998369792</v>
      </c>
      <c r="O27" s="307">
        <v>0.20872957815167001</v>
      </c>
      <c r="P27" s="307">
        <v>1.0114798369559701</v>
      </c>
      <c r="Q27" s="307">
        <v>1.01004959801608</v>
      </c>
      <c r="R27" s="307">
        <v>1.01252363650764</v>
      </c>
      <c r="S27" s="307">
        <v>1.00245419168117</v>
      </c>
      <c r="T27" s="308"/>
      <c r="U27" s="309">
        <v>98869</v>
      </c>
      <c r="V27" s="309">
        <v>100004</v>
      </c>
      <c r="W27" s="309">
        <v>101009</v>
      </c>
      <c r="X27" s="309">
        <v>102274</v>
      </c>
      <c r="Y27" s="309">
        <v>102525</v>
      </c>
      <c r="Z27" s="309">
        <v>102739</v>
      </c>
      <c r="AA27" s="309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</row>
    <row r="28" spans="1:37" ht="13.2" x14ac:dyDescent="0.25">
      <c r="A28" s="108" t="s">
        <v>323</v>
      </c>
      <c r="B28" s="108">
        <v>73</v>
      </c>
      <c r="C28" s="108">
        <v>0</v>
      </c>
      <c r="D28" s="108">
        <v>73</v>
      </c>
      <c r="E28" s="108">
        <v>0</v>
      </c>
      <c r="F28" s="108">
        <v>0</v>
      </c>
      <c r="G28" s="108">
        <v>0</v>
      </c>
      <c r="H28" s="108">
        <v>73</v>
      </c>
      <c r="I28" s="108">
        <v>0</v>
      </c>
      <c r="J28" s="108"/>
      <c r="K28" s="153">
        <v>44281</v>
      </c>
      <c r="L28" s="153">
        <v>49173</v>
      </c>
      <c r="M28" s="153"/>
      <c r="N28" s="307">
        <v>0.50150089373672802</v>
      </c>
      <c r="O28" s="307">
        <v>-0.16661586914558602</v>
      </c>
      <c r="P28" s="307">
        <v>1.0072139303482599</v>
      </c>
      <c r="Q28" s="307">
        <v>1.0105993249362</v>
      </c>
      <c r="R28" s="307">
        <v>1.0022401889904899</v>
      </c>
      <c r="S28" s="307">
        <v>1.0000406396683801</v>
      </c>
      <c r="T28" s="308"/>
      <c r="U28" s="309">
        <v>48240</v>
      </c>
      <c r="V28" s="309">
        <v>48588</v>
      </c>
      <c r="W28" s="309">
        <v>49103</v>
      </c>
      <c r="X28" s="309">
        <v>49213</v>
      </c>
      <c r="Y28" s="309">
        <v>49215</v>
      </c>
      <c r="Z28" s="309">
        <v>49133</v>
      </c>
      <c r="AA28" s="309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37" ht="13.2" x14ac:dyDescent="0.25">
      <c r="A29" s="108" t="s">
        <v>324</v>
      </c>
      <c r="B29" s="108">
        <v>264</v>
      </c>
      <c r="C29" s="108">
        <v>191</v>
      </c>
      <c r="D29" s="108">
        <v>73</v>
      </c>
      <c r="E29" s="108">
        <v>0</v>
      </c>
      <c r="F29" s="108">
        <v>191.42291954442399</v>
      </c>
      <c r="G29" s="108">
        <v>0</v>
      </c>
      <c r="H29" s="108">
        <v>73</v>
      </c>
      <c r="I29" s="108">
        <v>0</v>
      </c>
      <c r="J29" s="108"/>
      <c r="K29" s="153">
        <v>66292</v>
      </c>
      <c r="L29" s="153">
        <v>76738</v>
      </c>
      <c r="M29" s="153"/>
      <c r="N29" s="307">
        <v>1.5574864765321998</v>
      </c>
      <c r="O29" s="307">
        <v>1.12686723075316</v>
      </c>
      <c r="P29" s="307">
        <v>1.0088758629311201</v>
      </c>
      <c r="Q29" s="307">
        <v>1.01492455116202</v>
      </c>
      <c r="R29" s="307">
        <v>1.0166449617450799</v>
      </c>
      <c r="S29" s="307">
        <v>1.0218966414474999</v>
      </c>
      <c r="T29" s="308"/>
      <c r="U29" s="309">
        <v>71993</v>
      </c>
      <c r="V29" s="309">
        <v>72632</v>
      </c>
      <c r="W29" s="309">
        <v>73716</v>
      </c>
      <c r="X29" s="309">
        <v>74943</v>
      </c>
      <c r="Y29" s="309">
        <v>76584</v>
      </c>
      <c r="Z29" s="309">
        <v>77447</v>
      </c>
      <c r="AA29" s="309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1:37" ht="13.2" x14ac:dyDescent="0.25">
      <c r="A30" s="108" t="s">
        <v>325</v>
      </c>
      <c r="B30" s="108">
        <v>73</v>
      </c>
      <c r="C30" s="108">
        <v>0</v>
      </c>
      <c r="D30" s="108">
        <v>73</v>
      </c>
      <c r="E30" s="108">
        <v>0</v>
      </c>
      <c r="F30" s="108">
        <v>0</v>
      </c>
      <c r="G30" s="108">
        <v>0</v>
      </c>
      <c r="H30" s="108">
        <v>73</v>
      </c>
      <c r="I30" s="108">
        <v>0</v>
      </c>
      <c r="J30" s="108"/>
      <c r="K30" s="153">
        <v>41449</v>
      </c>
      <c r="L30" s="153">
        <v>50110</v>
      </c>
      <c r="M30" s="153"/>
      <c r="N30" s="307">
        <v>1.9315921970559899</v>
      </c>
      <c r="O30" s="307">
        <v>8.9625365970244397E-2</v>
      </c>
      <c r="P30" s="307">
        <v>1.0147065147280201</v>
      </c>
      <c r="Q30" s="307">
        <v>1.00803068186634</v>
      </c>
      <c r="R30" s="307">
        <v>1.02942845731823</v>
      </c>
      <c r="S30" s="307">
        <v>1.02523839666755</v>
      </c>
      <c r="T30" s="308"/>
      <c r="U30" s="309">
        <v>46510</v>
      </c>
      <c r="V30" s="309">
        <v>47194</v>
      </c>
      <c r="W30" s="309">
        <v>47573</v>
      </c>
      <c r="X30" s="309">
        <v>48973</v>
      </c>
      <c r="Y30" s="309">
        <v>50209</v>
      </c>
      <c r="Z30" s="309">
        <v>50254</v>
      </c>
      <c r="AA30" s="309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</row>
    <row r="31" spans="1:37" ht="13.2" x14ac:dyDescent="0.25">
      <c r="A31" s="108" t="s">
        <v>326</v>
      </c>
      <c r="B31" s="108">
        <v>73</v>
      </c>
      <c r="C31" s="108">
        <v>0</v>
      </c>
      <c r="D31" s="108">
        <v>73</v>
      </c>
      <c r="E31" s="108">
        <v>0</v>
      </c>
      <c r="F31" s="108">
        <v>0</v>
      </c>
      <c r="G31" s="108">
        <v>0</v>
      </c>
      <c r="H31" s="108">
        <v>73</v>
      </c>
      <c r="I31" s="108">
        <v>0</v>
      </c>
      <c r="J31" s="108"/>
      <c r="K31" s="153">
        <v>24703</v>
      </c>
      <c r="L31" s="153">
        <v>32453</v>
      </c>
      <c r="M31" s="153"/>
      <c r="N31" s="307">
        <v>2.5656806617773102</v>
      </c>
      <c r="O31" s="307">
        <v>0.58843464062355599</v>
      </c>
      <c r="P31" s="307">
        <v>1.0261157137499599</v>
      </c>
      <c r="Q31" s="307">
        <v>1.02654749642822</v>
      </c>
      <c r="R31" s="307">
        <v>1.02702615225272</v>
      </c>
      <c r="S31" s="307">
        <v>1.02294286344584</v>
      </c>
      <c r="T31" s="308"/>
      <c r="U31" s="309">
        <v>29331</v>
      </c>
      <c r="V31" s="309">
        <v>30097</v>
      </c>
      <c r="W31" s="309">
        <v>30896</v>
      </c>
      <c r="X31" s="309">
        <v>31731</v>
      </c>
      <c r="Y31" s="309">
        <v>32459</v>
      </c>
      <c r="Z31" s="309">
        <v>32650</v>
      </c>
      <c r="AA31" s="309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1:37" ht="13.2" x14ac:dyDescent="0.25">
      <c r="A32" s="108" t="s">
        <v>327</v>
      </c>
      <c r="B32" s="108">
        <v>73</v>
      </c>
      <c r="C32" s="108">
        <v>0</v>
      </c>
      <c r="D32" s="108">
        <v>73</v>
      </c>
      <c r="E32" s="108">
        <v>0</v>
      </c>
      <c r="F32" s="108">
        <v>0</v>
      </c>
      <c r="G32" s="108">
        <v>0</v>
      </c>
      <c r="H32" s="108">
        <v>73</v>
      </c>
      <c r="I32" s="108">
        <v>0</v>
      </c>
      <c r="J32" s="108"/>
      <c r="K32" s="153">
        <v>31616</v>
      </c>
      <c r="L32" s="153">
        <v>35076</v>
      </c>
      <c r="M32" s="153"/>
      <c r="N32" s="307">
        <v>0.75377291321874196</v>
      </c>
      <c r="O32" s="307">
        <v>3.1358686356120602E-2</v>
      </c>
      <c r="P32" s="307">
        <v>1.00255581668625</v>
      </c>
      <c r="Q32" s="307">
        <v>1.00377999824186</v>
      </c>
      <c r="R32" s="307">
        <v>1.01471275105091</v>
      </c>
      <c r="S32" s="307">
        <v>1.0091484464902201</v>
      </c>
      <c r="T32" s="308"/>
      <c r="U32" s="309">
        <v>34040</v>
      </c>
      <c r="V32" s="309">
        <v>34127</v>
      </c>
      <c r="W32" s="309">
        <v>34256</v>
      </c>
      <c r="X32" s="309">
        <v>34760</v>
      </c>
      <c r="Y32" s="309">
        <v>35078</v>
      </c>
      <c r="Z32" s="309">
        <v>35089</v>
      </c>
      <c r="AA32" s="309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1:37" ht="13.2" x14ac:dyDescent="0.25">
      <c r="A33" s="108" t="s">
        <v>328</v>
      </c>
      <c r="B33" s="108">
        <v>73</v>
      </c>
      <c r="C33" s="108">
        <v>0</v>
      </c>
      <c r="D33" s="108">
        <v>73</v>
      </c>
      <c r="E33" s="108">
        <v>0</v>
      </c>
      <c r="F33" s="108">
        <v>0</v>
      </c>
      <c r="G33" s="108">
        <v>0</v>
      </c>
      <c r="H33" s="108">
        <v>73</v>
      </c>
      <c r="I33" s="108">
        <v>0</v>
      </c>
      <c r="J33" s="108"/>
      <c r="K33" s="153">
        <v>11188</v>
      </c>
      <c r="L33" s="153">
        <v>11817</v>
      </c>
      <c r="M33" s="153"/>
      <c r="N33" s="307">
        <v>-0.41549529247620898</v>
      </c>
      <c r="O33" s="307">
        <v>0.61916878710771805</v>
      </c>
      <c r="P33" s="307">
        <v>0.99057390724057404</v>
      </c>
      <c r="Q33" s="307">
        <v>1.0077473684210501</v>
      </c>
      <c r="R33" s="307">
        <v>0.99598896966658301</v>
      </c>
      <c r="S33" s="307">
        <v>0.98917694437452797</v>
      </c>
      <c r="T33" s="308"/>
      <c r="U33" s="309">
        <v>11988</v>
      </c>
      <c r="V33" s="309">
        <v>11875</v>
      </c>
      <c r="W33" s="309">
        <v>11967</v>
      </c>
      <c r="X33" s="309">
        <v>11919</v>
      </c>
      <c r="Y33" s="309">
        <v>11790</v>
      </c>
      <c r="Z33" s="309">
        <v>11863</v>
      </c>
      <c r="AA33" s="309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</row>
    <row r="34" spans="1:37" ht="13.2" x14ac:dyDescent="0.25">
      <c r="A34" s="108" t="s">
        <v>329</v>
      </c>
      <c r="B34" s="108">
        <v>73</v>
      </c>
      <c r="C34" s="108">
        <v>0</v>
      </c>
      <c r="D34" s="108">
        <v>73</v>
      </c>
      <c r="E34" s="108">
        <v>0</v>
      </c>
      <c r="F34" s="108">
        <v>0</v>
      </c>
      <c r="G34" s="108">
        <v>0</v>
      </c>
      <c r="H34" s="108">
        <v>73</v>
      </c>
      <c r="I34" s="108">
        <v>0</v>
      </c>
      <c r="J34" s="108"/>
      <c r="K34" s="153">
        <v>39784</v>
      </c>
      <c r="L34" s="153">
        <v>46637</v>
      </c>
      <c r="M34" s="153"/>
      <c r="N34" s="307">
        <v>0.9019639348420091</v>
      </c>
      <c r="O34" s="307">
        <v>-1.2883554143136302E-2</v>
      </c>
      <c r="P34" s="307">
        <v>1.01034989316239</v>
      </c>
      <c r="Q34" s="307">
        <v>1.0172052959707401</v>
      </c>
      <c r="R34" s="307">
        <v>1.00383332611426</v>
      </c>
      <c r="S34" s="307">
        <v>1.0047463916636099</v>
      </c>
      <c r="T34" s="308"/>
      <c r="U34" s="309">
        <v>44928</v>
      </c>
      <c r="V34" s="309">
        <v>45393</v>
      </c>
      <c r="W34" s="309">
        <v>46174</v>
      </c>
      <c r="X34" s="309">
        <v>46351</v>
      </c>
      <c r="Y34" s="309">
        <v>46571</v>
      </c>
      <c r="Z34" s="309">
        <v>46565</v>
      </c>
      <c r="AA34" s="309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</row>
    <row r="35" spans="1:37" ht="13.2" x14ac:dyDescent="0.25">
      <c r="A35" s="108" t="s">
        <v>330</v>
      </c>
      <c r="B35" s="108">
        <v>73</v>
      </c>
      <c r="C35" s="108">
        <v>0</v>
      </c>
      <c r="D35" s="108">
        <v>73</v>
      </c>
      <c r="E35" s="108">
        <v>0</v>
      </c>
      <c r="F35" s="108">
        <v>0</v>
      </c>
      <c r="G35" s="108">
        <v>0</v>
      </c>
      <c r="H35" s="108">
        <v>73</v>
      </c>
      <c r="I35" s="108">
        <v>0</v>
      </c>
      <c r="J35" s="108"/>
      <c r="K35" s="153">
        <v>40495</v>
      </c>
      <c r="L35" s="153">
        <v>49282</v>
      </c>
      <c r="M35" s="153"/>
      <c r="N35" s="307">
        <v>2.1173188548128099</v>
      </c>
      <c r="O35" s="307">
        <v>-1.01224820325944E-2</v>
      </c>
      <c r="P35" s="307">
        <v>1.02555917576611</v>
      </c>
      <c r="Q35" s="307">
        <v>1.03054631319094</v>
      </c>
      <c r="R35" s="307">
        <v>1.02212131311448</v>
      </c>
      <c r="S35" s="307">
        <v>1.00662319135928</v>
      </c>
      <c r="T35" s="308"/>
      <c r="U35" s="309">
        <v>45424</v>
      </c>
      <c r="V35" s="309">
        <v>46585</v>
      </c>
      <c r="W35" s="309">
        <v>48008</v>
      </c>
      <c r="X35" s="309">
        <v>49070</v>
      </c>
      <c r="Y35" s="309">
        <v>49395</v>
      </c>
      <c r="Z35" s="309">
        <v>49390</v>
      </c>
      <c r="AA35" s="309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</row>
    <row r="36" spans="1:37" ht="14.25" customHeight="1" x14ac:dyDescent="0.25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53"/>
      <c r="L36" s="153"/>
      <c r="M36" s="153"/>
      <c r="N36" s="307"/>
      <c r="O36" s="307"/>
      <c r="P36" s="307"/>
      <c r="Q36" s="307"/>
      <c r="R36" s="307"/>
      <c r="S36" s="307"/>
      <c r="T36" s="308"/>
      <c r="U36" s="309"/>
      <c r="V36" s="309"/>
      <c r="W36" s="309"/>
      <c r="X36" s="309"/>
      <c r="Y36" s="309"/>
      <c r="Z36" s="309"/>
      <c r="AA36" s="309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</row>
    <row r="37" spans="1:37" ht="13.2" x14ac:dyDescent="0.25">
      <c r="A37" s="108" t="s">
        <v>332</v>
      </c>
      <c r="B37" s="108">
        <v>-7</v>
      </c>
      <c r="C37" s="108">
        <v>0</v>
      </c>
      <c r="D37" s="108">
        <v>-7</v>
      </c>
      <c r="E37" s="108">
        <v>0</v>
      </c>
      <c r="F37" s="108">
        <v>0</v>
      </c>
      <c r="G37" s="108">
        <v>0</v>
      </c>
      <c r="H37" s="108">
        <v>-7</v>
      </c>
      <c r="I37" s="108">
        <v>0</v>
      </c>
      <c r="J37" s="108"/>
      <c r="K37" s="153">
        <v>40656</v>
      </c>
      <c r="L37" s="153">
        <v>48292</v>
      </c>
      <c r="M37" s="153"/>
      <c r="N37" s="307">
        <v>1.7270258936746399</v>
      </c>
      <c r="O37" s="307">
        <v>0.19683407923089699</v>
      </c>
      <c r="P37" s="307">
        <v>1.02456233774879</v>
      </c>
      <c r="Q37" s="307">
        <v>1.0254677754677799</v>
      </c>
      <c r="R37" s="307">
        <v>1.00882750464606</v>
      </c>
      <c r="S37" s="307">
        <v>1.0103412183378699</v>
      </c>
      <c r="T37" s="308"/>
      <c r="U37" s="309">
        <v>45069</v>
      </c>
      <c r="V37" s="309">
        <v>46176</v>
      </c>
      <c r="W37" s="309">
        <v>47352</v>
      </c>
      <c r="X37" s="309">
        <v>47770</v>
      </c>
      <c r="Y37" s="309">
        <v>48264</v>
      </c>
      <c r="Z37" s="309">
        <v>48359</v>
      </c>
      <c r="AA37" s="309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1:37" ht="13.2" x14ac:dyDescent="0.25">
      <c r="A38" s="108" t="s">
        <v>333</v>
      </c>
      <c r="B38" s="108">
        <v>29</v>
      </c>
      <c r="C38" s="108">
        <v>0</v>
      </c>
      <c r="D38" s="108">
        <v>29</v>
      </c>
      <c r="E38" s="108">
        <v>0</v>
      </c>
      <c r="F38" s="108">
        <v>0</v>
      </c>
      <c r="G38" s="108">
        <v>35.64</v>
      </c>
      <c r="H38" s="108">
        <v>-7</v>
      </c>
      <c r="I38" s="108">
        <v>0</v>
      </c>
      <c r="J38" s="108"/>
      <c r="K38" s="153">
        <v>13450</v>
      </c>
      <c r="L38" s="153">
        <v>14343</v>
      </c>
      <c r="M38" s="153"/>
      <c r="N38" s="307">
        <v>0.52943649375647395</v>
      </c>
      <c r="O38" s="307">
        <v>-0.13933398355859</v>
      </c>
      <c r="P38" s="307">
        <v>0.99957307528105899</v>
      </c>
      <c r="Q38" s="307">
        <v>1.01523348519362</v>
      </c>
      <c r="R38" s="307">
        <v>1.00869443275838</v>
      </c>
      <c r="S38" s="307">
        <v>0.99777561518142599</v>
      </c>
      <c r="T38" s="308"/>
      <c r="U38" s="309">
        <v>14054</v>
      </c>
      <c r="V38" s="309">
        <v>14048</v>
      </c>
      <c r="W38" s="309">
        <v>14262</v>
      </c>
      <c r="X38" s="309">
        <v>14386</v>
      </c>
      <c r="Y38" s="309">
        <v>14354</v>
      </c>
      <c r="Z38" s="309">
        <v>14334</v>
      </c>
      <c r="AA38" s="309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</row>
    <row r="39" spans="1:37" ht="13.2" x14ac:dyDescent="0.25">
      <c r="A39" s="108" t="s">
        <v>334</v>
      </c>
      <c r="B39" s="108">
        <v>-7</v>
      </c>
      <c r="C39" s="108">
        <v>0</v>
      </c>
      <c r="D39" s="108">
        <v>-7</v>
      </c>
      <c r="E39" s="108">
        <v>0</v>
      </c>
      <c r="F39" s="108">
        <v>0</v>
      </c>
      <c r="G39" s="108">
        <v>0</v>
      </c>
      <c r="H39" s="108">
        <v>-7</v>
      </c>
      <c r="I39" s="108">
        <v>0</v>
      </c>
      <c r="J39" s="108"/>
      <c r="K39" s="153">
        <v>19968</v>
      </c>
      <c r="L39" s="153">
        <v>22974</v>
      </c>
      <c r="M39" s="153"/>
      <c r="N39" s="307">
        <v>1.1819769187936</v>
      </c>
      <c r="O39" s="307">
        <v>0.22237725647510201</v>
      </c>
      <c r="P39" s="307">
        <v>1.0037018417805399</v>
      </c>
      <c r="Q39" s="307">
        <v>1.01311355978508</v>
      </c>
      <c r="R39" s="307">
        <v>1.0173483146067399</v>
      </c>
      <c r="S39" s="307">
        <v>1.0131648701184</v>
      </c>
      <c r="T39" s="308"/>
      <c r="U39" s="309">
        <v>21881</v>
      </c>
      <c r="V39" s="309">
        <v>21962</v>
      </c>
      <c r="W39" s="309">
        <v>22250</v>
      </c>
      <c r="X39" s="309">
        <v>22636</v>
      </c>
      <c r="Y39" s="309">
        <v>22934</v>
      </c>
      <c r="Z39" s="309">
        <v>22985</v>
      </c>
      <c r="AA39" s="309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7" ht="13.2" x14ac:dyDescent="0.25">
      <c r="A40" s="108" t="s">
        <v>335</v>
      </c>
      <c r="B40" s="108">
        <v>676</v>
      </c>
      <c r="C40" s="108">
        <v>683</v>
      </c>
      <c r="D40" s="108">
        <v>-7</v>
      </c>
      <c r="E40" s="108">
        <v>0</v>
      </c>
      <c r="F40" s="108">
        <v>682.68924398957199</v>
      </c>
      <c r="G40" s="108">
        <v>0</v>
      </c>
      <c r="H40" s="108">
        <v>-7</v>
      </c>
      <c r="I40" s="108">
        <v>0</v>
      </c>
      <c r="J40" s="108"/>
      <c r="K40" s="153">
        <v>15580</v>
      </c>
      <c r="L40" s="153">
        <v>20714</v>
      </c>
      <c r="M40" s="153"/>
      <c r="N40" s="307">
        <v>2.1713142283309699</v>
      </c>
      <c r="O40" s="307">
        <v>1.8697049371896</v>
      </c>
      <c r="P40" s="307">
        <v>1.0118321218230999</v>
      </c>
      <c r="Q40" s="307">
        <v>1.03345568956476</v>
      </c>
      <c r="R40" s="307">
        <v>1.0188755835193799</v>
      </c>
      <c r="S40" s="307">
        <v>1.02280876494024</v>
      </c>
      <c r="T40" s="308"/>
      <c r="U40" s="309">
        <v>18847</v>
      </c>
      <c r="V40" s="309">
        <v>19070</v>
      </c>
      <c r="W40" s="309">
        <v>19708</v>
      </c>
      <c r="X40" s="309">
        <v>20080</v>
      </c>
      <c r="Y40" s="309">
        <v>20538</v>
      </c>
      <c r="Z40" s="309">
        <v>20922</v>
      </c>
      <c r="AA40" s="309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</row>
    <row r="41" spans="1:37" ht="13.2" x14ac:dyDescent="0.25">
      <c r="A41" s="108" t="s">
        <v>336</v>
      </c>
      <c r="B41" s="108">
        <v>29</v>
      </c>
      <c r="C41" s="108">
        <v>0</v>
      </c>
      <c r="D41" s="108">
        <v>29</v>
      </c>
      <c r="E41" s="108">
        <v>0</v>
      </c>
      <c r="F41" s="108">
        <v>0</v>
      </c>
      <c r="G41" s="108">
        <v>35.64</v>
      </c>
      <c r="H41" s="108">
        <v>-7</v>
      </c>
      <c r="I41" s="108">
        <v>0</v>
      </c>
      <c r="J41" s="108"/>
      <c r="K41" s="153">
        <v>20144</v>
      </c>
      <c r="L41" s="153">
        <v>21193</v>
      </c>
      <c r="M41" s="153"/>
      <c r="N41" s="307">
        <v>9.5706892304692204E-2</v>
      </c>
      <c r="O41" s="307">
        <v>-0.50921778490263603</v>
      </c>
      <c r="P41" s="307">
        <v>1.0102707307837899</v>
      </c>
      <c r="Q41" s="307">
        <v>1.0051065823377801</v>
      </c>
      <c r="R41" s="307">
        <v>0.99762282091917598</v>
      </c>
      <c r="S41" s="307">
        <v>0.99093585011447005</v>
      </c>
      <c r="T41" s="308"/>
      <c r="U41" s="309">
        <v>21128</v>
      </c>
      <c r="V41" s="309">
        <v>21345</v>
      </c>
      <c r="W41" s="309">
        <v>21454</v>
      </c>
      <c r="X41" s="309">
        <v>21403</v>
      </c>
      <c r="Y41" s="309">
        <v>21209</v>
      </c>
      <c r="Z41" s="309">
        <v>21101</v>
      </c>
      <c r="AA41" s="309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</row>
    <row r="42" spans="1:37" ht="13.2" x14ac:dyDescent="0.25">
      <c r="A42" s="108" t="s">
        <v>331</v>
      </c>
      <c r="B42" s="108">
        <v>-7</v>
      </c>
      <c r="C42" s="108">
        <v>0</v>
      </c>
      <c r="D42" s="108">
        <v>-7</v>
      </c>
      <c r="E42" s="108">
        <v>0</v>
      </c>
      <c r="F42" s="108">
        <v>0</v>
      </c>
      <c r="G42" s="108">
        <v>0</v>
      </c>
      <c r="H42" s="108">
        <v>-7</v>
      </c>
      <c r="I42" s="108">
        <v>0</v>
      </c>
      <c r="J42" s="108"/>
      <c r="K42" s="153">
        <v>205199</v>
      </c>
      <c r="L42" s="153">
        <v>245329</v>
      </c>
      <c r="M42" s="153"/>
      <c r="N42" s="307">
        <v>1.6147561996137101</v>
      </c>
      <c r="O42" s="307">
        <v>-0.41683118743970399</v>
      </c>
      <c r="P42" s="307">
        <v>1.01444778140407</v>
      </c>
      <c r="Q42" s="307">
        <v>1.0146955015080501</v>
      </c>
      <c r="R42" s="307">
        <v>1.01977401129944</v>
      </c>
      <c r="S42" s="307">
        <v>1.0156819779220201</v>
      </c>
      <c r="T42" s="308"/>
      <c r="U42" s="309">
        <v>230416</v>
      </c>
      <c r="V42" s="309">
        <v>233745</v>
      </c>
      <c r="W42" s="309">
        <v>237180</v>
      </c>
      <c r="X42" s="309">
        <v>241870</v>
      </c>
      <c r="Y42" s="309">
        <v>245663</v>
      </c>
      <c r="Z42" s="309">
        <v>244639</v>
      </c>
      <c r="AA42" s="309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</row>
    <row r="43" spans="1:37" ht="13.2" x14ac:dyDescent="0.25">
      <c r="A43" s="108" t="s">
        <v>337</v>
      </c>
      <c r="B43" s="108">
        <v>29</v>
      </c>
      <c r="C43" s="108">
        <v>0</v>
      </c>
      <c r="D43" s="108">
        <v>29</v>
      </c>
      <c r="E43" s="108">
        <v>0</v>
      </c>
      <c r="F43" s="108">
        <v>0</v>
      </c>
      <c r="G43" s="108">
        <v>35.64</v>
      </c>
      <c r="H43" s="108">
        <v>-7</v>
      </c>
      <c r="I43" s="108">
        <v>0</v>
      </c>
      <c r="J43" s="108"/>
      <c r="K43" s="153">
        <v>9132</v>
      </c>
      <c r="L43" s="153">
        <v>9572</v>
      </c>
      <c r="M43" s="153"/>
      <c r="N43" s="307">
        <v>0.35273916250209097</v>
      </c>
      <c r="O43" s="307">
        <v>-0.33399436384511</v>
      </c>
      <c r="P43" s="307">
        <v>1.00751561342225</v>
      </c>
      <c r="Q43" s="307">
        <v>1.0090355116621099</v>
      </c>
      <c r="R43" s="307">
        <v>1.0001041232819701</v>
      </c>
      <c r="S43" s="307">
        <v>0.99750130140551796</v>
      </c>
      <c r="T43" s="308"/>
      <c r="U43" s="309">
        <v>9447</v>
      </c>
      <c r="V43" s="309">
        <v>9518</v>
      </c>
      <c r="W43" s="309">
        <v>9604</v>
      </c>
      <c r="X43" s="309">
        <v>9605</v>
      </c>
      <c r="Y43" s="309">
        <v>9581</v>
      </c>
      <c r="Z43" s="309">
        <v>9549</v>
      </c>
      <c r="AA43" s="309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</row>
    <row r="44" spans="1:37" ht="13.2" x14ac:dyDescent="0.25">
      <c r="A44" s="108" t="s">
        <v>338</v>
      </c>
      <c r="B44" s="108">
        <v>29</v>
      </c>
      <c r="C44" s="108">
        <v>0</v>
      </c>
      <c r="D44" s="108">
        <v>29</v>
      </c>
      <c r="E44" s="108">
        <v>0</v>
      </c>
      <c r="F44" s="108">
        <v>0</v>
      </c>
      <c r="G44" s="108">
        <v>35.64</v>
      </c>
      <c r="H44" s="108">
        <v>-7</v>
      </c>
      <c r="I44" s="108">
        <v>0</v>
      </c>
      <c r="J44" s="108"/>
      <c r="K44" s="153">
        <v>21352</v>
      </c>
      <c r="L44" s="153">
        <v>22172</v>
      </c>
      <c r="M44" s="153"/>
      <c r="N44" s="307">
        <v>-3.4925057291046398E-2</v>
      </c>
      <c r="O44" s="307">
        <v>4.0593568174642498E-2</v>
      </c>
      <c r="P44" s="307">
        <v>1.0004504098729801</v>
      </c>
      <c r="Q44" s="307">
        <v>1.00594273365748</v>
      </c>
      <c r="R44" s="307">
        <v>0.99892588614393096</v>
      </c>
      <c r="S44" s="307">
        <v>0.99332437275985697</v>
      </c>
      <c r="T44" s="308"/>
      <c r="U44" s="309">
        <v>22202</v>
      </c>
      <c r="V44" s="309">
        <v>22212</v>
      </c>
      <c r="W44" s="309">
        <v>22344</v>
      </c>
      <c r="X44" s="309">
        <v>22320</v>
      </c>
      <c r="Y44" s="309">
        <v>22171</v>
      </c>
      <c r="Z44" s="309">
        <v>22180</v>
      </c>
      <c r="AA44" s="309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</row>
    <row r="45" spans="1:37" ht="14.25" customHeight="1" x14ac:dyDescent="0.25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53"/>
      <c r="L45" s="153"/>
      <c r="M45" s="153"/>
      <c r="N45" s="307"/>
      <c r="O45" s="307"/>
      <c r="P45" s="307"/>
      <c r="Q45" s="307"/>
      <c r="R45" s="307"/>
      <c r="S45" s="307"/>
      <c r="T45" s="308"/>
      <c r="U45" s="309"/>
      <c r="V45" s="309"/>
      <c r="W45" s="309"/>
      <c r="X45" s="309"/>
      <c r="Y45" s="309"/>
      <c r="Z45" s="309"/>
      <c r="AA45" s="309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</row>
    <row r="46" spans="1:37" ht="13.2" x14ac:dyDescent="0.25">
      <c r="A46" s="108" t="s">
        <v>340</v>
      </c>
      <c r="B46" s="108">
        <v>-7</v>
      </c>
      <c r="C46" s="108">
        <v>0</v>
      </c>
      <c r="D46" s="108">
        <v>-7</v>
      </c>
      <c r="E46" s="108">
        <v>0</v>
      </c>
      <c r="F46" s="108">
        <v>0</v>
      </c>
      <c r="G46" s="108">
        <v>0</v>
      </c>
      <c r="H46" s="108">
        <v>-7</v>
      </c>
      <c r="I46" s="108">
        <v>0</v>
      </c>
      <c r="J46" s="108"/>
      <c r="K46" s="153">
        <v>99729</v>
      </c>
      <c r="L46" s="153">
        <v>107468</v>
      </c>
      <c r="M46" s="153"/>
      <c r="N46" s="307">
        <v>0.22875859663473702</v>
      </c>
      <c r="O46" s="307">
        <v>-0.15132806625012801</v>
      </c>
      <c r="P46" s="307">
        <v>1.0030730889228301</v>
      </c>
      <c r="Q46" s="307">
        <v>1.0040070613949099</v>
      </c>
      <c r="R46" s="307">
        <v>1.00341427109499</v>
      </c>
      <c r="S46" s="307">
        <v>0.99866489889390597</v>
      </c>
      <c r="T46" s="308"/>
      <c r="U46" s="309">
        <v>106733</v>
      </c>
      <c r="V46" s="309">
        <v>107061</v>
      </c>
      <c r="W46" s="309">
        <v>107490</v>
      </c>
      <c r="X46" s="309">
        <v>107857</v>
      </c>
      <c r="Y46" s="309">
        <v>107713</v>
      </c>
      <c r="Z46" s="309">
        <v>107550</v>
      </c>
      <c r="AA46" s="309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</row>
    <row r="47" spans="1:37" ht="13.2" x14ac:dyDescent="0.25">
      <c r="A47" s="108" t="s">
        <v>341</v>
      </c>
      <c r="B47" s="108">
        <v>197</v>
      </c>
      <c r="C47" s="108">
        <v>204</v>
      </c>
      <c r="D47" s="108">
        <v>-7</v>
      </c>
      <c r="E47" s="108">
        <v>204.10992820004901</v>
      </c>
      <c r="F47" s="108">
        <v>0</v>
      </c>
      <c r="G47" s="108">
        <v>0</v>
      </c>
      <c r="H47" s="108">
        <v>-7</v>
      </c>
      <c r="I47" s="108">
        <v>0</v>
      </c>
      <c r="J47" s="108"/>
      <c r="K47" s="153">
        <v>16156</v>
      </c>
      <c r="L47" s="153">
        <v>15668</v>
      </c>
      <c r="M47" s="153"/>
      <c r="N47" s="307">
        <v>-1.2384622870050399</v>
      </c>
      <c r="O47" s="307">
        <v>-1.4031746031746</v>
      </c>
      <c r="P47" s="307">
        <v>0.99474479009362704</v>
      </c>
      <c r="Q47" s="307">
        <v>0.98985912071896998</v>
      </c>
      <c r="R47" s="307">
        <v>0.98840561928715998</v>
      </c>
      <c r="S47" s="307">
        <v>0.97753227408142995</v>
      </c>
      <c r="T47" s="308"/>
      <c r="U47" s="309">
        <v>16555</v>
      </c>
      <c r="V47" s="309">
        <v>16468</v>
      </c>
      <c r="W47" s="309">
        <v>16301</v>
      </c>
      <c r="X47" s="309">
        <v>16112</v>
      </c>
      <c r="Y47" s="309">
        <v>15750</v>
      </c>
      <c r="Z47" s="309">
        <v>15529</v>
      </c>
      <c r="AA47" s="309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</row>
    <row r="48" spans="1:37" ht="13.2" x14ac:dyDescent="0.25">
      <c r="A48" s="108" t="s">
        <v>342</v>
      </c>
      <c r="B48" s="108">
        <v>-7</v>
      </c>
      <c r="C48" s="108">
        <v>0</v>
      </c>
      <c r="D48" s="108">
        <v>-7</v>
      </c>
      <c r="E48" s="108">
        <v>0</v>
      </c>
      <c r="F48" s="108">
        <v>0</v>
      </c>
      <c r="G48" s="108">
        <v>0</v>
      </c>
      <c r="H48" s="108">
        <v>-7</v>
      </c>
      <c r="I48" s="108">
        <v>0</v>
      </c>
      <c r="J48" s="108"/>
      <c r="K48" s="153">
        <v>10409</v>
      </c>
      <c r="L48" s="153">
        <v>11520</v>
      </c>
      <c r="M48" s="153"/>
      <c r="N48" s="307">
        <v>0.30024773771277796</v>
      </c>
      <c r="O48" s="307">
        <v>-0.330636039328287</v>
      </c>
      <c r="P48" s="307">
        <v>1.00193730186685</v>
      </c>
      <c r="Q48" s="307">
        <v>1.0106345579187901</v>
      </c>
      <c r="R48" s="307">
        <v>1.00773980346117</v>
      </c>
      <c r="S48" s="307">
        <v>0.99180186399723902</v>
      </c>
      <c r="T48" s="308"/>
      <c r="U48" s="309">
        <v>11356</v>
      </c>
      <c r="V48" s="309">
        <v>11378</v>
      </c>
      <c r="W48" s="309">
        <v>11499</v>
      </c>
      <c r="X48" s="309">
        <v>11588</v>
      </c>
      <c r="Y48" s="309">
        <v>11493</v>
      </c>
      <c r="Z48" s="309">
        <v>11455</v>
      </c>
      <c r="AA48" s="309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</row>
    <row r="49" spans="1:37" ht="13.2" x14ac:dyDescent="0.25">
      <c r="A49" s="108" t="s">
        <v>343</v>
      </c>
      <c r="B49" s="108">
        <v>-7</v>
      </c>
      <c r="C49" s="108">
        <v>0</v>
      </c>
      <c r="D49" s="108">
        <v>-7</v>
      </c>
      <c r="E49" s="108">
        <v>0</v>
      </c>
      <c r="F49" s="108">
        <v>0</v>
      </c>
      <c r="G49" s="108">
        <v>0</v>
      </c>
      <c r="H49" s="108">
        <v>-7</v>
      </c>
      <c r="I49" s="108">
        <v>0</v>
      </c>
      <c r="J49" s="108"/>
      <c r="K49" s="153">
        <v>32930</v>
      </c>
      <c r="L49" s="153">
        <v>34324</v>
      </c>
      <c r="M49" s="153"/>
      <c r="N49" s="307">
        <v>-0.29130698662288596</v>
      </c>
      <c r="O49" s="307">
        <v>-0.36115803576629602</v>
      </c>
      <c r="P49" s="307">
        <v>1.0016984771281301</v>
      </c>
      <c r="Q49" s="307">
        <v>1.00022991148408</v>
      </c>
      <c r="R49" s="307">
        <v>0.99356395816572796</v>
      </c>
      <c r="S49" s="307">
        <v>0.99288606130711399</v>
      </c>
      <c r="T49" s="308"/>
      <c r="U49" s="309">
        <v>34737</v>
      </c>
      <c r="V49" s="309">
        <v>34796</v>
      </c>
      <c r="W49" s="309">
        <v>34804</v>
      </c>
      <c r="X49" s="309">
        <v>34580</v>
      </c>
      <c r="Y49" s="309">
        <v>34334</v>
      </c>
      <c r="Z49" s="309">
        <v>34210</v>
      </c>
      <c r="AA49" s="309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</row>
    <row r="50" spans="1:37" ht="13.2" x14ac:dyDescent="0.25">
      <c r="A50" s="108" t="s">
        <v>344</v>
      </c>
      <c r="B50" s="108">
        <v>-7</v>
      </c>
      <c r="C50" s="108">
        <v>0</v>
      </c>
      <c r="D50" s="108">
        <v>-7</v>
      </c>
      <c r="E50" s="108">
        <v>0</v>
      </c>
      <c r="F50" s="108">
        <v>0</v>
      </c>
      <c r="G50" s="108">
        <v>0</v>
      </c>
      <c r="H50" s="108">
        <v>-7</v>
      </c>
      <c r="I50" s="108">
        <v>0</v>
      </c>
      <c r="J50" s="108"/>
      <c r="K50" s="153">
        <v>53038</v>
      </c>
      <c r="L50" s="153">
        <v>58200</v>
      </c>
      <c r="M50" s="153"/>
      <c r="N50" s="307">
        <v>0.74819926838924899</v>
      </c>
      <c r="O50" s="307">
        <v>6.3488795085624092E-2</v>
      </c>
      <c r="P50" s="307">
        <v>1.0092988721139899</v>
      </c>
      <c r="Q50" s="307">
        <v>1.00819729559308</v>
      </c>
      <c r="R50" s="307">
        <v>1.00785267546908</v>
      </c>
      <c r="S50" s="307">
        <v>1.0045852582224399</v>
      </c>
      <c r="T50" s="308"/>
      <c r="U50" s="309">
        <v>56566</v>
      </c>
      <c r="V50" s="309">
        <v>57092</v>
      </c>
      <c r="W50" s="309">
        <v>57560</v>
      </c>
      <c r="X50" s="309">
        <v>58012</v>
      </c>
      <c r="Y50" s="309">
        <v>58278</v>
      </c>
      <c r="Z50" s="309">
        <v>58315</v>
      </c>
      <c r="AA50" s="309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</row>
    <row r="51" spans="1:37" ht="13.2" x14ac:dyDescent="0.25">
      <c r="A51" s="108" t="s">
        <v>345</v>
      </c>
      <c r="B51" s="108">
        <v>-7</v>
      </c>
      <c r="C51" s="108">
        <v>0</v>
      </c>
      <c r="D51" s="108">
        <v>-7</v>
      </c>
      <c r="E51" s="108">
        <v>0</v>
      </c>
      <c r="F51" s="108">
        <v>0</v>
      </c>
      <c r="G51" s="108">
        <v>0</v>
      </c>
      <c r="H51" s="108">
        <v>-7</v>
      </c>
      <c r="I51" s="108">
        <v>0</v>
      </c>
      <c r="J51" s="108"/>
      <c r="K51" s="153">
        <v>11403</v>
      </c>
      <c r="L51" s="153">
        <v>12106</v>
      </c>
      <c r="M51" s="153"/>
      <c r="N51" s="307">
        <v>0.34332947076529702</v>
      </c>
      <c r="O51" s="307">
        <v>-0.70143588050833494</v>
      </c>
      <c r="P51" s="307">
        <v>1.0027608131849699</v>
      </c>
      <c r="Q51" s="307">
        <v>1.00926080427165</v>
      </c>
      <c r="R51" s="307">
        <v>0.99975200462924696</v>
      </c>
      <c r="S51" s="307">
        <v>1.0019844551017001</v>
      </c>
      <c r="T51" s="308"/>
      <c r="U51" s="309">
        <v>11953</v>
      </c>
      <c r="V51" s="309">
        <v>11986</v>
      </c>
      <c r="W51" s="309">
        <v>12097</v>
      </c>
      <c r="X51" s="309">
        <v>12094</v>
      </c>
      <c r="Y51" s="309">
        <v>12118</v>
      </c>
      <c r="Z51" s="309">
        <v>12033</v>
      </c>
      <c r="AA51" s="309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1:37" ht="13.2" x14ac:dyDescent="0.25">
      <c r="A52" s="108" t="s">
        <v>346</v>
      </c>
      <c r="B52" s="108">
        <v>60</v>
      </c>
      <c r="C52" s="108">
        <v>67</v>
      </c>
      <c r="D52" s="108">
        <v>-7</v>
      </c>
      <c r="E52" s="108">
        <v>0</v>
      </c>
      <c r="F52" s="108">
        <v>67.491224914561798</v>
      </c>
      <c r="G52" s="108">
        <v>0</v>
      </c>
      <c r="H52" s="108">
        <v>-7</v>
      </c>
      <c r="I52" s="108">
        <v>0</v>
      </c>
      <c r="J52" s="108"/>
      <c r="K52" s="153">
        <v>33389</v>
      </c>
      <c r="L52" s="153">
        <v>38917</v>
      </c>
      <c r="M52" s="153"/>
      <c r="N52" s="307">
        <v>1.6005832548362999</v>
      </c>
      <c r="O52" s="307">
        <v>0.9034283949346239</v>
      </c>
      <c r="P52" s="307">
        <v>1.01911631606374</v>
      </c>
      <c r="Q52" s="307">
        <v>1.02196027773292</v>
      </c>
      <c r="R52" s="307">
        <v>1.01371991362511</v>
      </c>
      <c r="S52" s="307">
        <v>1.0092739316794399</v>
      </c>
      <c r="T52" s="308"/>
      <c r="U52" s="309">
        <v>36461</v>
      </c>
      <c r="V52" s="309">
        <v>37158</v>
      </c>
      <c r="W52" s="309">
        <v>37974</v>
      </c>
      <c r="X52" s="309">
        <v>38495</v>
      </c>
      <c r="Y52" s="309">
        <v>38852</v>
      </c>
      <c r="Z52" s="309">
        <v>39203</v>
      </c>
      <c r="AA52" s="309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</row>
    <row r="53" spans="1:37" ht="13.2" x14ac:dyDescent="0.25">
      <c r="A53" s="108" t="s">
        <v>347</v>
      </c>
      <c r="B53" s="108">
        <v>-7</v>
      </c>
      <c r="C53" s="108">
        <v>0</v>
      </c>
      <c r="D53" s="108">
        <v>-7</v>
      </c>
      <c r="E53" s="108">
        <v>0</v>
      </c>
      <c r="F53" s="108">
        <v>0</v>
      </c>
      <c r="G53" s="108">
        <v>0</v>
      </c>
      <c r="H53" s="108">
        <v>-7</v>
      </c>
      <c r="I53" s="108">
        <v>0</v>
      </c>
      <c r="J53" s="108"/>
      <c r="K53" s="153">
        <v>11680</v>
      </c>
      <c r="L53" s="153">
        <v>14885</v>
      </c>
      <c r="M53" s="153"/>
      <c r="N53" s="307">
        <v>2.0825325785584803</v>
      </c>
      <c r="O53" s="307">
        <v>0.18169582772543702</v>
      </c>
      <c r="P53" s="307">
        <v>1.0404121601870799</v>
      </c>
      <c r="Q53" s="307">
        <v>1.02430287279624</v>
      </c>
      <c r="R53" s="307">
        <v>1.01145169032435</v>
      </c>
      <c r="S53" s="307">
        <v>1.00745762711864</v>
      </c>
      <c r="T53" s="308"/>
      <c r="U53" s="309">
        <v>13684</v>
      </c>
      <c r="V53" s="309">
        <v>14237</v>
      </c>
      <c r="W53" s="309">
        <v>14583</v>
      </c>
      <c r="X53" s="309">
        <v>14750</v>
      </c>
      <c r="Y53" s="309">
        <v>14860</v>
      </c>
      <c r="Z53" s="309">
        <v>14887</v>
      </c>
      <c r="AA53" s="309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</row>
    <row r="54" spans="1:37" ht="13.2" x14ac:dyDescent="0.25">
      <c r="A54" s="108" t="s">
        <v>348</v>
      </c>
      <c r="B54" s="108">
        <v>-7</v>
      </c>
      <c r="C54" s="108">
        <v>0</v>
      </c>
      <c r="D54" s="108">
        <v>-7</v>
      </c>
      <c r="E54" s="108">
        <v>0</v>
      </c>
      <c r="F54" s="108">
        <v>0</v>
      </c>
      <c r="G54" s="108">
        <v>0</v>
      </c>
      <c r="H54" s="108">
        <v>-7</v>
      </c>
      <c r="I54" s="108">
        <v>0</v>
      </c>
      <c r="J54" s="108"/>
      <c r="K54" s="153">
        <v>8835</v>
      </c>
      <c r="L54" s="153">
        <v>8856</v>
      </c>
      <c r="M54" s="153"/>
      <c r="N54" s="307">
        <v>-0.58601671511336906</v>
      </c>
      <c r="O54" s="307">
        <v>-1.0323159784560099</v>
      </c>
      <c r="P54" s="307">
        <v>1.0031784305129301</v>
      </c>
      <c r="Q54" s="307">
        <v>0.991368950071015</v>
      </c>
      <c r="R54" s="307">
        <v>0.990191756667401</v>
      </c>
      <c r="S54" s="307">
        <v>0.99187534780189202</v>
      </c>
      <c r="T54" s="308"/>
      <c r="U54" s="309">
        <v>9124</v>
      </c>
      <c r="V54" s="309">
        <v>9153</v>
      </c>
      <c r="W54" s="309">
        <v>9074</v>
      </c>
      <c r="X54" s="309">
        <v>8985</v>
      </c>
      <c r="Y54" s="309">
        <v>8912</v>
      </c>
      <c r="Z54" s="309">
        <v>8820</v>
      </c>
      <c r="AA54" s="309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</row>
    <row r="55" spans="1:37" ht="14.25" customHeight="1" x14ac:dyDescent="0.25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53"/>
      <c r="L55" s="153"/>
      <c r="M55" s="153"/>
      <c r="N55" s="307"/>
      <c r="O55" s="307"/>
      <c r="P55" s="307"/>
      <c r="Q55" s="307"/>
      <c r="R55" s="307"/>
      <c r="S55" s="307"/>
      <c r="T55" s="308"/>
      <c r="U55" s="309"/>
      <c r="V55" s="309"/>
      <c r="W55" s="309"/>
      <c r="X55" s="309"/>
      <c r="Y55" s="309"/>
      <c r="Z55" s="309"/>
      <c r="AA55" s="309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</row>
    <row r="56" spans="1:37" ht="13.2" x14ac:dyDescent="0.25">
      <c r="A56" s="108" t="s">
        <v>350</v>
      </c>
      <c r="B56" s="108">
        <v>113</v>
      </c>
      <c r="C56" s="108">
        <v>0</v>
      </c>
      <c r="D56" s="108">
        <v>113</v>
      </c>
      <c r="E56" s="108">
        <v>0</v>
      </c>
      <c r="F56" s="108">
        <v>0</v>
      </c>
      <c r="G56" s="108">
        <v>0</v>
      </c>
      <c r="H56" s="108">
        <v>-37</v>
      </c>
      <c r="I56" s="108">
        <v>150</v>
      </c>
      <c r="J56" s="108"/>
      <c r="K56" s="153">
        <v>5278</v>
      </c>
      <c r="L56" s="153">
        <v>5523</v>
      </c>
      <c r="M56" s="153"/>
      <c r="N56" s="307">
        <v>0.154890901934368</v>
      </c>
      <c r="O56" s="307">
        <v>-0.16336903249228502</v>
      </c>
      <c r="P56" s="307">
        <v>0.99415525114155301</v>
      </c>
      <c r="Q56" s="307">
        <v>1.00845122175271</v>
      </c>
      <c r="R56" s="307">
        <v>1.0029149207505901</v>
      </c>
      <c r="S56" s="307">
        <v>1.0007266121707501</v>
      </c>
      <c r="T56" s="308"/>
      <c r="U56" s="309">
        <v>5475</v>
      </c>
      <c r="V56" s="309">
        <v>5443</v>
      </c>
      <c r="W56" s="309">
        <v>5489</v>
      </c>
      <c r="X56" s="309">
        <v>5505</v>
      </c>
      <c r="Y56" s="309">
        <v>5509</v>
      </c>
      <c r="Z56" s="309">
        <v>5500</v>
      </c>
      <c r="AA56" s="309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</row>
    <row r="57" spans="1:37" ht="13.2" x14ac:dyDescent="0.25">
      <c r="A57" s="108" t="s">
        <v>351</v>
      </c>
      <c r="B57" s="108">
        <v>-37</v>
      </c>
      <c r="C57" s="108">
        <v>0</v>
      </c>
      <c r="D57" s="108">
        <v>-37</v>
      </c>
      <c r="E57" s="108">
        <v>0</v>
      </c>
      <c r="F57" s="108">
        <v>0</v>
      </c>
      <c r="G57" s="108">
        <v>0</v>
      </c>
      <c r="H57" s="108">
        <v>-37</v>
      </c>
      <c r="I57" s="108">
        <v>0</v>
      </c>
      <c r="J57" s="108"/>
      <c r="K57" s="153">
        <v>20903</v>
      </c>
      <c r="L57" s="153">
        <v>21694</v>
      </c>
      <c r="M57" s="153"/>
      <c r="N57" s="307">
        <v>-0.11558133164967201</v>
      </c>
      <c r="O57" s="307">
        <v>-0.362668135702153</v>
      </c>
      <c r="P57" s="307">
        <v>0.99588740632425499</v>
      </c>
      <c r="Q57" s="307">
        <v>1.00376250344131</v>
      </c>
      <c r="R57" s="307">
        <v>1.00063997074419</v>
      </c>
      <c r="S57" s="307">
        <v>0.99511192325262698</v>
      </c>
      <c r="T57" s="308"/>
      <c r="U57" s="309">
        <v>21884</v>
      </c>
      <c r="V57" s="309">
        <v>21794</v>
      </c>
      <c r="W57" s="309">
        <v>21876</v>
      </c>
      <c r="X57" s="309">
        <v>21890</v>
      </c>
      <c r="Y57" s="309">
        <v>21783</v>
      </c>
      <c r="Z57" s="309">
        <v>21704</v>
      </c>
      <c r="AA57" s="309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</row>
    <row r="58" spans="1:37" ht="13.2" x14ac:dyDescent="0.25">
      <c r="A58" s="108" t="s">
        <v>352</v>
      </c>
      <c r="B58" s="108">
        <v>913</v>
      </c>
      <c r="C58" s="108">
        <v>0</v>
      </c>
      <c r="D58" s="108">
        <v>913</v>
      </c>
      <c r="E58" s="108">
        <v>0</v>
      </c>
      <c r="F58" s="108">
        <v>0</v>
      </c>
      <c r="G58" s="108">
        <v>0</v>
      </c>
      <c r="H58" s="108">
        <v>-37</v>
      </c>
      <c r="I58" s="108">
        <v>950</v>
      </c>
      <c r="J58" s="108"/>
      <c r="K58" s="153">
        <v>9802</v>
      </c>
      <c r="L58" s="153">
        <v>9992</v>
      </c>
      <c r="M58" s="153"/>
      <c r="N58" s="307">
        <v>0.12286421625027401</v>
      </c>
      <c r="O58" s="307">
        <v>-0.41995800419957996</v>
      </c>
      <c r="P58" s="307">
        <v>1.0047226688102899</v>
      </c>
      <c r="Q58" s="307">
        <v>1.0070007000700101</v>
      </c>
      <c r="R58" s="307">
        <v>1.00089383255537</v>
      </c>
      <c r="S58" s="307">
        <v>0.99235959515776895</v>
      </c>
      <c r="T58" s="308"/>
      <c r="U58" s="309">
        <v>9952</v>
      </c>
      <c r="V58" s="309">
        <v>9999</v>
      </c>
      <c r="W58" s="309">
        <v>10069</v>
      </c>
      <c r="X58" s="309">
        <v>10078</v>
      </c>
      <c r="Y58" s="309">
        <v>10001</v>
      </c>
      <c r="Z58" s="309">
        <v>9959</v>
      </c>
      <c r="AA58" s="309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</row>
    <row r="59" spans="1:37" ht="13.2" x14ac:dyDescent="0.25">
      <c r="A59" s="108" t="s">
        <v>353</v>
      </c>
      <c r="B59" s="108">
        <v>-37</v>
      </c>
      <c r="C59" s="108">
        <v>0</v>
      </c>
      <c r="D59" s="108">
        <v>-37</v>
      </c>
      <c r="E59" s="108">
        <v>0</v>
      </c>
      <c r="F59" s="108">
        <v>0</v>
      </c>
      <c r="G59" s="108">
        <v>0</v>
      </c>
      <c r="H59" s="108">
        <v>-37</v>
      </c>
      <c r="I59" s="108">
        <v>0</v>
      </c>
      <c r="J59" s="108"/>
      <c r="K59" s="153">
        <v>150202</v>
      </c>
      <c r="L59" s="153">
        <v>167404</v>
      </c>
      <c r="M59" s="153"/>
      <c r="N59" s="307">
        <v>0.69734213637260301</v>
      </c>
      <c r="O59" s="307">
        <v>-0.48395374094451504</v>
      </c>
      <c r="P59" s="307">
        <v>1.0108354194276701</v>
      </c>
      <c r="Q59" s="307">
        <v>1.0048376327769299</v>
      </c>
      <c r="R59" s="307">
        <v>1.00601037771751</v>
      </c>
      <c r="S59" s="307">
        <v>1.0062206530484801</v>
      </c>
      <c r="T59" s="308"/>
      <c r="U59" s="309">
        <v>162984</v>
      </c>
      <c r="V59" s="309">
        <v>164750</v>
      </c>
      <c r="W59" s="309">
        <v>165547</v>
      </c>
      <c r="X59" s="309">
        <v>166542</v>
      </c>
      <c r="Y59" s="309">
        <v>167578</v>
      </c>
      <c r="Z59" s="309">
        <v>166767</v>
      </c>
      <c r="AA59" s="309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</row>
    <row r="60" spans="1:37" ht="13.2" x14ac:dyDescent="0.25">
      <c r="A60" s="108" t="s">
        <v>354</v>
      </c>
      <c r="B60" s="108">
        <v>-37</v>
      </c>
      <c r="C60" s="108">
        <v>0</v>
      </c>
      <c r="D60" s="108">
        <v>-37</v>
      </c>
      <c r="E60" s="108">
        <v>0</v>
      </c>
      <c r="F60" s="108">
        <v>0</v>
      </c>
      <c r="G60" s="108">
        <v>0</v>
      </c>
      <c r="H60" s="108">
        <v>-37</v>
      </c>
      <c r="I60" s="108">
        <v>0</v>
      </c>
      <c r="J60" s="108"/>
      <c r="K60" s="153">
        <v>26313</v>
      </c>
      <c r="L60" s="153">
        <v>28576</v>
      </c>
      <c r="M60" s="153"/>
      <c r="N60" s="307">
        <v>0.75520798556933899</v>
      </c>
      <c r="O60" s="307">
        <v>0.30801540077003803</v>
      </c>
      <c r="P60" s="307">
        <v>1.0059878079572899</v>
      </c>
      <c r="Q60" s="307">
        <v>1.0115816271648299</v>
      </c>
      <c r="R60" s="307">
        <v>1.0080462214660399</v>
      </c>
      <c r="S60" s="307">
        <v>1.0046063504342599</v>
      </c>
      <c r="T60" s="308"/>
      <c r="U60" s="309">
        <v>27723</v>
      </c>
      <c r="V60" s="309">
        <v>27889</v>
      </c>
      <c r="W60" s="309">
        <v>28212</v>
      </c>
      <c r="X60" s="309">
        <v>28439</v>
      </c>
      <c r="Y60" s="309">
        <v>28570</v>
      </c>
      <c r="Z60" s="309">
        <v>28658</v>
      </c>
      <c r="AA60" s="309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</row>
    <row r="61" spans="1:37" ht="13.2" x14ac:dyDescent="0.25">
      <c r="A61" s="108" t="s">
        <v>355</v>
      </c>
      <c r="B61" s="108">
        <v>-37</v>
      </c>
      <c r="C61" s="108">
        <v>0</v>
      </c>
      <c r="D61" s="108">
        <v>-37</v>
      </c>
      <c r="E61" s="108">
        <v>0</v>
      </c>
      <c r="F61" s="108">
        <v>0</v>
      </c>
      <c r="G61" s="108">
        <v>0</v>
      </c>
      <c r="H61" s="108">
        <v>-37</v>
      </c>
      <c r="I61" s="108">
        <v>0</v>
      </c>
      <c r="J61" s="108"/>
      <c r="K61" s="153">
        <v>42187</v>
      </c>
      <c r="L61" s="153">
        <v>43728</v>
      </c>
      <c r="M61" s="153"/>
      <c r="N61" s="307">
        <v>5.4899828528442995E-2</v>
      </c>
      <c r="O61" s="307">
        <v>-0.111933479532164</v>
      </c>
      <c r="P61" s="307">
        <v>0.998992673992674</v>
      </c>
      <c r="Q61" s="307">
        <v>1.00025208543405</v>
      </c>
      <c r="R61" s="307">
        <v>1.0019703530597699</v>
      </c>
      <c r="S61" s="307">
        <v>1.0009832392015201</v>
      </c>
      <c r="T61" s="308"/>
      <c r="U61" s="309">
        <v>43680</v>
      </c>
      <c r="V61" s="309">
        <v>43636</v>
      </c>
      <c r="W61" s="309">
        <v>43647</v>
      </c>
      <c r="X61" s="309">
        <v>43733</v>
      </c>
      <c r="Y61" s="309">
        <v>43776</v>
      </c>
      <c r="Z61" s="309">
        <v>43727</v>
      </c>
      <c r="AA61" s="309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</row>
    <row r="62" spans="1:37" ht="13.2" x14ac:dyDescent="0.25">
      <c r="A62" s="108" t="s">
        <v>356</v>
      </c>
      <c r="B62" s="108">
        <v>-37</v>
      </c>
      <c r="C62" s="108">
        <v>0</v>
      </c>
      <c r="D62" s="108">
        <v>-37</v>
      </c>
      <c r="E62" s="108">
        <v>0</v>
      </c>
      <c r="F62" s="108">
        <v>0</v>
      </c>
      <c r="G62" s="108">
        <v>0</v>
      </c>
      <c r="H62" s="108">
        <v>-37</v>
      </c>
      <c r="I62" s="108">
        <v>0</v>
      </c>
      <c r="J62" s="108"/>
      <c r="K62" s="153">
        <v>133749</v>
      </c>
      <c r="L62" s="153">
        <v>145163</v>
      </c>
      <c r="M62" s="153"/>
      <c r="N62" s="307">
        <v>0.40008762249956797</v>
      </c>
      <c r="O62" s="307">
        <v>-0.195562655795954</v>
      </c>
      <c r="P62" s="307">
        <v>1.0040791766080599</v>
      </c>
      <c r="Q62" s="307">
        <v>1.00574200022299</v>
      </c>
      <c r="R62" s="307">
        <v>1.00578543317998</v>
      </c>
      <c r="S62" s="307">
        <v>1.0004064396574901</v>
      </c>
      <c r="T62" s="308"/>
      <c r="U62" s="309">
        <v>142921</v>
      </c>
      <c r="V62" s="309">
        <v>143504</v>
      </c>
      <c r="W62" s="309">
        <v>144328</v>
      </c>
      <c r="X62" s="309">
        <v>145163</v>
      </c>
      <c r="Y62" s="309">
        <v>145222</v>
      </c>
      <c r="Z62" s="309">
        <v>144938</v>
      </c>
      <c r="AA62" s="309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</row>
    <row r="63" spans="1:37" ht="13.2" x14ac:dyDescent="0.25">
      <c r="A63" s="108" t="s">
        <v>357</v>
      </c>
      <c r="B63" s="108">
        <v>-37</v>
      </c>
      <c r="C63" s="108">
        <v>0</v>
      </c>
      <c r="D63" s="108">
        <v>-37</v>
      </c>
      <c r="E63" s="108">
        <v>0</v>
      </c>
      <c r="F63" s="108">
        <v>0</v>
      </c>
      <c r="G63" s="108">
        <v>0</v>
      </c>
      <c r="H63" s="108">
        <v>-37</v>
      </c>
      <c r="I63" s="108">
        <v>0</v>
      </c>
      <c r="J63" s="108"/>
      <c r="K63" s="153">
        <v>14195</v>
      </c>
      <c r="L63" s="153">
        <v>14867</v>
      </c>
      <c r="M63" s="153"/>
      <c r="N63" s="307">
        <v>0.37872711019524302</v>
      </c>
      <c r="O63" s="307">
        <v>4.0376850605652798E-2</v>
      </c>
      <c r="P63" s="307">
        <v>0.99842863974858198</v>
      </c>
      <c r="Q63" s="307">
        <v>1.00294238401533</v>
      </c>
      <c r="R63" s="307">
        <v>1.0127584089513499</v>
      </c>
      <c r="S63" s="307">
        <v>1.0010778765831301</v>
      </c>
      <c r="T63" s="308"/>
      <c r="U63" s="309">
        <v>14637</v>
      </c>
      <c r="V63" s="309">
        <v>14614</v>
      </c>
      <c r="W63" s="309">
        <v>14657</v>
      </c>
      <c r="X63" s="309">
        <v>14844</v>
      </c>
      <c r="Y63" s="309">
        <v>14860</v>
      </c>
      <c r="Z63" s="309">
        <v>14866</v>
      </c>
      <c r="AA63" s="309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</row>
    <row r="64" spans="1:37" ht="13.2" x14ac:dyDescent="0.25">
      <c r="A64" s="108" t="s">
        <v>358</v>
      </c>
      <c r="B64" s="108">
        <v>113</v>
      </c>
      <c r="C64" s="108">
        <v>0</v>
      </c>
      <c r="D64" s="108">
        <v>113</v>
      </c>
      <c r="E64" s="108">
        <v>0</v>
      </c>
      <c r="F64" s="108">
        <v>0</v>
      </c>
      <c r="G64" s="108">
        <v>0</v>
      </c>
      <c r="H64" s="108">
        <v>-37</v>
      </c>
      <c r="I64" s="108">
        <v>150</v>
      </c>
      <c r="J64" s="108"/>
      <c r="K64" s="153">
        <v>7383</v>
      </c>
      <c r="L64" s="153">
        <v>7434</v>
      </c>
      <c r="M64" s="153"/>
      <c r="N64" s="307">
        <v>-7.0525458200043606E-2</v>
      </c>
      <c r="O64" s="307">
        <v>0.24222850222042797</v>
      </c>
      <c r="P64" s="307">
        <v>0.99838969404186795</v>
      </c>
      <c r="Q64" s="307">
        <v>1.0068548387096801</v>
      </c>
      <c r="R64" s="307">
        <v>1.00226938993459</v>
      </c>
      <c r="S64" s="307">
        <v>0.98974427277570598</v>
      </c>
      <c r="T64" s="308"/>
      <c r="U64" s="309">
        <v>7452</v>
      </c>
      <c r="V64" s="309">
        <v>7440</v>
      </c>
      <c r="W64" s="309">
        <v>7491</v>
      </c>
      <c r="X64" s="309">
        <v>7508</v>
      </c>
      <c r="Y64" s="309">
        <v>7431</v>
      </c>
      <c r="Z64" s="309">
        <v>7449</v>
      </c>
      <c r="AA64" s="309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</row>
    <row r="65" spans="1:37" ht="13.2" x14ac:dyDescent="0.25">
      <c r="A65" s="108" t="s">
        <v>359</v>
      </c>
      <c r="B65" s="108">
        <v>113</v>
      </c>
      <c r="C65" s="108">
        <v>0</v>
      </c>
      <c r="D65" s="108">
        <v>113</v>
      </c>
      <c r="E65" s="108">
        <v>0</v>
      </c>
      <c r="F65" s="108">
        <v>0</v>
      </c>
      <c r="G65" s="108">
        <v>0</v>
      </c>
      <c r="H65" s="108">
        <v>-37</v>
      </c>
      <c r="I65" s="108">
        <v>150</v>
      </c>
      <c r="J65" s="108"/>
      <c r="K65" s="153">
        <v>7585</v>
      </c>
      <c r="L65" s="153">
        <v>7541</v>
      </c>
      <c r="M65" s="153"/>
      <c r="N65" s="307">
        <v>-1.0597137825588099</v>
      </c>
      <c r="O65" s="307">
        <v>-1.32327643244674E-2</v>
      </c>
      <c r="P65" s="307">
        <v>0.98110575703778802</v>
      </c>
      <c r="Q65" s="307">
        <v>0.98966007496445696</v>
      </c>
      <c r="R65" s="307">
        <v>0.99647381480997799</v>
      </c>
      <c r="S65" s="307">
        <v>0.99043250327653998</v>
      </c>
      <c r="T65" s="308"/>
      <c r="U65" s="309">
        <v>7886</v>
      </c>
      <c r="V65" s="309">
        <v>7737</v>
      </c>
      <c r="W65" s="309">
        <v>7657</v>
      </c>
      <c r="X65" s="309">
        <v>7630</v>
      </c>
      <c r="Y65" s="309">
        <v>7557</v>
      </c>
      <c r="Z65" s="309">
        <v>7556</v>
      </c>
      <c r="AA65" s="309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</row>
    <row r="66" spans="1:37" ht="13.2" x14ac:dyDescent="0.25">
      <c r="A66" s="108" t="s">
        <v>360</v>
      </c>
      <c r="B66" s="108">
        <v>1863</v>
      </c>
      <c r="C66" s="108">
        <v>0</v>
      </c>
      <c r="D66" s="108">
        <v>1863</v>
      </c>
      <c r="E66" s="108">
        <v>0</v>
      </c>
      <c r="F66" s="108">
        <v>0</v>
      </c>
      <c r="G66" s="108">
        <v>0</v>
      </c>
      <c r="H66" s="108">
        <v>-37</v>
      </c>
      <c r="I66" s="108">
        <v>1900</v>
      </c>
      <c r="J66" s="108"/>
      <c r="K66" s="153">
        <v>3617</v>
      </c>
      <c r="L66" s="153">
        <v>3637</v>
      </c>
      <c r="M66" s="153"/>
      <c r="N66" s="307">
        <v>-0.78379622808254501</v>
      </c>
      <c r="O66" s="307">
        <v>-0.30062858704564099</v>
      </c>
      <c r="P66" s="307">
        <v>0.98834745762711895</v>
      </c>
      <c r="Q66" s="307">
        <v>0.99115755627009605</v>
      </c>
      <c r="R66" s="307">
        <v>0.99729656663963195</v>
      </c>
      <c r="S66" s="307">
        <v>0.99186771482786695</v>
      </c>
      <c r="T66" s="308"/>
      <c r="U66" s="309">
        <v>3776</v>
      </c>
      <c r="V66" s="309">
        <v>3732</v>
      </c>
      <c r="W66" s="309">
        <v>3699</v>
      </c>
      <c r="X66" s="309">
        <v>3689</v>
      </c>
      <c r="Y66" s="309">
        <v>3659</v>
      </c>
      <c r="Z66" s="309">
        <v>3648</v>
      </c>
      <c r="AA66" s="309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</row>
    <row r="67" spans="1:37" ht="13.2" x14ac:dyDescent="0.25">
      <c r="A67" s="108" t="s">
        <v>361</v>
      </c>
      <c r="B67" s="108">
        <v>-37</v>
      </c>
      <c r="C67" s="108">
        <v>0</v>
      </c>
      <c r="D67" s="108">
        <v>-37</v>
      </c>
      <c r="E67" s="108">
        <v>0</v>
      </c>
      <c r="F67" s="108">
        <v>0</v>
      </c>
      <c r="G67" s="108">
        <v>0</v>
      </c>
      <c r="H67" s="108">
        <v>-37</v>
      </c>
      <c r="I67" s="108">
        <v>0</v>
      </c>
      <c r="J67" s="108"/>
      <c r="K67" s="153">
        <v>11460</v>
      </c>
      <c r="L67" s="153">
        <v>11460</v>
      </c>
      <c r="M67" s="153"/>
      <c r="N67" s="307">
        <v>-0.10672954946758799</v>
      </c>
      <c r="O67" s="307">
        <v>-0.21839783349349201</v>
      </c>
      <c r="P67" s="307">
        <v>0.99286708420320102</v>
      </c>
      <c r="Q67" s="307">
        <v>1.0028911862624801</v>
      </c>
      <c r="R67" s="307">
        <v>1.0022713374683301</v>
      </c>
      <c r="S67" s="307">
        <v>0.99773380981434701</v>
      </c>
      <c r="T67" s="308"/>
      <c r="U67" s="309">
        <v>11496</v>
      </c>
      <c r="V67" s="309">
        <v>11414</v>
      </c>
      <c r="W67" s="309">
        <v>11447</v>
      </c>
      <c r="X67" s="309">
        <v>11473</v>
      </c>
      <c r="Y67" s="309">
        <v>11447</v>
      </c>
      <c r="Z67" s="309">
        <v>11422</v>
      </c>
      <c r="AA67" s="309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</row>
    <row r="68" spans="1:37" ht="13.2" x14ac:dyDescent="0.25">
      <c r="A68" s="108" t="s">
        <v>362</v>
      </c>
      <c r="B68" s="108">
        <v>113</v>
      </c>
      <c r="C68" s="108">
        <v>0</v>
      </c>
      <c r="D68" s="108">
        <v>113</v>
      </c>
      <c r="E68" s="108">
        <v>0</v>
      </c>
      <c r="F68" s="108">
        <v>0</v>
      </c>
      <c r="G68" s="108">
        <v>0</v>
      </c>
      <c r="H68" s="108">
        <v>-37</v>
      </c>
      <c r="I68" s="108">
        <v>150</v>
      </c>
      <c r="J68" s="108"/>
      <c r="K68" s="153">
        <v>5174</v>
      </c>
      <c r="L68" s="153">
        <v>5279</v>
      </c>
      <c r="M68" s="153"/>
      <c r="N68" s="307">
        <v>-0.38081601811372801</v>
      </c>
      <c r="O68" s="307">
        <v>1.8986140117714101E-2</v>
      </c>
      <c r="P68" s="307">
        <v>0.99551234106207898</v>
      </c>
      <c r="Q68" s="307">
        <v>1.0003756574004501</v>
      </c>
      <c r="R68" s="307">
        <v>0.995681562147953</v>
      </c>
      <c r="S68" s="307">
        <v>0.99321138977936996</v>
      </c>
      <c r="T68" s="308"/>
      <c r="U68" s="309">
        <v>5348</v>
      </c>
      <c r="V68" s="309">
        <v>5324</v>
      </c>
      <c r="W68" s="309">
        <v>5326</v>
      </c>
      <c r="X68" s="309">
        <v>5303</v>
      </c>
      <c r="Y68" s="309">
        <v>5267</v>
      </c>
      <c r="Z68" s="309">
        <v>5268</v>
      </c>
      <c r="AA68" s="309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</row>
    <row r="69" spans="1:37" ht="14.25" customHeight="1" x14ac:dyDescent="0.25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53"/>
      <c r="L69" s="153"/>
      <c r="M69" s="153"/>
      <c r="N69" s="307"/>
      <c r="O69" s="307"/>
      <c r="P69" s="307"/>
      <c r="Q69" s="307"/>
      <c r="R69" s="307"/>
      <c r="S69" s="307"/>
      <c r="T69" s="308"/>
      <c r="U69" s="309"/>
      <c r="V69" s="309"/>
      <c r="W69" s="309"/>
      <c r="X69" s="309"/>
      <c r="Y69" s="309"/>
      <c r="Z69" s="309"/>
      <c r="AA69" s="309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</row>
    <row r="70" spans="1:37" ht="13.2" x14ac:dyDescent="0.25">
      <c r="A70" s="108" t="s">
        <v>364</v>
      </c>
      <c r="B70" s="108">
        <v>33</v>
      </c>
      <c r="C70" s="108">
        <v>0</v>
      </c>
      <c r="D70" s="108">
        <v>33</v>
      </c>
      <c r="E70" s="108">
        <v>0</v>
      </c>
      <c r="F70" s="108">
        <v>0</v>
      </c>
      <c r="G70" s="108">
        <v>0</v>
      </c>
      <c r="H70" s="108">
        <v>-117</v>
      </c>
      <c r="I70" s="108">
        <v>150</v>
      </c>
      <c r="J70" s="108"/>
      <c r="K70" s="153">
        <v>6375</v>
      </c>
      <c r="L70" s="153">
        <v>6852</v>
      </c>
      <c r="M70" s="153"/>
      <c r="N70" s="307">
        <v>4.3869280127717403E-2</v>
      </c>
      <c r="O70" s="307">
        <v>-0.55506865322816201</v>
      </c>
      <c r="P70" s="307">
        <v>0.99443956687152502</v>
      </c>
      <c r="Q70" s="307">
        <v>1.0151559741024101</v>
      </c>
      <c r="R70" s="307">
        <v>0.99043339614436898</v>
      </c>
      <c r="S70" s="307">
        <v>1.0019025318308199</v>
      </c>
      <c r="T70" s="308"/>
      <c r="U70" s="309">
        <v>6834</v>
      </c>
      <c r="V70" s="309">
        <v>6796</v>
      </c>
      <c r="W70" s="309">
        <v>6899</v>
      </c>
      <c r="X70" s="309">
        <v>6833</v>
      </c>
      <c r="Y70" s="309">
        <v>6846</v>
      </c>
      <c r="Z70" s="309">
        <v>6808</v>
      </c>
      <c r="AA70" s="309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</row>
    <row r="71" spans="1:37" ht="13.2" x14ac:dyDescent="0.25">
      <c r="A71" s="108" t="s">
        <v>365</v>
      </c>
      <c r="B71" s="108">
        <v>-81</v>
      </c>
      <c r="C71" s="108">
        <v>0</v>
      </c>
      <c r="D71" s="108">
        <v>-81</v>
      </c>
      <c r="E71" s="108">
        <v>0</v>
      </c>
      <c r="F71" s="108">
        <v>0</v>
      </c>
      <c r="G71" s="108">
        <v>35.64</v>
      </c>
      <c r="H71" s="108">
        <v>-117</v>
      </c>
      <c r="I71" s="108">
        <v>0</v>
      </c>
      <c r="J71" s="108"/>
      <c r="K71" s="153">
        <v>16464</v>
      </c>
      <c r="L71" s="153">
        <v>17750</v>
      </c>
      <c r="M71" s="153"/>
      <c r="N71" s="307">
        <v>8.4466668760096994E-2</v>
      </c>
      <c r="O71" s="307">
        <v>-0.57878174870757504</v>
      </c>
      <c r="P71" s="307">
        <v>1.0032701849346</v>
      </c>
      <c r="Q71" s="307">
        <v>1.0029223333707999</v>
      </c>
      <c r="R71" s="307">
        <v>1.0026896783593</v>
      </c>
      <c r="S71" s="307">
        <v>0.99452330390074895</v>
      </c>
      <c r="T71" s="308"/>
      <c r="U71" s="309">
        <v>17736</v>
      </c>
      <c r="V71" s="309">
        <v>17794</v>
      </c>
      <c r="W71" s="309">
        <v>17846</v>
      </c>
      <c r="X71" s="309">
        <v>17894</v>
      </c>
      <c r="Y71" s="309">
        <v>17796</v>
      </c>
      <c r="Z71" s="309">
        <v>17693</v>
      </c>
      <c r="AA71" s="309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</row>
    <row r="72" spans="1:37" ht="13.2" x14ac:dyDescent="0.25">
      <c r="A72" s="108" t="s">
        <v>366</v>
      </c>
      <c r="B72" s="108">
        <v>-117</v>
      </c>
      <c r="C72" s="108">
        <v>0</v>
      </c>
      <c r="D72" s="108">
        <v>-117</v>
      </c>
      <c r="E72" s="108">
        <v>0</v>
      </c>
      <c r="F72" s="108">
        <v>0</v>
      </c>
      <c r="G72" s="108">
        <v>0</v>
      </c>
      <c r="H72" s="108">
        <v>-117</v>
      </c>
      <c r="I72" s="108">
        <v>0</v>
      </c>
      <c r="J72" s="108"/>
      <c r="K72" s="153">
        <v>28713</v>
      </c>
      <c r="L72" s="153">
        <v>29014</v>
      </c>
      <c r="M72" s="153"/>
      <c r="N72" s="307">
        <v>-0.738225955174443</v>
      </c>
      <c r="O72" s="307">
        <v>-0.36098600749475701</v>
      </c>
      <c r="P72" s="307">
        <v>0.989386556304653</v>
      </c>
      <c r="Q72" s="307">
        <v>0.99709890703008996</v>
      </c>
      <c r="R72" s="307">
        <v>0.99830841058258302</v>
      </c>
      <c r="S72" s="307">
        <v>0.98573268266232905</v>
      </c>
      <c r="T72" s="308"/>
      <c r="U72" s="309">
        <v>29962</v>
      </c>
      <c r="V72" s="309">
        <v>29644</v>
      </c>
      <c r="W72" s="309">
        <v>29558</v>
      </c>
      <c r="X72" s="309">
        <v>29508</v>
      </c>
      <c r="Y72" s="309">
        <v>29087</v>
      </c>
      <c r="Z72" s="309">
        <v>28982</v>
      </c>
      <c r="AA72" s="309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</row>
    <row r="73" spans="1:37" ht="13.2" x14ac:dyDescent="0.25">
      <c r="A73" s="108" t="s">
        <v>367</v>
      </c>
      <c r="B73" s="108">
        <v>-117</v>
      </c>
      <c r="C73" s="108">
        <v>0</v>
      </c>
      <c r="D73" s="108">
        <v>-117</v>
      </c>
      <c r="E73" s="108">
        <v>0</v>
      </c>
      <c r="F73" s="108">
        <v>0</v>
      </c>
      <c r="G73" s="108">
        <v>0</v>
      </c>
      <c r="H73" s="108">
        <v>-117</v>
      </c>
      <c r="I73" s="108">
        <v>0</v>
      </c>
      <c r="J73" s="108"/>
      <c r="K73" s="153">
        <v>9406</v>
      </c>
      <c r="L73" s="153">
        <v>9246</v>
      </c>
      <c r="M73" s="153"/>
      <c r="N73" s="307">
        <v>-1.1309534603774298</v>
      </c>
      <c r="O73" s="307">
        <v>-0.96972309018424696</v>
      </c>
      <c r="P73" s="307">
        <v>0.98929270050447804</v>
      </c>
      <c r="Q73" s="307">
        <v>0.99719013424914105</v>
      </c>
      <c r="R73" s="307">
        <v>0.98497182216656198</v>
      </c>
      <c r="S73" s="307">
        <v>0.98336511972875595</v>
      </c>
      <c r="T73" s="308"/>
      <c r="U73" s="309">
        <v>9713</v>
      </c>
      <c r="V73" s="309">
        <v>9609</v>
      </c>
      <c r="W73" s="309">
        <v>9582</v>
      </c>
      <c r="X73" s="309">
        <v>9438</v>
      </c>
      <c r="Y73" s="309">
        <v>9281</v>
      </c>
      <c r="Z73" s="309">
        <v>9191</v>
      </c>
      <c r="AA73" s="309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</row>
    <row r="74" spans="1:37" ht="13.2" x14ac:dyDescent="0.25">
      <c r="A74" s="108" t="s">
        <v>368</v>
      </c>
      <c r="B74" s="108">
        <v>155</v>
      </c>
      <c r="C74" s="108">
        <v>272</v>
      </c>
      <c r="D74" s="108">
        <v>-117</v>
      </c>
      <c r="E74" s="108">
        <v>0</v>
      </c>
      <c r="F74" s="108">
        <v>271.95133709981201</v>
      </c>
      <c r="G74" s="108">
        <v>0</v>
      </c>
      <c r="H74" s="108">
        <v>-117</v>
      </c>
      <c r="I74" s="108">
        <v>0</v>
      </c>
      <c r="J74" s="108"/>
      <c r="K74" s="153">
        <v>10975</v>
      </c>
      <c r="L74" s="153">
        <v>13275</v>
      </c>
      <c r="M74" s="153"/>
      <c r="N74" s="307">
        <v>1.6651449912649101</v>
      </c>
      <c r="O74" s="307">
        <v>1.2136288255691199</v>
      </c>
      <c r="P74" s="307">
        <v>1.01280399420196</v>
      </c>
      <c r="Q74" s="307">
        <v>1.0169356762344</v>
      </c>
      <c r="R74" s="307">
        <v>1.02361219702893</v>
      </c>
      <c r="S74" s="307">
        <v>1.01329055912007</v>
      </c>
      <c r="T74" s="308"/>
      <c r="U74" s="309">
        <v>12418</v>
      </c>
      <c r="V74" s="309">
        <v>12577</v>
      </c>
      <c r="W74" s="309">
        <v>12790</v>
      </c>
      <c r="X74" s="309">
        <v>13092</v>
      </c>
      <c r="Y74" s="309">
        <v>13266</v>
      </c>
      <c r="Z74" s="309">
        <v>13427</v>
      </c>
      <c r="AA74" s="309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</row>
    <row r="75" spans="1:37" ht="13.2" x14ac:dyDescent="0.25">
      <c r="A75" s="108" t="s">
        <v>363</v>
      </c>
      <c r="B75" s="108">
        <v>-117</v>
      </c>
      <c r="C75" s="108">
        <v>0</v>
      </c>
      <c r="D75" s="108">
        <v>-117</v>
      </c>
      <c r="E75" s="108">
        <v>0</v>
      </c>
      <c r="F75" s="108">
        <v>0</v>
      </c>
      <c r="G75" s="108">
        <v>0</v>
      </c>
      <c r="H75" s="108">
        <v>-117</v>
      </c>
      <c r="I75" s="108">
        <v>0</v>
      </c>
      <c r="J75" s="108"/>
      <c r="K75" s="153">
        <v>130798</v>
      </c>
      <c r="L75" s="153">
        <v>146161</v>
      </c>
      <c r="M75" s="153"/>
      <c r="N75" s="307">
        <v>0.94159302515466303</v>
      </c>
      <c r="O75" s="307">
        <v>-1.2300963575480101E-2</v>
      </c>
      <c r="P75" s="307">
        <v>1.01081974656961</v>
      </c>
      <c r="Q75" s="307">
        <v>1.0071804086445699</v>
      </c>
      <c r="R75" s="307">
        <v>1.0101258589209301</v>
      </c>
      <c r="S75" s="307">
        <v>1.00954141858748</v>
      </c>
      <c r="T75" s="308"/>
      <c r="U75" s="309">
        <v>140946</v>
      </c>
      <c r="V75" s="309">
        <v>142471</v>
      </c>
      <c r="W75" s="309">
        <v>143494</v>
      </c>
      <c r="X75" s="309">
        <v>144947</v>
      </c>
      <c r="Y75" s="309">
        <v>146330</v>
      </c>
      <c r="Z75" s="309">
        <v>146312</v>
      </c>
      <c r="AA75" s="309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</row>
    <row r="76" spans="1:37" ht="13.2" x14ac:dyDescent="0.25">
      <c r="A76" s="108" t="s">
        <v>369</v>
      </c>
      <c r="B76" s="108">
        <v>33</v>
      </c>
      <c r="C76" s="108">
        <v>0</v>
      </c>
      <c r="D76" s="108">
        <v>33</v>
      </c>
      <c r="E76" s="108">
        <v>0</v>
      </c>
      <c r="F76" s="108">
        <v>0</v>
      </c>
      <c r="G76" s="108">
        <v>0</v>
      </c>
      <c r="H76" s="108">
        <v>-117</v>
      </c>
      <c r="I76" s="108">
        <v>150</v>
      </c>
      <c r="J76" s="108"/>
      <c r="K76" s="153">
        <v>7039</v>
      </c>
      <c r="L76" s="153">
        <v>7577</v>
      </c>
      <c r="M76" s="153"/>
      <c r="N76" s="307">
        <v>0.91099450772047508</v>
      </c>
      <c r="O76" s="307">
        <v>-0.21110964507190899</v>
      </c>
      <c r="P76" s="307">
        <v>1.0062936106170499</v>
      </c>
      <c r="Q76" s="307">
        <v>1.0095173351461599</v>
      </c>
      <c r="R76" s="307">
        <v>1.01171717171717</v>
      </c>
      <c r="S76" s="307">
        <v>1.0089190628328</v>
      </c>
      <c r="T76" s="308"/>
      <c r="U76" s="309">
        <v>7309</v>
      </c>
      <c r="V76" s="309">
        <v>7355</v>
      </c>
      <c r="W76" s="309">
        <v>7425</v>
      </c>
      <c r="X76" s="309">
        <v>7512</v>
      </c>
      <c r="Y76" s="309">
        <v>7579</v>
      </c>
      <c r="Z76" s="309">
        <v>7563</v>
      </c>
      <c r="AA76" s="309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</row>
    <row r="77" spans="1:37" ht="13.2" x14ac:dyDescent="0.25">
      <c r="A77" s="108" t="s">
        <v>370</v>
      </c>
      <c r="B77" s="108">
        <v>-81</v>
      </c>
      <c r="C77" s="108">
        <v>0</v>
      </c>
      <c r="D77" s="108">
        <v>-81</v>
      </c>
      <c r="E77" s="108">
        <v>0</v>
      </c>
      <c r="F77" s="108">
        <v>0</v>
      </c>
      <c r="G77" s="108">
        <v>35.64</v>
      </c>
      <c r="H77" s="108">
        <v>-117</v>
      </c>
      <c r="I77" s="108">
        <v>0</v>
      </c>
      <c r="J77" s="108"/>
      <c r="K77" s="153">
        <v>29516</v>
      </c>
      <c r="L77" s="153">
        <v>31648</v>
      </c>
      <c r="M77" s="153"/>
      <c r="N77" s="307">
        <v>8.7112925406573907E-2</v>
      </c>
      <c r="O77" s="307">
        <v>6.3217119195878205E-2</v>
      </c>
      <c r="P77" s="307">
        <v>1.0008564087924601</v>
      </c>
      <c r="Q77" s="307">
        <v>1.0056094314508499</v>
      </c>
      <c r="R77" s="307">
        <v>1.00538905171599</v>
      </c>
      <c r="S77" s="307">
        <v>0.99169331076421496</v>
      </c>
      <c r="T77" s="308"/>
      <c r="U77" s="309">
        <v>31527</v>
      </c>
      <c r="V77" s="309">
        <v>31554</v>
      </c>
      <c r="W77" s="309">
        <v>31731</v>
      </c>
      <c r="X77" s="309">
        <v>31902</v>
      </c>
      <c r="Y77" s="309">
        <v>31637</v>
      </c>
      <c r="Z77" s="309">
        <v>31657</v>
      </c>
      <c r="AA77" s="309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</row>
    <row r="78" spans="1:37" ht="13.2" x14ac:dyDescent="0.25">
      <c r="A78" s="108" t="s">
        <v>371</v>
      </c>
      <c r="B78" s="108">
        <v>-81</v>
      </c>
      <c r="C78" s="108">
        <v>0</v>
      </c>
      <c r="D78" s="108">
        <v>-81</v>
      </c>
      <c r="E78" s="108">
        <v>0</v>
      </c>
      <c r="F78" s="108">
        <v>0</v>
      </c>
      <c r="G78" s="108">
        <v>35.64</v>
      </c>
      <c r="H78" s="108">
        <v>-117</v>
      </c>
      <c r="I78" s="108">
        <v>0</v>
      </c>
      <c r="J78" s="108"/>
      <c r="K78" s="153">
        <v>10969</v>
      </c>
      <c r="L78" s="153">
        <v>11668</v>
      </c>
      <c r="M78" s="153"/>
      <c r="N78" s="307">
        <v>1.50039121563195E-2</v>
      </c>
      <c r="O78" s="307">
        <v>-0.41995200548508704</v>
      </c>
      <c r="P78" s="307">
        <v>1.00505960037733</v>
      </c>
      <c r="Q78" s="307">
        <v>0.99872013651877101</v>
      </c>
      <c r="R78" s="307">
        <v>1.00461341307134</v>
      </c>
      <c r="S78" s="307">
        <v>0.99226124670465199</v>
      </c>
      <c r="T78" s="308"/>
      <c r="U78" s="309">
        <v>11661</v>
      </c>
      <c r="V78" s="309">
        <v>11720</v>
      </c>
      <c r="W78" s="309">
        <v>11705</v>
      </c>
      <c r="X78" s="309">
        <v>11759</v>
      </c>
      <c r="Y78" s="309">
        <v>11668</v>
      </c>
      <c r="Z78" s="309">
        <v>11619</v>
      </c>
      <c r="AA78" s="309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</row>
    <row r="79" spans="1:37" ht="13.2" x14ac:dyDescent="0.25">
      <c r="A79" s="108" t="s">
        <v>372</v>
      </c>
      <c r="B79" s="108">
        <v>-117</v>
      </c>
      <c r="C79" s="108">
        <v>0</v>
      </c>
      <c r="D79" s="108">
        <v>-117</v>
      </c>
      <c r="E79" s="108">
        <v>0</v>
      </c>
      <c r="F79" s="108">
        <v>0</v>
      </c>
      <c r="G79" s="108">
        <v>0</v>
      </c>
      <c r="H79" s="108">
        <v>-117</v>
      </c>
      <c r="I79" s="108">
        <v>0</v>
      </c>
      <c r="J79" s="108"/>
      <c r="K79" s="153">
        <v>18197</v>
      </c>
      <c r="L79" s="153">
        <v>18755</v>
      </c>
      <c r="M79" s="153"/>
      <c r="N79" s="307">
        <v>-0.26586657626799198</v>
      </c>
      <c r="O79" s="307">
        <v>-0.35153129161118502</v>
      </c>
      <c r="P79" s="307">
        <v>0.99641652613828002</v>
      </c>
      <c r="Q79" s="307">
        <v>0.99724984133700001</v>
      </c>
      <c r="R79" s="307">
        <v>0.99899236317352602</v>
      </c>
      <c r="S79" s="307">
        <v>0.99670860540425799</v>
      </c>
      <c r="T79" s="308"/>
      <c r="U79" s="309">
        <v>18976</v>
      </c>
      <c r="V79" s="309">
        <v>18908</v>
      </c>
      <c r="W79" s="309">
        <v>18856</v>
      </c>
      <c r="X79" s="309">
        <v>18837</v>
      </c>
      <c r="Y79" s="309">
        <v>18775</v>
      </c>
      <c r="Z79" s="309">
        <v>18709</v>
      </c>
      <c r="AA79" s="309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</row>
    <row r="80" spans="1:37" ht="13.2" x14ac:dyDescent="0.25">
      <c r="A80" s="108" t="s">
        <v>373</v>
      </c>
      <c r="B80" s="108">
        <v>-117</v>
      </c>
      <c r="C80" s="108">
        <v>0</v>
      </c>
      <c r="D80" s="108">
        <v>-117</v>
      </c>
      <c r="E80" s="108">
        <v>0</v>
      </c>
      <c r="F80" s="108">
        <v>0</v>
      </c>
      <c r="G80" s="108">
        <v>0</v>
      </c>
      <c r="H80" s="108">
        <v>-117</v>
      </c>
      <c r="I80" s="108">
        <v>0</v>
      </c>
      <c r="J80" s="108"/>
      <c r="K80" s="153">
        <v>13209</v>
      </c>
      <c r="L80" s="153">
        <v>14811</v>
      </c>
      <c r="M80" s="153"/>
      <c r="N80" s="307">
        <v>1.0210879252223299</v>
      </c>
      <c r="O80" s="307">
        <v>6.7494600431965406E-3</v>
      </c>
      <c r="P80" s="307">
        <v>1.01806551384788</v>
      </c>
      <c r="Q80" s="307">
        <v>1.01505213008355</v>
      </c>
      <c r="R80" s="307">
        <v>1.0105435004421499</v>
      </c>
      <c r="S80" s="307">
        <v>0.99730748519116896</v>
      </c>
      <c r="T80" s="308"/>
      <c r="U80" s="309">
        <v>14226</v>
      </c>
      <c r="V80" s="309">
        <v>14483</v>
      </c>
      <c r="W80" s="309">
        <v>14701</v>
      </c>
      <c r="X80" s="309">
        <v>14856</v>
      </c>
      <c r="Y80" s="309">
        <v>14816</v>
      </c>
      <c r="Z80" s="309">
        <v>14817</v>
      </c>
      <c r="AA80" s="309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</row>
    <row r="81" spans="1:37" ht="13.2" x14ac:dyDescent="0.25">
      <c r="A81" s="108" t="s">
        <v>374</v>
      </c>
      <c r="B81" s="108">
        <v>-117</v>
      </c>
      <c r="C81" s="108">
        <v>0</v>
      </c>
      <c r="D81" s="108">
        <v>-117</v>
      </c>
      <c r="E81" s="108">
        <v>0</v>
      </c>
      <c r="F81" s="108">
        <v>0</v>
      </c>
      <c r="G81" s="108">
        <v>0</v>
      </c>
      <c r="H81" s="108">
        <v>-117</v>
      </c>
      <c r="I81" s="108">
        <v>0</v>
      </c>
      <c r="J81" s="108"/>
      <c r="K81" s="153">
        <v>26419</v>
      </c>
      <c r="L81" s="153">
        <v>27498</v>
      </c>
      <c r="M81" s="153"/>
      <c r="N81" s="307">
        <v>3.0931871710704301E-2</v>
      </c>
      <c r="O81" s="307">
        <v>1.8181157048834599E-2</v>
      </c>
      <c r="P81" s="307">
        <v>1.00127425638038</v>
      </c>
      <c r="Q81" s="307">
        <v>1.00363609919279</v>
      </c>
      <c r="R81" s="307">
        <v>1.0030070284762</v>
      </c>
      <c r="S81" s="307">
        <v>0.99335380169766996</v>
      </c>
      <c r="T81" s="308"/>
      <c r="U81" s="309">
        <v>27467</v>
      </c>
      <c r="V81" s="309">
        <v>27502</v>
      </c>
      <c r="W81" s="309">
        <v>27602</v>
      </c>
      <c r="X81" s="309">
        <v>27685</v>
      </c>
      <c r="Y81" s="309">
        <v>27501</v>
      </c>
      <c r="Z81" s="309">
        <v>27506</v>
      </c>
      <c r="AA81" s="309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</row>
    <row r="82" spans="1:37" ht="13.2" x14ac:dyDescent="0.25">
      <c r="A82" s="108" t="s">
        <v>375</v>
      </c>
      <c r="B82" s="108">
        <v>-117</v>
      </c>
      <c r="C82" s="108">
        <v>0</v>
      </c>
      <c r="D82" s="108">
        <v>-117</v>
      </c>
      <c r="E82" s="108">
        <v>0</v>
      </c>
      <c r="F82" s="108">
        <v>0</v>
      </c>
      <c r="G82" s="108">
        <v>0</v>
      </c>
      <c r="H82" s="108">
        <v>-117</v>
      </c>
      <c r="I82" s="108">
        <v>0</v>
      </c>
      <c r="J82" s="108"/>
      <c r="K82" s="153">
        <v>33155</v>
      </c>
      <c r="L82" s="153">
        <v>34601</v>
      </c>
      <c r="M82" s="153"/>
      <c r="N82" s="307">
        <v>3.1076440945776402E-2</v>
      </c>
      <c r="O82" s="307">
        <v>-1.7331523152026299E-2</v>
      </c>
      <c r="P82" s="307">
        <v>0.99895881536325803</v>
      </c>
      <c r="Q82" s="307">
        <v>1.0032136653155801</v>
      </c>
      <c r="R82" s="307">
        <v>1.0014141006031601</v>
      </c>
      <c r="S82" s="307">
        <v>0.99766570605187299</v>
      </c>
      <c r="T82" s="308"/>
      <c r="U82" s="309">
        <v>34576</v>
      </c>
      <c r="V82" s="309">
        <v>34540</v>
      </c>
      <c r="W82" s="309">
        <v>34651</v>
      </c>
      <c r="X82" s="309">
        <v>34700</v>
      </c>
      <c r="Y82" s="309">
        <v>34619</v>
      </c>
      <c r="Z82" s="309">
        <v>34613</v>
      </c>
      <c r="AA82" s="309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</row>
    <row r="83" spans="1:37" ht="14.25" customHeight="1" x14ac:dyDescent="0.25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53"/>
      <c r="L83" s="153"/>
      <c r="M83" s="153"/>
      <c r="N83" s="307"/>
      <c r="O83" s="307"/>
      <c r="P83" s="307"/>
      <c r="Q83" s="307"/>
      <c r="R83" s="307"/>
      <c r="S83" s="307"/>
      <c r="T83" s="308"/>
      <c r="U83" s="309"/>
      <c r="V83" s="309"/>
      <c r="W83" s="309"/>
      <c r="X83" s="309"/>
      <c r="Y83" s="309"/>
      <c r="Z83" s="309"/>
      <c r="AA83" s="309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</row>
    <row r="84" spans="1:37" ht="13.2" x14ac:dyDescent="0.25">
      <c r="A84" s="108" t="s">
        <v>377</v>
      </c>
      <c r="B84" s="108">
        <v>-117</v>
      </c>
      <c r="C84" s="108">
        <v>0</v>
      </c>
      <c r="D84" s="108">
        <v>-117</v>
      </c>
      <c r="E84" s="108">
        <v>0</v>
      </c>
      <c r="F84" s="108">
        <v>0</v>
      </c>
      <c r="G84" s="108">
        <v>0</v>
      </c>
      <c r="H84" s="108">
        <v>-117</v>
      </c>
      <c r="I84" s="108">
        <v>0</v>
      </c>
      <c r="J84" s="108"/>
      <c r="K84" s="153">
        <v>19280</v>
      </c>
      <c r="L84" s="153">
        <v>20040</v>
      </c>
      <c r="M84" s="153"/>
      <c r="N84" s="307">
        <v>-5.08341298339543E-2</v>
      </c>
      <c r="O84" s="307">
        <v>-1.05770185718542</v>
      </c>
      <c r="P84" s="307">
        <v>1.00188314584469</v>
      </c>
      <c r="Q84" s="307">
        <v>1.0042043824504101</v>
      </c>
      <c r="R84" s="307">
        <v>0.99871933799625701</v>
      </c>
      <c r="S84" s="307">
        <v>0.99319392385085803</v>
      </c>
      <c r="T84" s="308"/>
      <c r="U84" s="309">
        <v>20179</v>
      </c>
      <c r="V84" s="309">
        <v>20217</v>
      </c>
      <c r="W84" s="309">
        <v>20302</v>
      </c>
      <c r="X84" s="309">
        <v>20276</v>
      </c>
      <c r="Y84" s="309">
        <v>20138</v>
      </c>
      <c r="Z84" s="309">
        <v>19925</v>
      </c>
      <c r="AA84" s="309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</row>
    <row r="85" spans="1:37" ht="13.2" x14ac:dyDescent="0.25">
      <c r="A85" s="108" t="s">
        <v>378</v>
      </c>
      <c r="B85" s="108">
        <v>-117</v>
      </c>
      <c r="C85" s="108">
        <v>0</v>
      </c>
      <c r="D85" s="108">
        <v>-117</v>
      </c>
      <c r="E85" s="108">
        <v>0</v>
      </c>
      <c r="F85" s="108">
        <v>0</v>
      </c>
      <c r="G85" s="108">
        <v>0</v>
      </c>
      <c r="H85" s="108">
        <v>-117</v>
      </c>
      <c r="I85" s="108">
        <v>0</v>
      </c>
      <c r="J85" s="108"/>
      <c r="K85" s="153">
        <v>8059</v>
      </c>
      <c r="L85" s="153">
        <v>8342</v>
      </c>
      <c r="M85" s="153"/>
      <c r="N85" s="307">
        <v>-0.87578437642181794</v>
      </c>
      <c r="O85" s="307">
        <v>-1.7370612730517501</v>
      </c>
      <c r="P85" s="307">
        <v>0.99345279117849805</v>
      </c>
      <c r="Q85" s="307">
        <v>0.99433460515666505</v>
      </c>
      <c r="R85" s="307">
        <v>0.99081395348837198</v>
      </c>
      <c r="S85" s="307">
        <v>0.98638657434573396</v>
      </c>
      <c r="T85" s="308"/>
      <c r="U85" s="309">
        <v>8706</v>
      </c>
      <c r="V85" s="309">
        <v>8649</v>
      </c>
      <c r="W85" s="309">
        <v>8600</v>
      </c>
      <c r="X85" s="309">
        <v>8521</v>
      </c>
      <c r="Y85" s="309">
        <v>8405</v>
      </c>
      <c r="Z85" s="309">
        <v>8259</v>
      </c>
      <c r="AA85" s="309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</row>
    <row r="86" spans="1:37" ht="13.2" x14ac:dyDescent="0.25">
      <c r="A86" s="108" t="s">
        <v>379</v>
      </c>
      <c r="B86" s="108">
        <v>-117</v>
      </c>
      <c r="C86" s="108">
        <v>0</v>
      </c>
      <c r="D86" s="108">
        <v>-117</v>
      </c>
      <c r="E86" s="108">
        <v>0</v>
      </c>
      <c r="F86" s="108">
        <v>0</v>
      </c>
      <c r="G86" s="108">
        <v>0</v>
      </c>
      <c r="H86" s="108">
        <v>-117</v>
      </c>
      <c r="I86" s="108">
        <v>0</v>
      </c>
      <c r="J86" s="108"/>
      <c r="K86" s="153">
        <v>27277</v>
      </c>
      <c r="L86" s="153">
        <v>28304</v>
      </c>
      <c r="M86" s="153"/>
      <c r="N86" s="307">
        <v>-0.14685554161175698</v>
      </c>
      <c r="O86" s="307">
        <v>-0.229479258605472</v>
      </c>
      <c r="P86" s="307">
        <v>0.99778885301137199</v>
      </c>
      <c r="Q86" s="307">
        <v>1.0002110520946901</v>
      </c>
      <c r="R86" s="307">
        <v>0.99890979426762805</v>
      </c>
      <c r="S86" s="307">
        <v>0.99721870159132497</v>
      </c>
      <c r="T86" s="308"/>
      <c r="U86" s="309">
        <v>28492</v>
      </c>
      <c r="V86" s="309">
        <v>28429</v>
      </c>
      <c r="W86" s="309">
        <v>28435</v>
      </c>
      <c r="X86" s="309">
        <v>28404</v>
      </c>
      <c r="Y86" s="309">
        <v>28325</v>
      </c>
      <c r="Z86" s="309">
        <v>28260</v>
      </c>
      <c r="AA86" s="309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</row>
    <row r="87" spans="1:37" ht="13.2" x14ac:dyDescent="0.25">
      <c r="A87" s="108" t="s">
        <v>380</v>
      </c>
      <c r="B87" s="108">
        <v>-117</v>
      </c>
      <c r="C87" s="108">
        <v>0</v>
      </c>
      <c r="D87" s="108">
        <v>-117</v>
      </c>
      <c r="E87" s="108">
        <v>0</v>
      </c>
      <c r="F87" s="108">
        <v>0</v>
      </c>
      <c r="G87" s="108">
        <v>0</v>
      </c>
      <c r="H87" s="108">
        <v>-117</v>
      </c>
      <c r="I87" s="108">
        <v>0</v>
      </c>
      <c r="J87" s="108"/>
      <c r="K87" s="153">
        <v>9515</v>
      </c>
      <c r="L87" s="153">
        <v>10076</v>
      </c>
      <c r="M87" s="153"/>
      <c r="N87" s="307">
        <v>-0.47419027131303498</v>
      </c>
      <c r="O87" s="307">
        <v>-0.52438903730088093</v>
      </c>
      <c r="P87" s="307">
        <v>1.0062129890301901</v>
      </c>
      <c r="Q87" s="307">
        <v>0.99893873613121098</v>
      </c>
      <c r="R87" s="307">
        <v>0.98358122464747899</v>
      </c>
      <c r="S87" s="307">
        <v>0.99243912018853098</v>
      </c>
      <c r="T87" s="308"/>
      <c r="U87" s="309">
        <v>10301</v>
      </c>
      <c r="V87" s="309">
        <v>10365</v>
      </c>
      <c r="W87" s="309">
        <v>10354</v>
      </c>
      <c r="X87" s="309">
        <v>10184</v>
      </c>
      <c r="Y87" s="309">
        <v>10107</v>
      </c>
      <c r="Z87" s="309">
        <v>10054</v>
      </c>
      <c r="AA87" s="309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</row>
    <row r="88" spans="1:37" ht="13.2" x14ac:dyDescent="0.25">
      <c r="A88" s="108" t="s">
        <v>381</v>
      </c>
      <c r="B88" s="108">
        <v>-117</v>
      </c>
      <c r="C88" s="108">
        <v>0</v>
      </c>
      <c r="D88" s="108">
        <v>-117</v>
      </c>
      <c r="E88" s="108">
        <v>0</v>
      </c>
      <c r="F88" s="108">
        <v>0</v>
      </c>
      <c r="G88" s="108">
        <v>0</v>
      </c>
      <c r="H88" s="108">
        <v>-117</v>
      </c>
      <c r="I88" s="108">
        <v>0</v>
      </c>
      <c r="J88" s="108"/>
      <c r="K88" s="153">
        <v>12156</v>
      </c>
      <c r="L88" s="153">
        <v>12155</v>
      </c>
      <c r="M88" s="153"/>
      <c r="N88" s="307">
        <v>-0.46348362906246698</v>
      </c>
      <c r="O88" s="307">
        <v>-0.92135570911483999</v>
      </c>
      <c r="P88" s="307">
        <v>1.0002422480620199</v>
      </c>
      <c r="Q88" s="307">
        <v>0.99669007830790302</v>
      </c>
      <c r="R88" s="307">
        <v>0.99732706949619299</v>
      </c>
      <c r="S88" s="307">
        <v>0.98724924876147202</v>
      </c>
      <c r="T88" s="308"/>
      <c r="U88" s="309">
        <v>12384</v>
      </c>
      <c r="V88" s="309">
        <v>12387</v>
      </c>
      <c r="W88" s="309">
        <v>12346</v>
      </c>
      <c r="X88" s="309">
        <v>12313</v>
      </c>
      <c r="Y88" s="309">
        <v>12156</v>
      </c>
      <c r="Z88" s="309">
        <v>12044</v>
      </c>
      <c r="AA88" s="309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</row>
    <row r="89" spans="1:37" ht="13.2" x14ac:dyDescent="0.25">
      <c r="A89" s="108" t="s">
        <v>382</v>
      </c>
      <c r="B89" s="108">
        <v>833</v>
      </c>
      <c r="C89" s="108">
        <v>0</v>
      </c>
      <c r="D89" s="108">
        <v>833</v>
      </c>
      <c r="E89" s="108">
        <v>0</v>
      </c>
      <c r="F89" s="108">
        <v>0</v>
      </c>
      <c r="G89" s="108">
        <v>0</v>
      </c>
      <c r="H89" s="108">
        <v>-117</v>
      </c>
      <c r="I89" s="108">
        <v>950</v>
      </c>
      <c r="J89" s="108"/>
      <c r="K89" s="153">
        <v>9288</v>
      </c>
      <c r="L89" s="153">
        <v>9263</v>
      </c>
      <c r="M89" s="153"/>
      <c r="N89" s="307">
        <v>-0.77506830757813094</v>
      </c>
      <c r="O89" s="307">
        <v>-1.76344086021505</v>
      </c>
      <c r="P89" s="307">
        <v>0.99051490514905105</v>
      </c>
      <c r="Q89" s="307">
        <v>0.992107755445649</v>
      </c>
      <c r="R89" s="307">
        <v>1.00116673737802</v>
      </c>
      <c r="S89" s="307">
        <v>0.98527386375675396</v>
      </c>
      <c r="T89" s="308"/>
      <c r="U89" s="309">
        <v>9594</v>
      </c>
      <c r="V89" s="309">
        <v>9503</v>
      </c>
      <c r="W89" s="309">
        <v>9428</v>
      </c>
      <c r="X89" s="309">
        <v>9439</v>
      </c>
      <c r="Y89" s="309">
        <v>9300</v>
      </c>
      <c r="Z89" s="309">
        <v>9136</v>
      </c>
      <c r="AA89" s="309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</row>
    <row r="90" spans="1:37" ht="13.2" x14ac:dyDescent="0.25">
      <c r="A90" s="108" t="s">
        <v>383</v>
      </c>
      <c r="B90" s="108">
        <v>-117</v>
      </c>
      <c r="C90" s="108">
        <v>0</v>
      </c>
      <c r="D90" s="108">
        <v>-117</v>
      </c>
      <c r="E90" s="108">
        <v>0</v>
      </c>
      <c r="F90" s="108">
        <v>0</v>
      </c>
      <c r="G90" s="108">
        <v>0</v>
      </c>
      <c r="H90" s="108">
        <v>-117</v>
      </c>
      <c r="I90" s="108">
        <v>0</v>
      </c>
      <c r="J90" s="108"/>
      <c r="K90" s="153">
        <v>85822</v>
      </c>
      <c r="L90" s="153">
        <v>97574</v>
      </c>
      <c r="M90" s="153"/>
      <c r="N90" s="307">
        <v>0.94641193055018413</v>
      </c>
      <c r="O90" s="307">
        <v>-0.25717213114754101</v>
      </c>
      <c r="P90" s="307">
        <v>1.0085646498069001</v>
      </c>
      <c r="Q90" s="307">
        <v>1.0110764167264401</v>
      </c>
      <c r="R90" s="307">
        <v>1.01288525342737</v>
      </c>
      <c r="S90" s="307">
        <v>1.0053460512355701</v>
      </c>
      <c r="T90" s="308"/>
      <c r="U90" s="309">
        <v>93991</v>
      </c>
      <c r="V90" s="309">
        <v>94796</v>
      </c>
      <c r="W90" s="309">
        <v>95846</v>
      </c>
      <c r="X90" s="309">
        <v>97081</v>
      </c>
      <c r="Y90" s="309">
        <v>97600</v>
      </c>
      <c r="Z90" s="309">
        <v>97349</v>
      </c>
      <c r="AA90" s="309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</row>
    <row r="91" spans="1:37" ht="13.2" x14ac:dyDescent="0.25">
      <c r="A91" s="108" t="s">
        <v>384</v>
      </c>
      <c r="B91" s="108">
        <v>-117</v>
      </c>
      <c r="C91" s="108">
        <v>0</v>
      </c>
      <c r="D91" s="108">
        <v>-117</v>
      </c>
      <c r="E91" s="108">
        <v>0</v>
      </c>
      <c r="F91" s="108">
        <v>0</v>
      </c>
      <c r="G91" s="108">
        <v>0</v>
      </c>
      <c r="H91" s="108">
        <v>-117</v>
      </c>
      <c r="I91" s="108">
        <v>0</v>
      </c>
      <c r="J91" s="108"/>
      <c r="K91" s="153">
        <v>15759</v>
      </c>
      <c r="L91" s="153">
        <v>17932</v>
      </c>
      <c r="M91" s="153"/>
      <c r="N91" s="307">
        <v>0.49788467688009996</v>
      </c>
      <c r="O91" s="307">
        <v>-0.85014169028171405</v>
      </c>
      <c r="P91" s="307">
        <v>1.0146233633735799</v>
      </c>
      <c r="Q91" s="307">
        <v>1.0017317468297899</v>
      </c>
      <c r="R91" s="307">
        <v>1.0059669863930401</v>
      </c>
      <c r="S91" s="307">
        <v>0.9976717112922</v>
      </c>
      <c r="T91" s="308"/>
      <c r="U91" s="309">
        <v>17643</v>
      </c>
      <c r="V91" s="309">
        <v>17901</v>
      </c>
      <c r="W91" s="309">
        <v>17932</v>
      </c>
      <c r="X91" s="309">
        <v>18039</v>
      </c>
      <c r="Y91" s="309">
        <v>17997</v>
      </c>
      <c r="Z91" s="309">
        <v>17844</v>
      </c>
      <c r="AA91" s="309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</row>
    <row r="92" spans="1:37" ht="14.25" customHeight="1" x14ac:dyDescent="0.25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53"/>
      <c r="L92" s="153"/>
      <c r="M92" s="153"/>
      <c r="N92" s="307"/>
      <c r="O92" s="307"/>
      <c r="P92" s="307"/>
      <c r="Q92" s="307"/>
      <c r="R92" s="307"/>
      <c r="S92" s="307"/>
      <c r="T92" s="308"/>
      <c r="U92" s="309"/>
      <c r="V92" s="309"/>
      <c r="W92" s="309"/>
      <c r="X92" s="309"/>
      <c r="Y92" s="309"/>
      <c r="Z92" s="309"/>
      <c r="AA92" s="309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</row>
    <row r="93" spans="1:37" ht="13.2" x14ac:dyDescent="0.25">
      <c r="A93" s="108" t="s">
        <v>386</v>
      </c>
      <c r="B93" s="108">
        <v>-153</v>
      </c>
      <c r="C93" s="108">
        <v>0</v>
      </c>
      <c r="D93" s="108">
        <v>-153</v>
      </c>
      <c r="E93" s="108">
        <v>0</v>
      </c>
      <c r="F93" s="108">
        <v>0</v>
      </c>
      <c r="G93" s="108">
        <v>-35.64</v>
      </c>
      <c r="H93" s="108">
        <v>-117</v>
      </c>
      <c r="I93" s="108">
        <v>0</v>
      </c>
      <c r="J93" s="108"/>
      <c r="K93" s="153">
        <v>10619</v>
      </c>
      <c r="L93" s="153">
        <v>10748</v>
      </c>
      <c r="M93" s="153"/>
      <c r="N93" s="307">
        <v>-0.147861045726916</v>
      </c>
      <c r="O93" s="307">
        <v>-0.80697523420833006</v>
      </c>
      <c r="P93" s="307">
        <v>0.99889349930843696</v>
      </c>
      <c r="Q93" s="307">
        <v>1.0038770423705301</v>
      </c>
      <c r="R93" s="307">
        <v>1.00045977011494</v>
      </c>
      <c r="S93" s="307">
        <v>0.99090073529411804</v>
      </c>
      <c r="T93" s="308"/>
      <c r="U93" s="309">
        <v>10845</v>
      </c>
      <c r="V93" s="309">
        <v>10833</v>
      </c>
      <c r="W93" s="309">
        <v>10875</v>
      </c>
      <c r="X93" s="309">
        <v>10880</v>
      </c>
      <c r="Y93" s="309">
        <v>10781</v>
      </c>
      <c r="Z93" s="309">
        <v>10694</v>
      </c>
      <c r="AA93" s="309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</row>
    <row r="94" spans="1:37" ht="13.2" x14ac:dyDescent="0.25">
      <c r="A94" s="108" t="s">
        <v>387</v>
      </c>
      <c r="B94" s="108">
        <v>-153</v>
      </c>
      <c r="C94" s="108">
        <v>0</v>
      </c>
      <c r="D94" s="108">
        <v>-153</v>
      </c>
      <c r="E94" s="108">
        <v>0</v>
      </c>
      <c r="F94" s="108">
        <v>0</v>
      </c>
      <c r="G94" s="108">
        <v>-35.64</v>
      </c>
      <c r="H94" s="108">
        <v>-117</v>
      </c>
      <c r="I94" s="108">
        <v>0</v>
      </c>
      <c r="J94" s="108"/>
      <c r="K94" s="153">
        <v>8964</v>
      </c>
      <c r="L94" s="153">
        <v>9056</v>
      </c>
      <c r="M94" s="153"/>
      <c r="N94" s="307">
        <v>-0.93907112663861292</v>
      </c>
      <c r="O94" s="307">
        <v>-0.91208791208791196</v>
      </c>
      <c r="P94" s="307">
        <v>0.99280423280423302</v>
      </c>
      <c r="Q94" s="307">
        <v>0.99541675548923503</v>
      </c>
      <c r="R94" s="307">
        <v>1.0002141556911901</v>
      </c>
      <c r="S94" s="307">
        <v>0.974199764479178</v>
      </c>
      <c r="T94" s="308"/>
      <c r="U94" s="309">
        <v>9450</v>
      </c>
      <c r="V94" s="309">
        <v>9382</v>
      </c>
      <c r="W94" s="309">
        <v>9339</v>
      </c>
      <c r="X94" s="309">
        <v>9341</v>
      </c>
      <c r="Y94" s="309">
        <v>9100</v>
      </c>
      <c r="Z94" s="309">
        <v>9017</v>
      </c>
      <c r="AA94" s="309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</row>
    <row r="95" spans="1:37" ht="13.2" x14ac:dyDescent="0.25">
      <c r="A95" s="108" t="s">
        <v>388</v>
      </c>
      <c r="B95" s="108">
        <v>-117</v>
      </c>
      <c r="C95" s="108">
        <v>0</v>
      </c>
      <c r="D95" s="108">
        <v>-117</v>
      </c>
      <c r="E95" s="108">
        <v>0</v>
      </c>
      <c r="F95" s="108">
        <v>0</v>
      </c>
      <c r="G95" s="108">
        <v>0</v>
      </c>
      <c r="H95" s="108">
        <v>-117</v>
      </c>
      <c r="I95" s="108">
        <v>0</v>
      </c>
      <c r="J95" s="108"/>
      <c r="K95" s="153">
        <v>13635</v>
      </c>
      <c r="L95" s="153">
        <v>13883</v>
      </c>
      <c r="M95" s="153"/>
      <c r="N95" s="307">
        <v>-0.60747867328281302</v>
      </c>
      <c r="O95" s="307">
        <v>-0.77686663789382793</v>
      </c>
      <c r="P95" s="307">
        <v>0.99424359424359399</v>
      </c>
      <c r="Q95" s="307">
        <v>0.99145661229965398</v>
      </c>
      <c r="R95" s="307">
        <v>1.0034183164791299</v>
      </c>
      <c r="S95" s="307">
        <v>0.98665720369056098</v>
      </c>
      <c r="T95" s="308"/>
      <c r="U95" s="309">
        <v>14245</v>
      </c>
      <c r="V95" s="309">
        <v>14163</v>
      </c>
      <c r="W95" s="309">
        <v>14042</v>
      </c>
      <c r="X95" s="309">
        <v>14090</v>
      </c>
      <c r="Y95" s="309">
        <v>13902</v>
      </c>
      <c r="Z95" s="309">
        <v>13794</v>
      </c>
      <c r="AA95" s="309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</row>
    <row r="96" spans="1:37" ht="13.2" x14ac:dyDescent="0.25">
      <c r="A96" s="108" t="s">
        <v>389</v>
      </c>
      <c r="B96" s="108">
        <v>2362</v>
      </c>
      <c r="C96" s="108">
        <v>579</v>
      </c>
      <c r="D96" s="108">
        <v>1783</v>
      </c>
      <c r="E96" s="108">
        <v>579.36341378104203</v>
      </c>
      <c r="F96" s="108">
        <v>0</v>
      </c>
      <c r="G96" s="108">
        <v>0</v>
      </c>
      <c r="H96" s="108">
        <v>-117</v>
      </c>
      <c r="I96" s="108">
        <v>1900</v>
      </c>
      <c r="J96" s="108"/>
      <c r="K96" s="153">
        <v>5718</v>
      </c>
      <c r="L96" s="153">
        <v>5438</v>
      </c>
      <c r="M96" s="153"/>
      <c r="N96" s="307">
        <v>-1.9532413870197201</v>
      </c>
      <c r="O96" s="307">
        <v>-1.24337173157799</v>
      </c>
      <c r="P96" s="307">
        <v>0.97431564717810104</v>
      </c>
      <c r="Q96" s="307">
        <v>0.97589316684009697</v>
      </c>
      <c r="R96" s="307">
        <v>0.99342456015638902</v>
      </c>
      <c r="S96" s="307">
        <v>0.97835420393559902</v>
      </c>
      <c r="T96" s="308"/>
      <c r="U96" s="309">
        <v>5918</v>
      </c>
      <c r="V96" s="309">
        <v>5766</v>
      </c>
      <c r="W96" s="309">
        <v>5627</v>
      </c>
      <c r="X96" s="309">
        <v>5590</v>
      </c>
      <c r="Y96" s="309">
        <v>5469</v>
      </c>
      <c r="Z96" s="309">
        <v>5401</v>
      </c>
      <c r="AA96" s="309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</row>
    <row r="97" spans="1:37" ht="13.2" x14ac:dyDescent="0.25">
      <c r="A97" s="108" t="s">
        <v>385</v>
      </c>
      <c r="B97" s="108">
        <v>-153</v>
      </c>
      <c r="C97" s="108">
        <v>0</v>
      </c>
      <c r="D97" s="108">
        <v>-153</v>
      </c>
      <c r="E97" s="108">
        <v>0</v>
      </c>
      <c r="F97" s="108">
        <v>0</v>
      </c>
      <c r="G97" s="108">
        <v>-35.64</v>
      </c>
      <c r="H97" s="108">
        <v>-117</v>
      </c>
      <c r="I97" s="108">
        <v>0</v>
      </c>
      <c r="J97" s="108"/>
      <c r="K97" s="153">
        <v>63887</v>
      </c>
      <c r="L97" s="153">
        <v>72304</v>
      </c>
      <c r="M97" s="153"/>
      <c r="N97" s="307">
        <v>1.05416361848343</v>
      </c>
      <c r="O97" s="307">
        <v>-7.04672948849034E-2</v>
      </c>
      <c r="P97" s="307">
        <v>1.0139191077938401</v>
      </c>
      <c r="Q97" s="307">
        <v>1.01338695695425</v>
      </c>
      <c r="R97" s="307">
        <v>1.0093957284494199</v>
      </c>
      <c r="S97" s="307">
        <v>1.00548771169369</v>
      </c>
      <c r="T97" s="308"/>
      <c r="U97" s="309">
        <v>69401</v>
      </c>
      <c r="V97" s="309">
        <v>70367</v>
      </c>
      <c r="W97" s="309">
        <v>71309</v>
      </c>
      <c r="X97" s="309">
        <v>71979</v>
      </c>
      <c r="Y97" s="309">
        <v>72374</v>
      </c>
      <c r="Z97" s="309">
        <v>72323</v>
      </c>
      <c r="AA97" s="309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</row>
    <row r="98" spans="1:37" ht="13.2" x14ac:dyDescent="0.25">
      <c r="A98" s="108" t="s">
        <v>390</v>
      </c>
      <c r="B98" s="108">
        <v>-153</v>
      </c>
      <c r="C98" s="108">
        <v>0</v>
      </c>
      <c r="D98" s="108">
        <v>-153</v>
      </c>
      <c r="E98" s="108">
        <v>0</v>
      </c>
      <c r="F98" s="108">
        <v>0</v>
      </c>
      <c r="G98" s="108">
        <v>-35.64</v>
      </c>
      <c r="H98" s="108">
        <v>-117</v>
      </c>
      <c r="I98" s="108">
        <v>0</v>
      </c>
      <c r="J98" s="108"/>
      <c r="K98" s="153">
        <v>12949</v>
      </c>
      <c r="L98" s="153">
        <v>13134</v>
      </c>
      <c r="M98" s="153"/>
      <c r="N98" s="307">
        <v>-0.54513255784968107</v>
      </c>
      <c r="O98" s="307">
        <v>-0.56213916742631398</v>
      </c>
      <c r="P98" s="307">
        <v>0.98937198067632803</v>
      </c>
      <c r="Q98" s="307">
        <v>0.99639423076923095</v>
      </c>
      <c r="R98" s="307">
        <v>1.0018848009650201</v>
      </c>
      <c r="S98" s="307">
        <v>0.99059372413274105</v>
      </c>
      <c r="T98" s="308"/>
      <c r="U98" s="309">
        <v>13455</v>
      </c>
      <c r="V98" s="309">
        <v>13312</v>
      </c>
      <c r="W98" s="309">
        <v>13264</v>
      </c>
      <c r="X98" s="309">
        <v>13289</v>
      </c>
      <c r="Y98" s="309">
        <v>13164</v>
      </c>
      <c r="Z98" s="309">
        <v>13090</v>
      </c>
      <c r="AA98" s="309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</row>
    <row r="99" spans="1:37" ht="13.2" x14ac:dyDescent="0.25">
      <c r="A99" s="108" t="s">
        <v>391</v>
      </c>
      <c r="B99" s="108">
        <v>-153</v>
      </c>
      <c r="C99" s="108">
        <v>0</v>
      </c>
      <c r="D99" s="108">
        <v>-153</v>
      </c>
      <c r="E99" s="108">
        <v>0</v>
      </c>
      <c r="F99" s="108">
        <v>0</v>
      </c>
      <c r="G99" s="108">
        <v>-35.64</v>
      </c>
      <c r="H99" s="108">
        <v>-117</v>
      </c>
      <c r="I99" s="108">
        <v>0</v>
      </c>
      <c r="J99" s="108"/>
      <c r="K99" s="153">
        <v>14368</v>
      </c>
      <c r="L99" s="153">
        <v>16144</v>
      </c>
      <c r="M99" s="153"/>
      <c r="N99" s="307">
        <v>1.43672019389725</v>
      </c>
      <c r="O99" s="307">
        <v>0.49630870401389698</v>
      </c>
      <c r="P99" s="307">
        <v>1.0133990147783301</v>
      </c>
      <c r="Q99" s="307">
        <v>1.0168513837578601</v>
      </c>
      <c r="R99" s="307">
        <v>1.0178468991012799</v>
      </c>
      <c r="S99" s="307">
        <v>1.00939319932369</v>
      </c>
      <c r="T99" s="308"/>
      <c r="U99" s="309">
        <v>15225</v>
      </c>
      <c r="V99" s="309">
        <v>15429</v>
      </c>
      <c r="W99" s="309">
        <v>15689</v>
      </c>
      <c r="X99" s="309">
        <v>15969</v>
      </c>
      <c r="Y99" s="309">
        <v>16119</v>
      </c>
      <c r="Z99" s="309">
        <v>16199</v>
      </c>
      <c r="AA99" s="309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</row>
    <row r="100" spans="1:37" ht="13.2" x14ac:dyDescent="0.25">
      <c r="A100" s="108" t="s">
        <v>392</v>
      </c>
      <c r="B100" s="108">
        <v>-153</v>
      </c>
      <c r="C100" s="108">
        <v>0</v>
      </c>
      <c r="D100" s="108">
        <v>-153</v>
      </c>
      <c r="E100" s="108">
        <v>0</v>
      </c>
      <c r="F100" s="108">
        <v>0</v>
      </c>
      <c r="G100" s="108">
        <v>-35.64</v>
      </c>
      <c r="H100" s="108">
        <v>-117</v>
      </c>
      <c r="I100" s="108">
        <v>0</v>
      </c>
      <c r="J100" s="108"/>
      <c r="K100" s="153">
        <v>19489</v>
      </c>
      <c r="L100" s="153">
        <v>20145</v>
      </c>
      <c r="M100" s="153"/>
      <c r="N100" s="307">
        <v>-0.14922377590699298</v>
      </c>
      <c r="O100" s="307">
        <v>-0.50009902951079399</v>
      </c>
      <c r="P100" s="307">
        <v>0.99714524782202096</v>
      </c>
      <c r="Q100" s="307">
        <v>1.0001480823337801</v>
      </c>
      <c r="R100" s="307">
        <v>1.00157931102557</v>
      </c>
      <c r="S100" s="307">
        <v>0.99517098649847202</v>
      </c>
      <c r="T100" s="308"/>
      <c r="U100" s="309">
        <v>20317</v>
      </c>
      <c r="V100" s="309">
        <v>20259</v>
      </c>
      <c r="W100" s="309">
        <v>20262</v>
      </c>
      <c r="X100" s="309">
        <v>20294</v>
      </c>
      <c r="Y100" s="309">
        <v>20196</v>
      </c>
      <c r="Z100" s="309">
        <v>20095</v>
      </c>
      <c r="AA100" s="309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</row>
    <row r="101" spans="1:37" ht="13.2" x14ac:dyDescent="0.25">
      <c r="A101" s="108" t="s">
        <v>393</v>
      </c>
      <c r="B101" s="108">
        <v>-153</v>
      </c>
      <c r="C101" s="108">
        <v>0</v>
      </c>
      <c r="D101" s="108">
        <v>-153</v>
      </c>
      <c r="E101" s="108">
        <v>0</v>
      </c>
      <c r="F101" s="108">
        <v>0</v>
      </c>
      <c r="G101" s="108">
        <v>-35.64</v>
      </c>
      <c r="H101" s="108">
        <v>-117</v>
      </c>
      <c r="I101" s="108">
        <v>0</v>
      </c>
      <c r="J101" s="108"/>
      <c r="K101" s="153">
        <v>26212</v>
      </c>
      <c r="L101" s="153">
        <v>26918</v>
      </c>
      <c r="M101" s="153"/>
      <c r="N101" s="307">
        <v>-0.110971540303639</v>
      </c>
      <c r="O101" s="307">
        <v>-3.7093363997180898E-2</v>
      </c>
      <c r="P101" s="307">
        <v>1.0016248753646699</v>
      </c>
      <c r="Q101" s="307">
        <v>1.0016959775836001</v>
      </c>
      <c r="R101" s="307">
        <v>0.99609849460782496</v>
      </c>
      <c r="S101" s="307">
        <v>0.99615711488009495</v>
      </c>
      <c r="T101" s="308"/>
      <c r="U101" s="309">
        <v>27079</v>
      </c>
      <c r="V101" s="309">
        <v>27123</v>
      </c>
      <c r="W101" s="309">
        <v>27169</v>
      </c>
      <c r="X101" s="309">
        <v>27063</v>
      </c>
      <c r="Y101" s="309">
        <v>26959</v>
      </c>
      <c r="Z101" s="309">
        <v>26949</v>
      </c>
      <c r="AA101" s="309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</row>
    <row r="102" spans="1:37" ht="13.2" x14ac:dyDescent="0.25">
      <c r="A102" s="108" t="s">
        <v>394</v>
      </c>
      <c r="B102" s="108">
        <v>-3</v>
      </c>
      <c r="C102" s="108">
        <v>0</v>
      </c>
      <c r="D102" s="108">
        <v>-3</v>
      </c>
      <c r="E102" s="108">
        <v>0</v>
      </c>
      <c r="F102" s="108">
        <v>0</v>
      </c>
      <c r="G102" s="108">
        <v>-35.64</v>
      </c>
      <c r="H102" s="108">
        <v>-117</v>
      </c>
      <c r="I102" s="108">
        <v>150</v>
      </c>
      <c r="J102" s="108"/>
      <c r="K102" s="153">
        <v>6879</v>
      </c>
      <c r="L102" s="153">
        <v>7002</v>
      </c>
      <c r="M102" s="153"/>
      <c r="N102" s="307">
        <v>-0.27208251973546099</v>
      </c>
      <c r="O102" s="307">
        <v>-0.58346378255301001</v>
      </c>
      <c r="P102" s="307">
        <v>1.00506756756757</v>
      </c>
      <c r="Q102" s="307">
        <v>0.99803921568627496</v>
      </c>
      <c r="R102" s="307">
        <v>0.98891383665450505</v>
      </c>
      <c r="S102" s="307">
        <v>0.99716191287072498</v>
      </c>
      <c r="T102" s="308"/>
      <c r="U102" s="309">
        <v>7104</v>
      </c>
      <c r="V102" s="309">
        <v>7140</v>
      </c>
      <c r="W102" s="309">
        <v>7126</v>
      </c>
      <c r="X102" s="309">
        <v>7047</v>
      </c>
      <c r="Y102" s="309">
        <v>7027</v>
      </c>
      <c r="Z102" s="309">
        <v>6986</v>
      </c>
      <c r="AA102" s="309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</row>
    <row r="103" spans="1:37" ht="13.2" x14ac:dyDescent="0.25">
      <c r="A103" s="108" t="s">
        <v>395</v>
      </c>
      <c r="B103" s="108">
        <v>-117</v>
      </c>
      <c r="C103" s="108">
        <v>0</v>
      </c>
      <c r="D103" s="108">
        <v>-117</v>
      </c>
      <c r="E103" s="108">
        <v>0</v>
      </c>
      <c r="F103" s="108">
        <v>0</v>
      </c>
      <c r="G103" s="108">
        <v>0</v>
      </c>
      <c r="H103" s="108">
        <v>-117</v>
      </c>
      <c r="I103" s="108">
        <v>0</v>
      </c>
      <c r="J103" s="108"/>
      <c r="K103" s="153">
        <v>15287</v>
      </c>
      <c r="L103" s="153">
        <v>15461</v>
      </c>
      <c r="M103" s="153"/>
      <c r="N103" s="307">
        <v>-0.25488533115714002</v>
      </c>
      <c r="O103" s="307">
        <v>-0.44527620030975701</v>
      </c>
      <c r="P103" s="307">
        <v>1.0001277547109599</v>
      </c>
      <c r="Q103" s="307">
        <v>0.99418790317429895</v>
      </c>
      <c r="R103" s="307">
        <v>1.0000642425799799</v>
      </c>
      <c r="S103" s="307">
        <v>0.99543906982719899</v>
      </c>
      <c r="T103" s="308"/>
      <c r="U103" s="309">
        <v>15655</v>
      </c>
      <c r="V103" s="309">
        <v>15657</v>
      </c>
      <c r="W103" s="309">
        <v>15566</v>
      </c>
      <c r="X103" s="309">
        <v>15567</v>
      </c>
      <c r="Y103" s="309">
        <v>15496</v>
      </c>
      <c r="Z103" s="309">
        <v>15427</v>
      </c>
      <c r="AA103" s="309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</row>
    <row r="104" spans="1:37" ht="13.2" x14ac:dyDescent="0.25">
      <c r="A104" s="108" t="s">
        <v>396</v>
      </c>
      <c r="B104" s="108">
        <v>-153</v>
      </c>
      <c r="C104" s="108">
        <v>0</v>
      </c>
      <c r="D104" s="108">
        <v>-153</v>
      </c>
      <c r="E104" s="108">
        <v>0</v>
      </c>
      <c r="F104" s="108">
        <v>0</v>
      </c>
      <c r="G104" s="108">
        <v>-35.64</v>
      </c>
      <c r="H104" s="108">
        <v>-117</v>
      </c>
      <c r="I104" s="108">
        <v>0</v>
      </c>
      <c r="J104" s="108"/>
      <c r="K104" s="153">
        <v>35867</v>
      </c>
      <c r="L104" s="153">
        <v>36434</v>
      </c>
      <c r="M104" s="153"/>
      <c r="N104" s="307">
        <v>-0.16721724654923401</v>
      </c>
      <c r="O104" s="307">
        <v>-0.230288408816756</v>
      </c>
      <c r="P104" s="307">
        <v>0.99675934751232298</v>
      </c>
      <c r="Q104" s="307">
        <v>1.00325118845965</v>
      </c>
      <c r="R104" s="307">
        <v>0.99893793742000503</v>
      </c>
      <c r="S104" s="307">
        <v>0.99438416662123097</v>
      </c>
      <c r="T104" s="308"/>
      <c r="U104" s="309">
        <v>36721</v>
      </c>
      <c r="V104" s="309">
        <v>36602</v>
      </c>
      <c r="W104" s="309">
        <v>36721</v>
      </c>
      <c r="X104" s="309">
        <v>36682</v>
      </c>
      <c r="Y104" s="309">
        <v>36476</v>
      </c>
      <c r="Z104" s="309">
        <v>36392</v>
      </c>
      <c r="AA104" s="309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</row>
    <row r="105" spans="1:37" ht="14.25" customHeight="1" x14ac:dyDescent="0.25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53"/>
      <c r="L105" s="153"/>
      <c r="M105" s="153"/>
      <c r="N105" s="307"/>
      <c r="O105" s="307"/>
      <c r="P105" s="307"/>
      <c r="Q105" s="307"/>
      <c r="R105" s="307"/>
      <c r="S105" s="307"/>
      <c r="T105" s="308"/>
      <c r="U105" s="309"/>
      <c r="V105" s="309"/>
      <c r="W105" s="309"/>
      <c r="X105" s="309"/>
      <c r="Y105" s="309"/>
      <c r="Z105" s="309"/>
      <c r="AA105" s="309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</row>
    <row r="106" spans="1:37" ht="13.2" x14ac:dyDescent="0.25">
      <c r="A106" s="108" t="s">
        <v>397</v>
      </c>
      <c r="B106" s="108">
        <v>-153</v>
      </c>
      <c r="C106" s="108">
        <v>0</v>
      </c>
      <c r="D106" s="108">
        <v>-153</v>
      </c>
      <c r="E106" s="108">
        <v>0</v>
      </c>
      <c r="F106" s="108">
        <v>0</v>
      </c>
      <c r="G106" s="108">
        <v>-35.64</v>
      </c>
      <c r="H106" s="108">
        <v>-117</v>
      </c>
      <c r="I106" s="108">
        <v>0</v>
      </c>
      <c r="J106" s="108"/>
      <c r="K106" s="153">
        <v>57161</v>
      </c>
      <c r="L106" s="153">
        <v>61029</v>
      </c>
      <c r="M106" s="153"/>
      <c r="N106" s="307">
        <v>0.60527127763663202</v>
      </c>
      <c r="O106" s="307">
        <v>-0.33391714271684203</v>
      </c>
      <c r="P106" s="307">
        <v>1.0069421155006999</v>
      </c>
      <c r="Q106" s="307">
        <v>1.01535387177352</v>
      </c>
      <c r="R106" s="307">
        <v>1.0031981893328099</v>
      </c>
      <c r="S106" s="307">
        <v>0.99879019732862495</v>
      </c>
      <c r="T106" s="308"/>
      <c r="U106" s="309">
        <v>59636</v>
      </c>
      <c r="V106" s="309">
        <v>60050</v>
      </c>
      <c r="W106" s="309">
        <v>60972</v>
      </c>
      <c r="X106" s="309">
        <v>61167</v>
      </c>
      <c r="Y106" s="309">
        <v>61093</v>
      </c>
      <c r="Z106" s="309">
        <v>60889</v>
      </c>
      <c r="AA106" s="309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</row>
    <row r="107" spans="1:37" ht="14.25" customHeight="1" x14ac:dyDescent="0.25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53"/>
      <c r="L107" s="153"/>
      <c r="M107" s="153"/>
      <c r="N107" s="307"/>
      <c r="O107" s="307"/>
      <c r="P107" s="307"/>
      <c r="Q107" s="307"/>
      <c r="R107" s="307"/>
      <c r="S107" s="307"/>
      <c r="T107" s="308"/>
      <c r="U107" s="309"/>
      <c r="V107" s="309"/>
      <c r="W107" s="309"/>
      <c r="X107" s="309"/>
      <c r="Y107" s="309"/>
      <c r="Z107" s="309"/>
      <c r="AA107" s="309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</row>
    <row r="108" spans="1:37" ht="13.2" x14ac:dyDescent="0.25">
      <c r="A108" s="108" t="s">
        <v>399</v>
      </c>
      <c r="B108" s="108">
        <v>-44</v>
      </c>
      <c r="C108" s="108">
        <v>0</v>
      </c>
      <c r="D108" s="108">
        <v>-44</v>
      </c>
      <c r="E108" s="108">
        <v>0</v>
      </c>
      <c r="F108" s="108">
        <v>0</v>
      </c>
      <c r="G108" s="108">
        <v>-35.64</v>
      </c>
      <c r="H108" s="108">
        <v>-8</v>
      </c>
      <c r="I108" s="108">
        <v>0</v>
      </c>
      <c r="J108" s="108"/>
      <c r="K108" s="153">
        <v>31272</v>
      </c>
      <c r="L108" s="153">
        <v>31996</v>
      </c>
      <c r="M108" s="153"/>
      <c r="N108" s="307">
        <v>-0.32522770447928101</v>
      </c>
      <c r="O108" s="307">
        <v>-0.33725759610280098</v>
      </c>
      <c r="P108" s="307">
        <v>0.99969176709922003</v>
      </c>
      <c r="Q108" s="307">
        <v>0.99537508093608396</v>
      </c>
      <c r="R108" s="307">
        <v>0.99817241272496404</v>
      </c>
      <c r="S108" s="307">
        <v>0.99376241310824198</v>
      </c>
      <c r="T108" s="308"/>
      <c r="U108" s="309">
        <v>32443</v>
      </c>
      <c r="V108" s="309">
        <v>32433</v>
      </c>
      <c r="W108" s="309">
        <v>32283</v>
      </c>
      <c r="X108" s="309">
        <v>32224</v>
      </c>
      <c r="Y108" s="309">
        <v>32023</v>
      </c>
      <c r="Z108" s="309">
        <v>31915</v>
      </c>
      <c r="AA108" s="309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</row>
    <row r="109" spans="1:37" ht="13.2" x14ac:dyDescent="0.25">
      <c r="A109" s="108" t="s">
        <v>400</v>
      </c>
      <c r="B109" s="108">
        <v>-44</v>
      </c>
      <c r="C109" s="108">
        <v>0</v>
      </c>
      <c r="D109" s="108">
        <v>-44</v>
      </c>
      <c r="E109" s="108">
        <v>0</v>
      </c>
      <c r="F109" s="108">
        <v>0</v>
      </c>
      <c r="G109" s="108">
        <v>-35.64</v>
      </c>
      <c r="H109" s="108">
        <v>-8</v>
      </c>
      <c r="I109" s="108">
        <v>0</v>
      </c>
      <c r="J109" s="108"/>
      <c r="K109" s="153">
        <v>63912</v>
      </c>
      <c r="L109" s="153">
        <v>66420</v>
      </c>
      <c r="M109" s="153"/>
      <c r="N109" s="307">
        <v>-6.5232340445931E-2</v>
      </c>
      <c r="O109" s="307">
        <v>-0.49717615957702499</v>
      </c>
      <c r="P109" s="307">
        <v>0.99782771535580495</v>
      </c>
      <c r="Q109" s="307">
        <v>1.0013962915696999</v>
      </c>
      <c r="R109" s="307">
        <v>1.0000899577198701</v>
      </c>
      <c r="S109" s="307">
        <v>0.99808107459822504</v>
      </c>
      <c r="T109" s="308"/>
      <c r="U109" s="309">
        <v>66750</v>
      </c>
      <c r="V109" s="309">
        <v>66605</v>
      </c>
      <c r="W109" s="309">
        <v>66698</v>
      </c>
      <c r="X109" s="309">
        <v>66704</v>
      </c>
      <c r="Y109" s="309">
        <v>66576</v>
      </c>
      <c r="Z109" s="309">
        <v>66245</v>
      </c>
      <c r="AA109" s="309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</row>
    <row r="110" spans="1:37" ht="13.2" x14ac:dyDescent="0.25">
      <c r="A110" s="108" t="s">
        <v>401</v>
      </c>
      <c r="B110" s="108">
        <v>-44</v>
      </c>
      <c r="C110" s="108">
        <v>0</v>
      </c>
      <c r="D110" s="108">
        <v>-44</v>
      </c>
      <c r="E110" s="108">
        <v>0</v>
      </c>
      <c r="F110" s="108">
        <v>0</v>
      </c>
      <c r="G110" s="108">
        <v>-35.64</v>
      </c>
      <c r="H110" s="108">
        <v>-8</v>
      </c>
      <c r="I110" s="108">
        <v>0</v>
      </c>
      <c r="J110" s="108"/>
      <c r="K110" s="153">
        <v>12902</v>
      </c>
      <c r="L110" s="153">
        <v>13061</v>
      </c>
      <c r="M110" s="153"/>
      <c r="N110" s="307">
        <v>-0.66299091919184094</v>
      </c>
      <c r="O110" s="307">
        <v>-0.557635016423497</v>
      </c>
      <c r="P110" s="307">
        <v>0.99248735495388296</v>
      </c>
      <c r="Q110" s="307">
        <v>0.99527842314322101</v>
      </c>
      <c r="R110" s="307">
        <v>0.99427710843373496</v>
      </c>
      <c r="S110" s="307">
        <v>0.99144198727658295</v>
      </c>
      <c r="T110" s="308"/>
      <c r="U110" s="309">
        <v>13444</v>
      </c>
      <c r="V110" s="309">
        <v>13343</v>
      </c>
      <c r="W110" s="309">
        <v>13280</v>
      </c>
      <c r="X110" s="309">
        <v>13204</v>
      </c>
      <c r="Y110" s="309">
        <v>13091</v>
      </c>
      <c r="Z110" s="309">
        <v>13018</v>
      </c>
      <c r="AA110" s="309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</row>
    <row r="111" spans="1:37" ht="13.2" x14ac:dyDescent="0.25">
      <c r="A111" s="108" t="s">
        <v>402</v>
      </c>
      <c r="B111" s="108">
        <v>-44</v>
      </c>
      <c r="C111" s="108">
        <v>0</v>
      </c>
      <c r="D111" s="108">
        <v>-44</v>
      </c>
      <c r="E111" s="108">
        <v>0</v>
      </c>
      <c r="F111" s="108">
        <v>0</v>
      </c>
      <c r="G111" s="108">
        <v>-35.64</v>
      </c>
      <c r="H111" s="108">
        <v>-8</v>
      </c>
      <c r="I111" s="108">
        <v>0</v>
      </c>
      <c r="J111" s="108"/>
      <c r="K111" s="153">
        <v>27871</v>
      </c>
      <c r="L111" s="153">
        <v>29021</v>
      </c>
      <c r="M111" s="153"/>
      <c r="N111" s="307">
        <v>-0.50186060702866997</v>
      </c>
      <c r="O111" s="307">
        <v>-0.72578425976884997</v>
      </c>
      <c r="P111" s="307">
        <v>0.99184168829855401</v>
      </c>
      <c r="Q111" s="307">
        <v>0.99303218789300196</v>
      </c>
      <c r="R111" s="307">
        <v>1.0004449616648401</v>
      </c>
      <c r="S111" s="307">
        <v>0.99462862225871596</v>
      </c>
      <c r="T111" s="308"/>
      <c r="U111" s="309">
        <v>29663</v>
      </c>
      <c r="V111" s="309">
        <v>29421</v>
      </c>
      <c r="W111" s="309">
        <v>29216</v>
      </c>
      <c r="X111" s="309">
        <v>29229</v>
      </c>
      <c r="Y111" s="309">
        <v>29072</v>
      </c>
      <c r="Z111" s="309">
        <v>28861</v>
      </c>
      <c r="AA111" s="309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</row>
    <row r="112" spans="1:37" ht="13.2" x14ac:dyDescent="0.25">
      <c r="A112" s="108" t="s">
        <v>403</v>
      </c>
      <c r="B112" s="108">
        <v>-44</v>
      </c>
      <c r="C112" s="108">
        <v>0</v>
      </c>
      <c r="D112" s="108">
        <v>-44</v>
      </c>
      <c r="E112" s="108">
        <v>0</v>
      </c>
      <c r="F112" s="108">
        <v>0</v>
      </c>
      <c r="G112" s="108">
        <v>-35.64</v>
      </c>
      <c r="H112" s="108">
        <v>-8</v>
      </c>
      <c r="I112" s="108">
        <v>0</v>
      </c>
      <c r="J112" s="108"/>
      <c r="K112" s="153">
        <v>16800</v>
      </c>
      <c r="L112" s="153">
        <v>17475</v>
      </c>
      <c r="M112" s="153"/>
      <c r="N112" s="307">
        <v>2.2917384339260501E-2</v>
      </c>
      <c r="O112" s="307">
        <v>-0.16032982134677101</v>
      </c>
      <c r="P112" s="307">
        <v>0.99868179734066898</v>
      </c>
      <c r="Q112" s="307">
        <v>1.0055667144906699</v>
      </c>
      <c r="R112" s="307">
        <v>0.99960050222577301</v>
      </c>
      <c r="S112" s="307">
        <v>0.99708821010562398</v>
      </c>
      <c r="T112" s="308"/>
      <c r="U112" s="309">
        <v>17448</v>
      </c>
      <c r="V112" s="309">
        <v>17425</v>
      </c>
      <c r="W112" s="309">
        <v>17522</v>
      </c>
      <c r="X112" s="309">
        <v>17515</v>
      </c>
      <c r="Y112" s="309">
        <v>17464</v>
      </c>
      <c r="Z112" s="309">
        <v>17436</v>
      </c>
      <c r="AA112" s="309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</row>
    <row r="113" spans="1:37" ht="14.25" customHeight="1" x14ac:dyDescent="0.25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53"/>
      <c r="L113" s="153"/>
      <c r="M113" s="153"/>
      <c r="N113" s="307"/>
      <c r="O113" s="307"/>
      <c r="P113" s="307"/>
      <c r="Q113" s="307"/>
      <c r="R113" s="307"/>
      <c r="S113" s="307"/>
      <c r="T113" s="308"/>
      <c r="U113" s="309"/>
      <c r="V113" s="309"/>
      <c r="W113" s="309"/>
      <c r="X113" s="309"/>
      <c r="Y113" s="309"/>
      <c r="Z113" s="309"/>
      <c r="AA113" s="309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</row>
    <row r="114" spans="1:37" ht="13.2" x14ac:dyDescent="0.25">
      <c r="A114" s="108" t="s">
        <v>405</v>
      </c>
      <c r="B114" s="108">
        <v>-44</v>
      </c>
      <c r="C114" s="108">
        <v>0</v>
      </c>
      <c r="D114" s="108">
        <v>-44</v>
      </c>
      <c r="E114" s="108">
        <v>0</v>
      </c>
      <c r="F114" s="108">
        <v>0</v>
      </c>
      <c r="G114" s="108">
        <v>-35.64</v>
      </c>
      <c r="H114" s="108">
        <v>-8</v>
      </c>
      <c r="I114" s="108">
        <v>0</v>
      </c>
      <c r="J114" s="108"/>
      <c r="K114" s="153">
        <v>14801</v>
      </c>
      <c r="L114" s="153">
        <v>15968</v>
      </c>
      <c r="M114" s="153"/>
      <c r="N114" s="307">
        <v>0.46362369036232504</v>
      </c>
      <c r="O114" s="307">
        <v>-0.16267283989238598</v>
      </c>
      <c r="P114" s="307">
        <v>0.99942638623326996</v>
      </c>
      <c r="Q114" s="307">
        <v>1.0050379440086701</v>
      </c>
      <c r="R114" s="307">
        <v>1.0179568527918801</v>
      </c>
      <c r="S114" s="307">
        <v>0.99626005111263505</v>
      </c>
      <c r="T114" s="308"/>
      <c r="U114" s="309">
        <v>15690</v>
      </c>
      <c r="V114" s="309">
        <v>15681</v>
      </c>
      <c r="W114" s="309">
        <v>15760</v>
      </c>
      <c r="X114" s="309">
        <v>16043</v>
      </c>
      <c r="Y114" s="309">
        <v>15983</v>
      </c>
      <c r="Z114" s="309">
        <v>15957</v>
      </c>
      <c r="AA114" s="309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</row>
    <row r="115" spans="1:37" ht="13.2" x14ac:dyDescent="0.25">
      <c r="A115" s="108" t="s">
        <v>406</v>
      </c>
      <c r="B115" s="108">
        <v>-44</v>
      </c>
      <c r="C115" s="108">
        <v>0</v>
      </c>
      <c r="D115" s="108">
        <v>-44</v>
      </c>
      <c r="E115" s="108">
        <v>0</v>
      </c>
      <c r="F115" s="108">
        <v>0</v>
      </c>
      <c r="G115" s="108">
        <v>-35.64</v>
      </c>
      <c r="H115" s="108">
        <v>-8</v>
      </c>
      <c r="I115" s="108">
        <v>0</v>
      </c>
      <c r="J115" s="108"/>
      <c r="K115" s="153">
        <v>12336</v>
      </c>
      <c r="L115" s="153">
        <v>12498</v>
      </c>
      <c r="M115" s="153"/>
      <c r="N115" s="307">
        <v>-0.67256739436345503</v>
      </c>
      <c r="O115" s="307">
        <v>-1.5954052329291601E-2</v>
      </c>
      <c r="P115" s="307">
        <v>0.99091544374563201</v>
      </c>
      <c r="Q115" s="307">
        <v>0.99169409183513602</v>
      </c>
      <c r="R115" s="307">
        <v>0.99778761061946897</v>
      </c>
      <c r="S115" s="307">
        <v>0.99271460247069998</v>
      </c>
      <c r="T115" s="308"/>
      <c r="U115" s="309">
        <v>12879</v>
      </c>
      <c r="V115" s="309">
        <v>12762</v>
      </c>
      <c r="W115" s="309">
        <v>12656</v>
      </c>
      <c r="X115" s="309">
        <v>12628</v>
      </c>
      <c r="Y115" s="309">
        <v>12536</v>
      </c>
      <c r="Z115" s="309">
        <v>12534</v>
      </c>
      <c r="AA115" s="309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</row>
    <row r="116" spans="1:37" ht="13.2" x14ac:dyDescent="0.25">
      <c r="A116" s="108" t="s">
        <v>407</v>
      </c>
      <c r="B116" s="108">
        <v>-44</v>
      </c>
      <c r="C116" s="108">
        <v>0</v>
      </c>
      <c r="D116" s="108">
        <v>-44</v>
      </c>
      <c r="E116" s="108">
        <v>0</v>
      </c>
      <c r="F116" s="108">
        <v>0</v>
      </c>
      <c r="G116" s="108">
        <v>-35.64</v>
      </c>
      <c r="H116" s="108">
        <v>-8</v>
      </c>
      <c r="I116" s="108">
        <v>0</v>
      </c>
      <c r="J116" s="108"/>
      <c r="K116" s="153">
        <v>17114</v>
      </c>
      <c r="L116" s="153">
        <v>19844</v>
      </c>
      <c r="M116" s="153"/>
      <c r="N116" s="307">
        <v>1.1132671829051901</v>
      </c>
      <c r="O116" s="307">
        <v>0.34251750365184103</v>
      </c>
      <c r="P116" s="307">
        <v>1.01147791291528</v>
      </c>
      <c r="Q116" s="307">
        <v>1.02842121701109</v>
      </c>
      <c r="R116" s="307">
        <v>1.00718732601103</v>
      </c>
      <c r="S116" s="307">
        <v>0.99768832604653501</v>
      </c>
      <c r="T116" s="308"/>
      <c r="U116" s="309">
        <v>18993</v>
      </c>
      <c r="V116" s="309">
        <v>19211</v>
      </c>
      <c r="W116" s="309">
        <v>19757</v>
      </c>
      <c r="X116" s="309">
        <v>19899</v>
      </c>
      <c r="Y116" s="309">
        <v>19853</v>
      </c>
      <c r="Z116" s="309">
        <v>19921</v>
      </c>
      <c r="AA116" s="309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</row>
    <row r="117" spans="1:37" ht="13.2" x14ac:dyDescent="0.25">
      <c r="A117" s="108" t="s">
        <v>408</v>
      </c>
      <c r="B117" s="108">
        <v>-44</v>
      </c>
      <c r="C117" s="108">
        <v>0</v>
      </c>
      <c r="D117" s="108">
        <v>-44</v>
      </c>
      <c r="E117" s="108">
        <v>0</v>
      </c>
      <c r="F117" s="108">
        <v>0</v>
      </c>
      <c r="G117" s="108">
        <v>-35.64</v>
      </c>
      <c r="H117" s="108">
        <v>-8</v>
      </c>
      <c r="I117" s="108">
        <v>0</v>
      </c>
      <c r="J117" s="108"/>
      <c r="K117" s="153">
        <v>14275</v>
      </c>
      <c r="L117" s="153">
        <v>15912</v>
      </c>
      <c r="M117" s="153"/>
      <c r="N117" s="307">
        <v>1.2897497101636501</v>
      </c>
      <c r="O117" s="307">
        <v>0.20793950850661597</v>
      </c>
      <c r="P117" s="307">
        <v>1.0198978576639901</v>
      </c>
      <c r="Q117" s="307">
        <v>1.0167783052610999</v>
      </c>
      <c r="R117" s="307">
        <v>1.0134953629676999</v>
      </c>
      <c r="S117" s="307">
        <v>1.00151457781144</v>
      </c>
      <c r="T117" s="308"/>
      <c r="U117" s="309">
        <v>15077</v>
      </c>
      <c r="V117" s="309">
        <v>15377</v>
      </c>
      <c r="W117" s="309">
        <v>15635</v>
      </c>
      <c r="X117" s="309">
        <v>15846</v>
      </c>
      <c r="Y117" s="309">
        <v>15870</v>
      </c>
      <c r="Z117" s="309">
        <v>15903</v>
      </c>
      <c r="AA117" s="309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</row>
    <row r="118" spans="1:37" ht="13.2" x14ac:dyDescent="0.25">
      <c r="A118" s="108" t="s">
        <v>409</v>
      </c>
      <c r="B118" s="108">
        <v>-44</v>
      </c>
      <c r="C118" s="108">
        <v>0</v>
      </c>
      <c r="D118" s="108">
        <v>-44</v>
      </c>
      <c r="E118" s="108">
        <v>0</v>
      </c>
      <c r="F118" s="108">
        <v>0</v>
      </c>
      <c r="G118" s="108">
        <v>-35.64</v>
      </c>
      <c r="H118" s="108">
        <v>-8</v>
      </c>
      <c r="I118" s="108">
        <v>0</v>
      </c>
      <c r="J118" s="108"/>
      <c r="K118" s="153">
        <v>31920</v>
      </c>
      <c r="L118" s="153">
        <v>34775</v>
      </c>
      <c r="M118" s="153"/>
      <c r="N118" s="307">
        <v>0.70357016355462298</v>
      </c>
      <c r="O118" s="307">
        <v>0.23597122302158299</v>
      </c>
      <c r="P118" s="307">
        <v>1.0088490337092</v>
      </c>
      <c r="Q118" s="307">
        <v>1.0131424548228101</v>
      </c>
      <c r="R118" s="307">
        <v>1.0047197127634899</v>
      </c>
      <c r="S118" s="307">
        <v>1.0014697829908601</v>
      </c>
      <c r="T118" s="308"/>
      <c r="U118" s="309">
        <v>33789</v>
      </c>
      <c r="V118" s="309">
        <v>34088</v>
      </c>
      <c r="W118" s="309">
        <v>34536</v>
      </c>
      <c r="X118" s="309">
        <v>34699</v>
      </c>
      <c r="Y118" s="309">
        <v>34750</v>
      </c>
      <c r="Z118" s="309">
        <v>34832</v>
      </c>
      <c r="AA118" s="309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</row>
    <row r="119" spans="1:37" ht="13.2" x14ac:dyDescent="0.25">
      <c r="A119" s="108" t="s">
        <v>410</v>
      </c>
      <c r="B119" s="108">
        <v>-44</v>
      </c>
      <c r="C119" s="108">
        <v>0</v>
      </c>
      <c r="D119" s="108">
        <v>-44</v>
      </c>
      <c r="E119" s="108">
        <v>0</v>
      </c>
      <c r="F119" s="108">
        <v>0</v>
      </c>
      <c r="G119" s="108">
        <v>-35.64</v>
      </c>
      <c r="H119" s="108">
        <v>-8</v>
      </c>
      <c r="I119" s="108">
        <v>0</v>
      </c>
      <c r="J119" s="108"/>
      <c r="K119" s="153">
        <v>132989</v>
      </c>
      <c r="L119" s="153">
        <v>151306</v>
      </c>
      <c r="M119" s="153"/>
      <c r="N119" s="307">
        <v>0.66444598714674508</v>
      </c>
      <c r="O119" s="307">
        <v>0.21928231276791099</v>
      </c>
      <c r="P119" s="307">
        <v>1.0125131404930701</v>
      </c>
      <c r="Q119" s="307">
        <v>1.0060084399490901</v>
      </c>
      <c r="R119" s="307">
        <v>1.0036021759539799</v>
      </c>
      <c r="S119" s="307">
        <v>1.0044782654848501</v>
      </c>
      <c r="T119" s="308"/>
      <c r="U119" s="309">
        <v>147445</v>
      </c>
      <c r="V119" s="309">
        <v>149290</v>
      </c>
      <c r="W119" s="309">
        <v>150187</v>
      </c>
      <c r="X119" s="309">
        <v>150728</v>
      </c>
      <c r="Y119" s="309">
        <v>151403</v>
      </c>
      <c r="Z119" s="309">
        <v>151735</v>
      </c>
      <c r="AA119" s="309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</row>
    <row r="120" spans="1:37" ht="13.2" x14ac:dyDescent="0.25">
      <c r="A120" s="108" t="s">
        <v>411</v>
      </c>
      <c r="B120" s="108">
        <v>-44</v>
      </c>
      <c r="C120" s="108">
        <v>0</v>
      </c>
      <c r="D120" s="108">
        <v>-44</v>
      </c>
      <c r="E120" s="108">
        <v>0</v>
      </c>
      <c r="F120" s="108">
        <v>0</v>
      </c>
      <c r="G120" s="108">
        <v>-35.64</v>
      </c>
      <c r="H120" s="108">
        <v>-8</v>
      </c>
      <c r="I120" s="108">
        <v>0</v>
      </c>
      <c r="J120" s="108"/>
      <c r="K120" s="153">
        <v>50227</v>
      </c>
      <c r="L120" s="153">
        <v>52241</v>
      </c>
      <c r="M120" s="153"/>
      <c r="N120" s="307">
        <v>3.5441467284580398E-2</v>
      </c>
      <c r="O120" s="307">
        <v>-0.30433534309503302</v>
      </c>
      <c r="P120" s="307">
        <v>0.99837074236644896</v>
      </c>
      <c r="Q120" s="307">
        <v>1.00391659947011</v>
      </c>
      <c r="R120" s="307">
        <v>1.0014534327787299</v>
      </c>
      <c r="S120" s="307">
        <v>0.99768934041171797</v>
      </c>
      <c r="T120" s="308"/>
      <c r="U120" s="309">
        <v>52171</v>
      </c>
      <c r="V120" s="309">
        <v>52086</v>
      </c>
      <c r="W120" s="309">
        <v>52290</v>
      </c>
      <c r="X120" s="309">
        <v>52366</v>
      </c>
      <c r="Y120" s="309">
        <v>52245</v>
      </c>
      <c r="Z120" s="309">
        <v>52086</v>
      </c>
      <c r="AA120" s="309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</row>
    <row r="121" spans="1:37" ht="13.2" x14ac:dyDescent="0.25">
      <c r="A121" s="108" t="s">
        <v>412</v>
      </c>
      <c r="B121" s="108">
        <v>-79</v>
      </c>
      <c r="C121" s="108">
        <v>0</v>
      </c>
      <c r="D121" s="108">
        <v>-79</v>
      </c>
      <c r="E121" s="108">
        <v>0</v>
      </c>
      <c r="F121" s="108">
        <v>0</v>
      </c>
      <c r="G121" s="108">
        <v>-71.28</v>
      </c>
      <c r="H121" s="108">
        <v>-8</v>
      </c>
      <c r="I121" s="108">
        <v>0</v>
      </c>
      <c r="J121" s="108"/>
      <c r="K121" s="153">
        <v>25084</v>
      </c>
      <c r="L121" s="153">
        <v>28193</v>
      </c>
      <c r="M121" s="153"/>
      <c r="N121" s="307">
        <v>1.2241286218498799</v>
      </c>
      <c r="O121" s="307">
        <v>0.45021092559112302</v>
      </c>
      <c r="P121" s="307">
        <v>1.0085972682273301</v>
      </c>
      <c r="Q121" s="307">
        <v>1.01236162361624</v>
      </c>
      <c r="R121" s="307">
        <v>1.0244578093676</v>
      </c>
      <c r="S121" s="307">
        <v>1.00366469792927</v>
      </c>
      <c r="T121" s="308"/>
      <c r="U121" s="309">
        <v>26869</v>
      </c>
      <c r="V121" s="309">
        <v>27100</v>
      </c>
      <c r="W121" s="309">
        <v>27435</v>
      </c>
      <c r="X121" s="309">
        <v>28106</v>
      </c>
      <c r="Y121" s="309">
        <v>28209</v>
      </c>
      <c r="Z121" s="309">
        <v>28336</v>
      </c>
      <c r="AA121" s="309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</row>
    <row r="122" spans="1:37" ht="13.2" x14ac:dyDescent="0.25">
      <c r="A122" s="108" t="s">
        <v>413</v>
      </c>
      <c r="B122" s="108">
        <v>-44</v>
      </c>
      <c r="C122" s="108">
        <v>0</v>
      </c>
      <c r="D122" s="108">
        <v>-44</v>
      </c>
      <c r="E122" s="108">
        <v>0</v>
      </c>
      <c r="F122" s="108">
        <v>0</v>
      </c>
      <c r="G122" s="108">
        <v>-35.64</v>
      </c>
      <c r="H122" s="108">
        <v>-8</v>
      </c>
      <c r="I122" s="108">
        <v>0</v>
      </c>
      <c r="J122" s="108"/>
      <c r="K122" s="153">
        <v>14917</v>
      </c>
      <c r="L122" s="153">
        <v>15585</v>
      </c>
      <c r="M122" s="153"/>
      <c r="N122" s="307">
        <v>-6.7117349278200705E-2</v>
      </c>
      <c r="O122" s="307">
        <v>-0.217697528492765</v>
      </c>
      <c r="P122" s="307">
        <v>1.00274584929757</v>
      </c>
      <c r="Q122" s="307">
        <v>1.00203782716678</v>
      </c>
      <c r="R122" s="307">
        <v>0.99987289482046404</v>
      </c>
      <c r="S122" s="307">
        <v>0.99269052310430295</v>
      </c>
      <c r="T122" s="308"/>
      <c r="U122" s="309">
        <v>15660</v>
      </c>
      <c r="V122" s="309">
        <v>15703</v>
      </c>
      <c r="W122" s="309">
        <v>15735</v>
      </c>
      <c r="X122" s="309">
        <v>15733</v>
      </c>
      <c r="Y122" s="309">
        <v>15618</v>
      </c>
      <c r="Z122" s="309">
        <v>15584</v>
      </c>
      <c r="AA122" s="309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</row>
    <row r="123" spans="1:37" ht="13.2" x14ac:dyDescent="0.25">
      <c r="A123" s="108" t="s">
        <v>414</v>
      </c>
      <c r="B123" s="108">
        <v>-44</v>
      </c>
      <c r="C123" s="108">
        <v>0</v>
      </c>
      <c r="D123" s="108">
        <v>-44</v>
      </c>
      <c r="E123" s="108">
        <v>0</v>
      </c>
      <c r="F123" s="108">
        <v>0</v>
      </c>
      <c r="G123" s="108">
        <v>-35.64</v>
      </c>
      <c r="H123" s="108">
        <v>-8</v>
      </c>
      <c r="I123" s="108">
        <v>0</v>
      </c>
      <c r="J123" s="108"/>
      <c r="K123" s="153">
        <v>15637</v>
      </c>
      <c r="L123" s="153">
        <v>17376</v>
      </c>
      <c r="M123" s="153"/>
      <c r="N123" s="307">
        <v>0.87298164145630497</v>
      </c>
      <c r="O123" s="307">
        <v>0.68686868686868707</v>
      </c>
      <c r="P123" s="307">
        <v>1.0022709615729399</v>
      </c>
      <c r="Q123" s="307">
        <v>1.0096595313338499</v>
      </c>
      <c r="R123" s="307">
        <v>1.02031536053859</v>
      </c>
      <c r="S123" s="307">
        <v>1.0027782601146</v>
      </c>
      <c r="T123" s="308"/>
      <c r="U123" s="309">
        <v>16733</v>
      </c>
      <c r="V123" s="309">
        <v>16771</v>
      </c>
      <c r="W123" s="309">
        <v>16933</v>
      </c>
      <c r="X123" s="309">
        <v>17277</v>
      </c>
      <c r="Y123" s="309">
        <v>17325</v>
      </c>
      <c r="Z123" s="309">
        <v>17444</v>
      </c>
      <c r="AA123" s="309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</row>
    <row r="124" spans="1:37" ht="13.2" x14ac:dyDescent="0.25">
      <c r="A124" s="108" t="s">
        <v>415</v>
      </c>
      <c r="B124" s="108">
        <v>-44</v>
      </c>
      <c r="C124" s="108">
        <v>0</v>
      </c>
      <c r="D124" s="108">
        <v>-44</v>
      </c>
      <c r="E124" s="108">
        <v>0</v>
      </c>
      <c r="F124" s="108">
        <v>0</v>
      </c>
      <c r="G124" s="108">
        <v>-35.64</v>
      </c>
      <c r="H124" s="108">
        <v>-8</v>
      </c>
      <c r="I124" s="108">
        <v>0</v>
      </c>
      <c r="J124" s="108"/>
      <c r="K124" s="153">
        <v>16715</v>
      </c>
      <c r="L124" s="153">
        <v>17723</v>
      </c>
      <c r="M124" s="153"/>
      <c r="N124" s="307">
        <v>-9.1376291211320307E-2</v>
      </c>
      <c r="O124" s="307">
        <v>-0.30434537564109798</v>
      </c>
      <c r="P124" s="307">
        <v>0.99376684636118595</v>
      </c>
      <c r="Q124" s="307">
        <v>1.00610272927615</v>
      </c>
      <c r="R124" s="307">
        <v>1.0031451839370999</v>
      </c>
      <c r="S124" s="307">
        <v>0.99339342701976396</v>
      </c>
      <c r="T124" s="308"/>
      <c r="U124" s="309">
        <v>17808</v>
      </c>
      <c r="V124" s="309">
        <v>17697</v>
      </c>
      <c r="W124" s="309">
        <v>17805</v>
      </c>
      <c r="X124" s="309">
        <v>17861</v>
      </c>
      <c r="Y124" s="309">
        <v>17743</v>
      </c>
      <c r="Z124" s="309">
        <v>17689</v>
      </c>
      <c r="AA124" s="309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</row>
    <row r="125" spans="1:37" ht="13.2" x14ac:dyDescent="0.25">
      <c r="A125" s="108" t="s">
        <v>416</v>
      </c>
      <c r="B125" s="108">
        <v>-44</v>
      </c>
      <c r="C125" s="108">
        <v>0</v>
      </c>
      <c r="D125" s="108">
        <v>-44</v>
      </c>
      <c r="E125" s="108">
        <v>0</v>
      </c>
      <c r="F125" s="108">
        <v>0</v>
      </c>
      <c r="G125" s="108">
        <v>-35.64</v>
      </c>
      <c r="H125" s="108">
        <v>-8</v>
      </c>
      <c r="I125" s="108">
        <v>0</v>
      </c>
      <c r="J125" s="108"/>
      <c r="K125" s="153">
        <v>81009</v>
      </c>
      <c r="L125" s="153">
        <v>86560</v>
      </c>
      <c r="M125" s="153"/>
      <c r="N125" s="307">
        <v>0.28370398739767699</v>
      </c>
      <c r="O125" s="307">
        <v>-0.19973215110372203</v>
      </c>
      <c r="P125" s="307">
        <v>1.00694768799626</v>
      </c>
      <c r="Q125" s="307">
        <v>1.00547341566649</v>
      </c>
      <c r="R125" s="307">
        <v>1.0005074561454099</v>
      </c>
      <c r="S125" s="307">
        <v>0.998443821973234</v>
      </c>
      <c r="T125" s="308"/>
      <c r="U125" s="309">
        <v>85640</v>
      </c>
      <c r="V125" s="309">
        <v>86235</v>
      </c>
      <c r="W125" s="309">
        <v>86707</v>
      </c>
      <c r="X125" s="309">
        <v>86751</v>
      </c>
      <c r="Y125" s="309">
        <v>86616</v>
      </c>
      <c r="Z125" s="309">
        <v>86443</v>
      </c>
      <c r="AA125" s="309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</row>
    <row r="126" spans="1:37" ht="13.2" x14ac:dyDescent="0.25">
      <c r="A126" s="108" t="s">
        <v>417</v>
      </c>
      <c r="B126" s="108">
        <v>-44</v>
      </c>
      <c r="C126" s="108">
        <v>0</v>
      </c>
      <c r="D126" s="108">
        <v>-44</v>
      </c>
      <c r="E126" s="108">
        <v>0</v>
      </c>
      <c r="F126" s="108">
        <v>0</v>
      </c>
      <c r="G126" s="108">
        <v>-35.64</v>
      </c>
      <c r="H126" s="108">
        <v>-8</v>
      </c>
      <c r="I126" s="108">
        <v>0</v>
      </c>
      <c r="J126" s="108"/>
      <c r="K126" s="153">
        <v>29600</v>
      </c>
      <c r="L126" s="153">
        <v>32430</v>
      </c>
      <c r="M126" s="153"/>
      <c r="N126" s="307">
        <v>0.53327728626744197</v>
      </c>
      <c r="O126" s="307">
        <v>-7.7048725614078301E-2</v>
      </c>
      <c r="P126" s="307">
        <v>1.00950761868782</v>
      </c>
      <c r="Q126" s="307">
        <v>1.00842013347471</v>
      </c>
      <c r="R126" s="307">
        <v>1.00578302820386</v>
      </c>
      <c r="S126" s="307">
        <v>0.99766319220244104</v>
      </c>
      <c r="T126" s="308"/>
      <c r="U126" s="309">
        <v>31764</v>
      </c>
      <c r="V126" s="309">
        <v>32066</v>
      </c>
      <c r="W126" s="309">
        <v>32336</v>
      </c>
      <c r="X126" s="309">
        <v>32523</v>
      </c>
      <c r="Y126" s="309">
        <v>32447</v>
      </c>
      <c r="Z126" s="309">
        <v>32422</v>
      </c>
      <c r="AA126" s="309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</row>
    <row r="127" spans="1:37" ht="13.2" x14ac:dyDescent="0.25">
      <c r="A127" s="108" t="s">
        <v>418</v>
      </c>
      <c r="B127" s="108">
        <v>-79</v>
      </c>
      <c r="C127" s="108">
        <v>0</v>
      </c>
      <c r="D127" s="108">
        <v>-79</v>
      </c>
      <c r="E127" s="108">
        <v>0</v>
      </c>
      <c r="F127" s="108">
        <v>0</v>
      </c>
      <c r="G127" s="108">
        <v>-71.28</v>
      </c>
      <c r="H127" s="108">
        <v>-8</v>
      </c>
      <c r="I127" s="108">
        <v>0</v>
      </c>
      <c r="J127" s="108"/>
      <c r="K127" s="153">
        <v>43073</v>
      </c>
      <c r="L127" s="153">
        <v>47134</v>
      </c>
      <c r="M127" s="153"/>
      <c r="N127" s="307">
        <v>0.62555872918794697</v>
      </c>
      <c r="O127" s="307">
        <v>6.3603790785930802E-3</v>
      </c>
      <c r="P127" s="307">
        <v>1.0067818715357</v>
      </c>
      <c r="Q127" s="307">
        <v>1.00183517930781</v>
      </c>
      <c r="R127" s="307">
        <v>1.0119391405542899</v>
      </c>
      <c r="S127" s="307">
        <v>1.0044935684470599</v>
      </c>
      <c r="T127" s="308"/>
      <c r="U127" s="309">
        <v>46005</v>
      </c>
      <c r="V127" s="309">
        <v>46317</v>
      </c>
      <c r="W127" s="309">
        <v>46402</v>
      </c>
      <c r="X127" s="309">
        <v>46956</v>
      </c>
      <c r="Y127" s="309">
        <v>47167</v>
      </c>
      <c r="Z127" s="309">
        <v>47170</v>
      </c>
      <c r="AA127" s="309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</row>
    <row r="128" spans="1:37" ht="13.2" x14ac:dyDescent="0.25">
      <c r="A128" s="108" t="s">
        <v>419</v>
      </c>
      <c r="B128" s="108">
        <v>-79</v>
      </c>
      <c r="C128" s="108">
        <v>0</v>
      </c>
      <c r="D128" s="108">
        <v>-79</v>
      </c>
      <c r="E128" s="108">
        <v>0</v>
      </c>
      <c r="F128" s="108">
        <v>0</v>
      </c>
      <c r="G128" s="108">
        <v>-71.28</v>
      </c>
      <c r="H128" s="108">
        <v>-8</v>
      </c>
      <c r="I128" s="108">
        <v>0</v>
      </c>
      <c r="J128" s="108"/>
      <c r="K128" s="153">
        <v>22496</v>
      </c>
      <c r="L128" s="153">
        <v>24627</v>
      </c>
      <c r="M128" s="153"/>
      <c r="N128" s="307">
        <v>-0.14419793580050499</v>
      </c>
      <c r="O128" s="307">
        <v>-0.48172286766789496</v>
      </c>
      <c r="P128" s="307">
        <v>1.0026161152700599</v>
      </c>
      <c r="Q128" s="307">
        <v>0.99080727389506595</v>
      </c>
      <c r="R128" s="307">
        <v>1.00121546065959</v>
      </c>
      <c r="S128" s="307">
        <v>0.99963580446746503</v>
      </c>
      <c r="T128" s="308"/>
      <c r="U128" s="309">
        <v>24846</v>
      </c>
      <c r="V128" s="309">
        <v>24911</v>
      </c>
      <c r="W128" s="309">
        <v>24682</v>
      </c>
      <c r="X128" s="309">
        <v>24712</v>
      </c>
      <c r="Y128" s="309">
        <v>24703</v>
      </c>
      <c r="Z128" s="309">
        <v>24584</v>
      </c>
      <c r="AA128" s="309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</row>
    <row r="129" spans="1:37" ht="13.2" x14ac:dyDescent="0.25">
      <c r="A129" s="108" t="s">
        <v>420</v>
      </c>
      <c r="B129" s="108">
        <v>-44</v>
      </c>
      <c r="C129" s="108">
        <v>0</v>
      </c>
      <c r="D129" s="108">
        <v>-44</v>
      </c>
      <c r="E129" s="108">
        <v>0</v>
      </c>
      <c r="F129" s="108">
        <v>0</v>
      </c>
      <c r="G129" s="108">
        <v>-35.64</v>
      </c>
      <c r="H129" s="108">
        <v>-8</v>
      </c>
      <c r="I129" s="108">
        <v>0</v>
      </c>
      <c r="J129" s="108"/>
      <c r="K129" s="153">
        <v>114291</v>
      </c>
      <c r="L129" s="153">
        <v>130288</v>
      </c>
      <c r="M129" s="153"/>
      <c r="N129" s="307">
        <v>1.1081434744626399</v>
      </c>
      <c r="O129" s="307">
        <v>-0.95244663080624603</v>
      </c>
      <c r="P129" s="307">
        <v>1.00932109739105</v>
      </c>
      <c r="Q129" s="307">
        <v>1.01010774186382</v>
      </c>
      <c r="R129" s="307">
        <v>1.00834144962141</v>
      </c>
      <c r="S129" s="307">
        <v>1.0165760488557201</v>
      </c>
      <c r="T129" s="308"/>
      <c r="U129" s="309">
        <v>124878</v>
      </c>
      <c r="V129" s="309">
        <v>126042</v>
      </c>
      <c r="W129" s="309">
        <v>127316</v>
      </c>
      <c r="X129" s="309">
        <v>128378</v>
      </c>
      <c r="Y129" s="309">
        <v>130506</v>
      </c>
      <c r="Z129" s="309">
        <v>129263</v>
      </c>
      <c r="AA129" s="309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</row>
    <row r="130" spans="1:37" ht="13.2" x14ac:dyDescent="0.25">
      <c r="A130" s="108" t="s">
        <v>421</v>
      </c>
      <c r="B130" s="108">
        <v>-79</v>
      </c>
      <c r="C130" s="108">
        <v>0</v>
      </c>
      <c r="D130" s="108">
        <v>-79</v>
      </c>
      <c r="E130" s="108">
        <v>0</v>
      </c>
      <c r="F130" s="108">
        <v>0</v>
      </c>
      <c r="G130" s="108">
        <v>-71.28</v>
      </c>
      <c r="H130" s="108">
        <v>-8</v>
      </c>
      <c r="I130" s="108">
        <v>0</v>
      </c>
      <c r="J130" s="108"/>
      <c r="K130" s="153">
        <v>312994</v>
      </c>
      <c r="L130" s="153">
        <v>362133</v>
      </c>
      <c r="M130" s="153"/>
      <c r="N130" s="307">
        <v>1.2945884926053799</v>
      </c>
      <c r="O130" s="307">
        <v>0.47489598700459201</v>
      </c>
      <c r="P130" s="307">
        <v>1.0114100069512899</v>
      </c>
      <c r="Q130" s="307">
        <v>1.0094753611852401</v>
      </c>
      <c r="R130" s="307">
        <v>1.0160409527146601</v>
      </c>
      <c r="S130" s="307">
        <v>1.0148708890571101</v>
      </c>
      <c r="T130" s="308"/>
      <c r="U130" s="309">
        <v>343821</v>
      </c>
      <c r="V130" s="309">
        <v>347744</v>
      </c>
      <c r="W130" s="309">
        <v>351039</v>
      </c>
      <c r="X130" s="309">
        <v>356670</v>
      </c>
      <c r="Y130" s="309">
        <v>361974</v>
      </c>
      <c r="Z130" s="309">
        <v>363693</v>
      </c>
      <c r="AA130" s="309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</row>
    <row r="131" spans="1:37" ht="13.2" x14ac:dyDescent="0.25">
      <c r="A131" s="108" t="s">
        <v>422</v>
      </c>
      <c r="B131" s="108">
        <v>-8</v>
      </c>
      <c r="C131" s="108">
        <v>0</v>
      </c>
      <c r="D131" s="108">
        <v>-8</v>
      </c>
      <c r="E131" s="108">
        <v>0</v>
      </c>
      <c r="F131" s="108">
        <v>0</v>
      </c>
      <c r="G131" s="108">
        <v>0</v>
      </c>
      <c r="H131" s="108">
        <v>-8</v>
      </c>
      <c r="I131" s="108">
        <v>0</v>
      </c>
      <c r="J131" s="108"/>
      <c r="K131" s="153">
        <v>12713</v>
      </c>
      <c r="L131" s="153">
        <v>13106</v>
      </c>
      <c r="M131" s="153"/>
      <c r="N131" s="307">
        <v>-0.22157338637158702</v>
      </c>
      <c r="O131" s="307">
        <v>-0.25898842169408898</v>
      </c>
      <c r="P131" s="307">
        <v>0.99667799169497895</v>
      </c>
      <c r="Q131" s="307">
        <v>1.0053783804257299</v>
      </c>
      <c r="R131" s="307">
        <v>0.99660940325497305</v>
      </c>
      <c r="S131" s="307">
        <v>0.99251530959401202</v>
      </c>
      <c r="T131" s="308"/>
      <c r="U131" s="309">
        <v>13245</v>
      </c>
      <c r="V131" s="309">
        <v>13201</v>
      </c>
      <c r="W131" s="309">
        <v>13272</v>
      </c>
      <c r="X131" s="309">
        <v>13227</v>
      </c>
      <c r="Y131" s="309">
        <v>13128</v>
      </c>
      <c r="Z131" s="309">
        <v>13094</v>
      </c>
      <c r="AA131" s="309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</row>
    <row r="132" spans="1:37" ht="13.2" x14ac:dyDescent="0.25">
      <c r="A132" s="108" t="s">
        <v>423</v>
      </c>
      <c r="B132" s="108">
        <v>106</v>
      </c>
      <c r="C132" s="108">
        <v>0</v>
      </c>
      <c r="D132" s="108">
        <v>106</v>
      </c>
      <c r="E132" s="108">
        <v>0</v>
      </c>
      <c r="F132" s="108">
        <v>0</v>
      </c>
      <c r="G132" s="108">
        <v>-35.64</v>
      </c>
      <c r="H132" s="108">
        <v>-8</v>
      </c>
      <c r="I132" s="108">
        <v>150</v>
      </c>
      <c r="J132" s="108"/>
      <c r="K132" s="153">
        <v>7139</v>
      </c>
      <c r="L132" s="153">
        <v>7323</v>
      </c>
      <c r="M132" s="153"/>
      <c r="N132" s="307">
        <v>-0.46990626734082497</v>
      </c>
      <c r="O132" s="307">
        <v>-0.66567042521396502</v>
      </c>
      <c r="P132" s="307">
        <v>0.99786695107319001</v>
      </c>
      <c r="Q132" s="307">
        <v>1.0052104208416801</v>
      </c>
      <c r="R132" s="307">
        <v>0.99255715045188697</v>
      </c>
      <c r="S132" s="307">
        <v>0.98567220139260803</v>
      </c>
      <c r="T132" s="308"/>
      <c r="U132" s="309">
        <v>7501</v>
      </c>
      <c r="V132" s="309">
        <v>7485</v>
      </c>
      <c r="W132" s="309">
        <v>7524</v>
      </c>
      <c r="X132" s="309">
        <v>7468</v>
      </c>
      <c r="Y132" s="309">
        <v>7361</v>
      </c>
      <c r="Z132" s="309">
        <v>7312</v>
      </c>
      <c r="AA132" s="309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</row>
    <row r="133" spans="1:37" ht="13.2" x14ac:dyDescent="0.25">
      <c r="A133" s="108" t="s">
        <v>424</v>
      </c>
      <c r="B133" s="108">
        <v>-44</v>
      </c>
      <c r="C133" s="108">
        <v>0</v>
      </c>
      <c r="D133" s="108">
        <v>-44</v>
      </c>
      <c r="E133" s="108">
        <v>0</v>
      </c>
      <c r="F133" s="108">
        <v>0</v>
      </c>
      <c r="G133" s="108">
        <v>-35.64</v>
      </c>
      <c r="H133" s="108">
        <v>-8</v>
      </c>
      <c r="I133" s="108">
        <v>0</v>
      </c>
      <c r="J133" s="108"/>
      <c r="K133" s="153">
        <v>18951</v>
      </c>
      <c r="L133" s="153">
        <v>18962</v>
      </c>
      <c r="M133" s="153"/>
      <c r="N133" s="307">
        <v>-0.28611475065740699</v>
      </c>
      <c r="O133" s="307">
        <v>-0.131585872940681</v>
      </c>
      <c r="P133" s="307">
        <v>1.00052034550942</v>
      </c>
      <c r="Q133" s="307">
        <v>1.00364052423549</v>
      </c>
      <c r="R133" s="307">
        <v>0.98994714478184298</v>
      </c>
      <c r="S133" s="307">
        <v>0.99450376884422098</v>
      </c>
      <c r="T133" s="308"/>
      <c r="U133" s="309">
        <v>19218</v>
      </c>
      <c r="V133" s="309">
        <v>19228</v>
      </c>
      <c r="W133" s="309">
        <v>19298</v>
      </c>
      <c r="X133" s="309">
        <v>19104</v>
      </c>
      <c r="Y133" s="309">
        <v>18999</v>
      </c>
      <c r="Z133" s="309">
        <v>18974</v>
      </c>
      <c r="AA133" s="309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</row>
    <row r="134" spans="1:37" ht="13.2" x14ac:dyDescent="0.25">
      <c r="A134" s="108" t="s">
        <v>425</v>
      </c>
      <c r="B134" s="108">
        <v>-44</v>
      </c>
      <c r="C134" s="108">
        <v>0</v>
      </c>
      <c r="D134" s="108">
        <v>-44</v>
      </c>
      <c r="E134" s="108">
        <v>0</v>
      </c>
      <c r="F134" s="108">
        <v>0</v>
      </c>
      <c r="G134" s="108">
        <v>-35.64</v>
      </c>
      <c r="H134" s="108">
        <v>-8</v>
      </c>
      <c r="I134" s="108">
        <v>0</v>
      </c>
      <c r="J134" s="108"/>
      <c r="K134" s="153">
        <v>18401</v>
      </c>
      <c r="L134" s="153">
        <v>19437</v>
      </c>
      <c r="M134" s="153"/>
      <c r="N134" s="307">
        <v>0.33284795163490699</v>
      </c>
      <c r="O134" s="307">
        <v>-0.68331278257295502</v>
      </c>
      <c r="P134" s="307">
        <v>1.0097360337376999</v>
      </c>
      <c r="Q134" s="307">
        <v>1.0038671754150801</v>
      </c>
      <c r="R134" s="307">
        <v>1.0048795521084799</v>
      </c>
      <c r="S134" s="307">
        <v>0.99488857084440796</v>
      </c>
      <c r="T134" s="308"/>
      <c r="U134" s="309">
        <v>19207</v>
      </c>
      <c r="V134" s="309">
        <v>19394</v>
      </c>
      <c r="W134" s="309">
        <v>19469</v>
      </c>
      <c r="X134" s="309">
        <v>19564</v>
      </c>
      <c r="Y134" s="309">
        <v>19464</v>
      </c>
      <c r="Z134" s="309">
        <v>19331</v>
      </c>
      <c r="AA134" s="309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</row>
    <row r="135" spans="1:37" ht="13.2" x14ac:dyDescent="0.25">
      <c r="A135" s="108" t="s">
        <v>426</v>
      </c>
      <c r="B135" s="108">
        <v>-44</v>
      </c>
      <c r="C135" s="108">
        <v>0</v>
      </c>
      <c r="D135" s="108">
        <v>-44</v>
      </c>
      <c r="E135" s="108">
        <v>0</v>
      </c>
      <c r="F135" s="108">
        <v>0</v>
      </c>
      <c r="G135" s="108">
        <v>-35.64</v>
      </c>
      <c r="H135" s="108">
        <v>-8</v>
      </c>
      <c r="I135" s="108">
        <v>0</v>
      </c>
      <c r="J135" s="108"/>
      <c r="K135" s="153">
        <v>15025</v>
      </c>
      <c r="L135" s="153">
        <v>16861</v>
      </c>
      <c r="M135" s="153"/>
      <c r="N135" s="307">
        <v>1.4424988016696001</v>
      </c>
      <c r="O135" s="307">
        <v>0.64174936122170101</v>
      </c>
      <c r="P135" s="307">
        <v>1.00868361439718</v>
      </c>
      <c r="Q135" s="307">
        <v>1.0197754210854599</v>
      </c>
      <c r="R135" s="307">
        <v>1.01865785771089</v>
      </c>
      <c r="S135" s="307">
        <v>1.01062935383137</v>
      </c>
      <c r="T135" s="308"/>
      <c r="U135" s="309">
        <v>15892</v>
      </c>
      <c r="V135" s="309">
        <v>16030</v>
      </c>
      <c r="W135" s="309">
        <v>16347</v>
      </c>
      <c r="X135" s="309">
        <v>16652</v>
      </c>
      <c r="Y135" s="309">
        <v>16829</v>
      </c>
      <c r="Z135" s="309">
        <v>16937</v>
      </c>
      <c r="AA135" s="309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</row>
    <row r="136" spans="1:37" ht="13.2" x14ac:dyDescent="0.25">
      <c r="A136" s="108" t="s">
        <v>427</v>
      </c>
      <c r="B136" s="108">
        <v>-44</v>
      </c>
      <c r="C136" s="108">
        <v>0</v>
      </c>
      <c r="D136" s="108">
        <v>-44</v>
      </c>
      <c r="E136" s="108">
        <v>0</v>
      </c>
      <c r="F136" s="108">
        <v>0</v>
      </c>
      <c r="G136" s="108">
        <v>-35.64</v>
      </c>
      <c r="H136" s="108">
        <v>-8</v>
      </c>
      <c r="I136" s="108">
        <v>0</v>
      </c>
      <c r="J136" s="108"/>
      <c r="K136" s="153">
        <v>22672</v>
      </c>
      <c r="L136" s="153">
        <v>27152</v>
      </c>
      <c r="M136" s="153"/>
      <c r="N136" s="307">
        <v>1.7145690068920898</v>
      </c>
      <c r="O136" s="307">
        <v>0.39887723445117401</v>
      </c>
      <c r="P136" s="307">
        <v>1.02241461100569</v>
      </c>
      <c r="Q136" s="307">
        <v>1.01465413911766</v>
      </c>
      <c r="R136" s="307">
        <v>1.01562380916089</v>
      </c>
      <c r="S136" s="307">
        <v>1.0159087498124</v>
      </c>
      <c r="T136" s="308"/>
      <c r="U136" s="309">
        <v>25296</v>
      </c>
      <c r="V136" s="309">
        <v>25863</v>
      </c>
      <c r="W136" s="309">
        <v>26242</v>
      </c>
      <c r="X136" s="309">
        <v>26652</v>
      </c>
      <c r="Y136" s="309">
        <v>27076</v>
      </c>
      <c r="Z136" s="309">
        <v>27184</v>
      </c>
      <c r="AA136" s="309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</row>
    <row r="137" spans="1:37" ht="13.2" x14ac:dyDescent="0.25">
      <c r="A137" s="108" t="s">
        <v>428</v>
      </c>
      <c r="B137" s="108">
        <v>-44</v>
      </c>
      <c r="C137" s="108">
        <v>0</v>
      </c>
      <c r="D137" s="108">
        <v>-44</v>
      </c>
      <c r="E137" s="108">
        <v>0</v>
      </c>
      <c r="F137" s="108">
        <v>0</v>
      </c>
      <c r="G137" s="108">
        <v>-35.64</v>
      </c>
      <c r="H137" s="108">
        <v>-8</v>
      </c>
      <c r="I137" s="108">
        <v>0</v>
      </c>
      <c r="J137" s="108"/>
      <c r="K137" s="153">
        <v>13332</v>
      </c>
      <c r="L137" s="153">
        <v>14544</v>
      </c>
      <c r="M137" s="153"/>
      <c r="N137" s="307">
        <v>0.44560039643650695</v>
      </c>
      <c r="O137" s="307">
        <v>-0.68856296908352299</v>
      </c>
      <c r="P137" s="307">
        <v>1.0007009182028499</v>
      </c>
      <c r="Q137" s="307">
        <v>1.00616375989354</v>
      </c>
      <c r="R137" s="307">
        <v>1.0080055690915399</v>
      </c>
      <c r="S137" s="307">
        <v>1.0029696132596699</v>
      </c>
      <c r="T137" s="308"/>
      <c r="U137" s="309">
        <v>14267</v>
      </c>
      <c r="V137" s="309">
        <v>14277</v>
      </c>
      <c r="W137" s="309">
        <v>14365</v>
      </c>
      <c r="X137" s="309">
        <v>14480</v>
      </c>
      <c r="Y137" s="309">
        <v>14523</v>
      </c>
      <c r="Z137" s="309">
        <v>14423</v>
      </c>
      <c r="AA137" s="309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</row>
    <row r="138" spans="1:37" ht="13.2" x14ac:dyDescent="0.25">
      <c r="A138" s="108" t="s">
        <v>429</v>
      </c>
      <c r="B138" s="108">
        <v>-44</v>
      </c>
      <c r="C138" s="108">
        <v>0</v>
      </c>
      <c r="D138" s="108">
        <v>-44</v>
      </c>
      <c r="E138" s="108">
        <v>0</v>
      </c>
      <c r="F138" s="108">
        <v>0</v>
      </c>
      <c r="G138" s="108">
        <v>-35.64</v>
      </c>
      <c r="H138" s="108">
        <v>-8</v>
      </c>
      <c r="I138" s="108">
        <v>0</v>
      </c>
      <c r="J138" s="108"/>
      <c r="K138" s="153">
        <v>20067</v>
      </c>
      <c r="L138" s="153">
        <v>23470</v>
      </c>
      <c r="M138" s="153"/>
      <c r="N138" s="307">
        <v>1.5627230374000398</v>
      </c>
      <c r="O138" s="307">
        <v>-0.35277116626997601</v>
      </c>
      <c r="P138" s="307">
        <v>1.0260932483154701</v>
      </c>
      <c r="Q138" s="307">
        <v>1.01696782723667</v>
      </c>
      <c r="R138" s="307">
        <v>1.0082773564463701</v>
      </c>
      <c r="S138" s="307">
        <v>1.0112610676523699</v>
      </c>
      <c r="T138" s="308"/>
      <c r="U138" s="309">
        <v>22113</v>
      </c>
      <c r="V138" s="309">
        <v>22690</v>
      </c>
      <c r="W138" s="309">
        <v>23075</v>
      </c>
      <c r="X138" s="309">
        <v>23266</v>
      </c>
      <c r="Y138" s="309">
        <v>23528</v>
      </c>
      <c r="Z138" s="309">
        <v>23445</v>
      </c>
      <c r="AA138" s="309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</row>
    <row r="139" spans="1:37" ht="13.2" x14ac:dyDescent="0.25">
      <c r="A139" s="108" t="s">
        <v>430</v>
      </c>
      <c r="B139" s="108">
        <v>-44</v>
      </c>
      <c r="C139" s="108">
        <v>0</v>
      </c>
      <c r="D139" s="108">
        <v>-44</v>
      </c>
      <c r="E139" s="108">
        <v>0</v>
      </c>
      <c r="F139" s="108">
        <v>0</v>
      </c>
      <c r="G139" s="108">
        <v>-35.64</v>
      </c>
      <c r="H139" s="108">
        <v>-8</v>
      </c>
      <c r="I139" s="108">
        <v>0</v>
      </c>
      <c r="J139" s="108"/>
      <c r="K139" s="153">
        <v>12891</v>
      </c>
      <c r="L139" s="153">
        <v>13660</v>
      </c>
      <c r="M139" s="153"/>
      <c r="N139" s="307">
        <v>0.15403280326449201</v>
      </c>
      <c r="O139" s="307">
        <v>-0.29957620926494199</v>
      </c>
      <c r="P139" s="307">
        <v>1.0060285252168799</v>
      </c>
      <c r="Q139" s="307">
        <v>1.0008038585209</v>
      </c>
      <c r="R139" s="307">
        <v>1.00715589631252</v>
      </c>
      <c r="S139" s="307">
        <v>0.992242441818314</v>
      </c>
      <c r="T139" s="308"/>
      <c r="U139" s="309">
        <v>13602</v>
      </c>
      <c r="V139" s="309">
        <v>13684</v>
      </c>
      <c r="W139" s="309">
        <v>13695</v>
      </c>
      <c r="X139" s="309">
        <v>13793</v>
      </c>
      <c r="Y139" s="309">
        <v>13686</v>
      </c>
      <c r="Z139" s="309">
        <v>13645</v>
      </c>
      <c r="AA139" s="309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</row>
    <row r="140" spans="1:37" ht="13.2" x14ac:dyDescent="0.25">
      <c r="A140" s="108" t="s">
        <v>431</v>
      </c>
      <c r="B140" s="108">
        <v>-44</v>
      </c>
      <c r="C140" s="108">
        <v>0</v>
      </c>
      <c r="D140" s="108">
        <v>-44</v>
      </c>
      <c r="E140" s="108">
        <v>0</v>
      </c>
      <c r="F140" s="108">
        <v>0</v>
      </c>
      <c r="G140" s="108">
        <v>-35.64</v>
      </c>
      <c r="H140" s="108">
        <v>-8</v>
      </c>
      <c r="I140" s="108">
        <v>0</v>
      </c>
      <c r="J140" s="108"/>
      <c r="K140" s="153">
        <v>42837</v>
      </c>
      <c r="L140" s="153">
        <v>46936</v>
      </c>
      <c r="M140" s="153"/>
      <c r="N140" s="307">
        <v>0.83876873753263603</v>
      </c>
      <c r="O140" s="307">
        <v>0.29193658370269299</v>
      </c>
      <c r="P140" s="307">
        <v>1.0103335830432301</v>
      </c>
      <c r="Q140" s="307">
        <v>1.0084614545851101</v>
      </c>
      <c r="R140" s="307">
        <v>1.0075687131025199</v>
      </c>
      <c r="S140" s="307">
        <v>1.0071899212327999</v>
      </c>
      <c r="T140" s="308"/>
      <c r="U140" s="309">
        <v>45386</v>
      </c>
      <c r="V140" s="309">
        <v>45855</v>
      </c>
      <c r="W140" s="309">
        <v>46243</v>
      </c>
      <c r="X140" s="309">
        <v>46593</v>
      </c>
      <c r="Y140" s="309">
        <v>46928</v>
      </c>
      <c r="Z140" s="309">
        <v>47065</v>
      </c>
      <c r="AA140" s="309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</row>
    <row r="141" spans="1:37" ht="13.2" x14ac:dyDescent="0.25">
      <c r="A141" s="108" t="s">
        <v>432</v>
      </c>
      <c r="B141" s="108">
        <v>-79</v>
      </c>
      <c r="C141" s="108">
        <v>0</v>
      </c>
      <c r="D141" s="108">
        <v>-79</v>
      </c>
      <c r="E141" s="108">
        <v>0</v>
      </c>
      <c r="F141" s="108">
        <v>0</v>
      </c>
      <c r="G141" s="108">
        <v>-71.28</v>
      </c>
      <c r="H141" s="108">
        <v>-8</v>
      </c>
      <c r="I141" s="108">
        <v>0</v>
      </c>
      <c r="J141" s="108"/>
      <c r="K141" s="153">
        <v>33807</v>
      </c>
      <c r="L141" s="153">
        <v>37738</v>
      </c>
      <c r="M141" s="153"/>
      <c r="N141" s="307">
        <v>0.79031943637422108</v>
      </c>
      <c r="O141" s="307">
        <v>-0.26184241847179202</v>
      </c>
      <c r="P141" s="307">
        <v>1.0068509976253499</v>
      </c>
      <c r="Q141" s="307">
        <v>1.0150997614400299</v>
      </c>
      <c r="R141" s="307">
        <v>1.0112698624649501</v>
      </c>
      <c r="S141" s="307">
        <v>0.99846832334222402</v>
      </c>
      <c r="T141" s="308"/>
      <c r="U141" s="309">
        <v>36637</v>
      </c>
      <c r="V141" s="309">
        <v>36888</v>
      </c>
      <c r="W141" s="309">
        <v>37445</v>
      </c>
      <c r="X141" s="309">
        <v>37867</v>
      </c>
      <c r="Y141" s="309">
        <v>37809</v>
      </c>
      <c r="Z141" s="309">
        <v>37710</v>
      </c>
      <c r="AA141" s="309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</row>
    <row r="142" spans="1:37" ht="13.2" x14ac:dyDescent="0.25">
      <c r="A142" s="108" t="s">
        <v>433</v>
      </c>
      <c r="B142" s="108">
        <v>-44</v>
      </c>
      <c r="C142" s="108">
        <v>0</v>
      </c>
      <c r="D142" s="108">
        <v>-44</v>
      </c>
      <c r="E142" s="108">
        <v>0</v>
      </c>
      <c r="F142" s="108">
        <v>0</v>
      </c>
      <c r="G142" s="108">
        <v>-35.64</v>
      </c>
      <c r="H142" s="108">
        <v>-8</v>
      </c>
      <c r="I142" s="108">
        <v>0</v>
      </c>
      <c r="J142" s="108"/>
      <c r="K142" s="153">
        <v>28623</v>
      </c>
      <c r="L142" s="153">
        <v>31911</v>
      </c>
      <c r="M142" s="153"/>
      <c r="N142" s="307">
        <v>1.1532067688263501</v>
      </c>
      <c r="O142" s="307">
        <v>0.519659403956925</v>
      </c>
      <c r="P142" s="307">
        <v>1.0131751442055601</v>
      </c>
      <c r="Q142" s="307">
        <v>1.01979685579349</v>
      </c>
      <c r="R142" s="307">
        <v>1.0033305842796401</v>
      </c>
      <c r="S142" s="307">
        <v>1.00989535582182</v>
      </c>
      <c r="T142" s="308"/>
      <c r="U142" s="309">
        <v>30512</v>
      </c>
      <c r="V142" s="309">
        <v>30914</v>
      </c>
      <c r="W142" s="309">
        <v>31526</v>
      </c>
      <c r="X142" s="309">
        <v>31631</v>
      </c>
      <c r="Y142" s="309">
        <v>31944</v>
      </c>
      <c r="Z142" s="309">
        <v>32110</v>
      </c>
      <c r="AA142" s="309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</row>
    <row r="143" spans="1:37" ht="13.2" x14ac:dyDescent="0.25">
      <c r="A143" s="108" t="s">
        <v>434</v>
      </c>
      <c r="B143" s="108">
        <v>-44</v>
      </c>
      <c r="C143" s="108">
        <v>0</v>
      </c>
      <c r="D143" s="108">
        <v>-44</v>
      </c>
      <c r="E143" s="108">
        <v>0</v>
      </c>
      <c r="F143" s="108">
        <v>0</v>
      </c>
      <c r="G143" s="108">
        <v>-35.64</v>
      </c>
      <c r="H143" s="108">
        <v>-8</v>
      </c>
      <c r="I143" s="108">
        <v>0</v>
      </c>
      <c r="J143" s="108"/>
      <c r="K143" s="153">
        <v>14927</v>
      </c>
      <c r="L143" s="153">
        <v>16458</v>
      </c>
      <c r="M143" s="153"/>
      <c r="N143" s="307">
        <v>0.80624855997550904</v>
      </c>
      <c r="O143" s="307">
        <v>-0.21235286979735502</v>
      </c>
      <c r="P143" s="307">
        <v>1.0041977319716799</v>
      </c>
      <c r="Q143" s="307">
        <v>1.0164711754429701</v>
      </c>
      <c r="R143" s="307">
        <v>1.00202553400442</v>
      </c>
      <c r="S143" s="307">
        <v>1.00961715160796</v>
      </c>
      <c r="T143" s="308"/>
      <c r="U143" s="309">
        <v>15961</v>
      </c>
      <c r="V143" s="309">
        <v>16028</v>
      </c>
      <c r="W143" s="309">
        <v>16292</v>
      </c>
      <c r="X143" s="309">
        <v>16325</v>
      </c>
      <c r="Y143" s="309">
        <v>16482</v>
      </c>
      <c r="Z143" s="309">
        <v>16447</v>
      </c>
      <c r="AA143" s="309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</row>
    <row r="144" spans="1:37" ht="13.2" x14ac:dyDescent="0.25">
      <c r="A144" s="108" t="s">
        <v>435</v>
      </c>
      <c r="B144" s="108">
        <v>-44</v>
      </c>
      <c r="C144" s="108">
        <v>0</v>
      </c>
      <c r="D144" s="108">
        <v>-44</v>
      </c>
      <c r="E144" s="108">
        <v>0</v>
      </c>
      <c r="F144" s="108">
        <v>0</v>
      </c>
      <c r="G144" s="108">
        <v>-35.64</v>
      </c>
      <c r="H144" s="108">
        <v>-8</v>
      </c>
      <c r="I144" s="108">
        <v>0</v>
      </c>
      <c r="J144" s="108"/>
      <c r="K144" s="153">
        <v>39866</v>
      </c>
      <c r="L144" s="153">
        <v>44866</v>
      </c>
      <c r="M144" s="153"/>
      <c r="N144" s="307">
        <v>1.3343976744117501</v>
      </c>
      <c r="O144" s="307">
        <v>0.48023229841411702</v>
      </c>
      <c r="P144" s="307">
        <v>1.00965660181827</v>
      </c>
      <c r="Q144" s="307">
        <v>1.0157460110105401</v>
      </c>
      <c r="R144" s="307">
        <v>1.0149966699584301</v>
      </c>
      <c r="S144" s="307">
        <v>1.01298760068785</v>
      </c>
      <c r="T144" s="308"/>
      <c r="U144" s="309">
        <v>42458</v>
      </c>
      <c r="V144" s="309">
        <v>42868</v>
      </c>
      <c r="W144" s="309">
        <v>43543</v>
      </c>
      <c r="X144" s="309">
        <v>44196</v>
      </c>
      <c r="Y144" s="309">
        <v>44770</v>
      </c>
      <c r="Z144" s="309">
        <v>44985</v>
      </c>
      <c r="AA144" s="309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</row>
    <row r="145" spans="1:37" ht="13.2" x14ac:dyDescent="0.25">
      <c r="A145" s="108" t="s">
        <v>436</v>
      </c>
      <c r="B145" s="108">
        <v>-8</v>
      </c>
      <c r="C145" s="108">
        <v>0</v>
      </c>
      <c r="D145" s="108">
        <v>-8</v>
      </c>
      <c r="E145" s="108">
        <v>0</v>
      </c>
      <c r="F145" s="108">
        <v>0</v>
      </c>
      <c r="G145" s="108">
        <v>0</v>
      </c>
      <c r="H145" s="108">
        <v>-8</v>
      </c>
      <c r="I145" s="108">
        <v>0</v>
      </c>
      <c r="J145" s="108"/>
      <c r="K145" s="153">
        <v>9653</v>
      </c>
      <c r="L145" s="153">
        <v>10433</v>
      </c>
      <c r="M145" s="153"/>
      <c r="N145" s="307">
        <v>0.37217588982743099</v>
      </c>
      <c r="O145" s="307">
        <v>-1.29297959965521</v>
      </c>
      <c r="P145" s="307">
        <v>1.01370662000583</v>
      </c>
      <c r="Q145" s="307">
        <v>1.0029727656309899</v>
      </c>
      <c r="R145" s="307">
        <v>1.00114733722153</v>
      </c>
      <c r="S145" s="307">
        <v>0.99713494413141102</v>
      </c>
      <c r="T145" s="308"/>
      <c r="U145" s="309">
        <v>10287</v>
      </c>
      <c r="V145" s="309">
        <v>10428</v>
      </c>
      <c r="W145" s="309">
        <v>10459</v>
      </c>
      <c r="X145" s="309">
        <v>10471</v>
      </c>
      <c r="Y145" s="309">
        <v>10441</v>
      </c>
      <c r="Z145" s="309">
        <v>10306</v>
      </c>
      <c r="AA145" s="309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</row>
    <row r="146" spans="1:37" ht="13.2" x14ac:dyDescent="0.25">
      <c r="A146" s="108" t="s">
        <v>437</v>
      </c>
      <c r="B146" s="108">
        <v>-44</v>
      </c>
      <c r="C146" s="108">
        <v>0</v>
      </c>
      <c r="D146" s="108">
        <v>-44</v>
      </c>
      <c r="E146" s="108">
        <v>0</v>
      </c>
      <c r="F146" s="108">
        <v>0</v>
      </c>
      <c r="G146" s="108">
        <v>-35.64</v>
      </c>
      <c r="H146" s="108">
        <v>-8</v>
      </c>
      <c r="I146" s="108">
        <v>0</v>
      </c>
      <c r="J146" s="108"/>
      <c r="K146" s="153">
        <v>13687</v>
      </c>
      <c r="L146" s="153">
        <v>14331</v>
      </c>
      <c r="M146" s="153"/>
      <c r="N146" s="307">
        <v>-1.0783474925646999</v>
      </c>
      <c r="O146" s="307">
        <v>-1.7255775118285601</v>
      </c>
      <c r="P146" s="307">
        <v>0.99913385302152002</v>
      </c>
      <c r="Q146" s="307">
        <v>0.99806615097359297</v>
      </c>
      <c r="R146" s="307">
        <v>0.97648159283757596</v>
      </c>
      <c r="S146" s="307">
        <v>0.98337324666438597</v>
      </c>
      <c r="T146" s="308"/>
      <c r="U146" s="309">
        <v>15009</v>
      </c>
      <c r="V146" s="309">
        <v>14996</v>
      </c>
      <c r="W146" s="309">
        <v>14967</v>
      </c>
      <c r="X146" s="309">
        <v>14615</v>
      </c>
      <c r="Y146" s="309">
        <v>14372</v>
      </c>
      <c r="Z146" s="309">
        <v>14124</v>
      </c>
      <c r="AA146" s="309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</row>
    <row r="147" spans="1:37" ht="14.25" customHeight="1" x14ac:dyDescent="0.25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53"/>
      <c r="L147" s="153"/>
      <c r="M147" s="153"/>
      <c r="N147" s="307"/>
      <c r="O147" s="307"/>
      <c r="P147" s="307"/>
      <c r="Q147" s="307"/>
      <c r="R147" s="307"/>
      <c r="S147" s="307"/>
      <c r="T147" s="308"/>
      <c r="U147" s="309"/>
      <c r="V147" s="309"/>
      <c r="W147" s="309"/>
      <c r="X147" s="309"/>
      <c r="Y147" s="309"/>
      <c r="Z147" s="309"/>
      <c r="AA147" s="309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</row>
    <row r="148" spans="1:37" ht="13.2" x14ac:dyDescent="0.25">
      <c r="A148" s="108" t="s">
        <v>439</v>
      </c>
      <c r="B148" s="108">
        <v>-115</v>
      </c>
      <c r="C148" s="108">
        <v>0</v>
      </c>
      <c r="D148" s="108">
        <v>-115</v>
      </c>
      <c r="E148" s="108">
        <v>0</v>
      </c>
      <c r="F148" s="108">
        <v>0</v>
      </c>
      <c r="G148" s="108">
        <v>-35.64</v>
      </c>
      <c r="H148" s="108">
        <v>-79</v>
      </c>
      <c r="I148" s="108">
        <v>0</v>
      </c>
      <c r="J148" s="108"/>
      <c r="K148" s="153">
        <v>41912</v>
      </c>
      <c r="L148" s="153">
        <v>47108</v>
      </c>
      <c r="M148" s="153"/>
      <c r="N148" s="307">
        <v>1.02392313666186</v>
      </c>
      <c r="O148" s="307">
        <v>0.19508885024810199</v>
      </c>
      <c r="P148" s="307">
        <v>1.0160574268360001</v>
      </c>
      <c r="Q148" s="307">
        <v>1.0163688535281099</v>
      </c>
      <c r="R148" s="307">
        <v>1.00440594588814</v>
      </c>
      <c r="S148" s="307">
        <v>1.0041949702944999</v>
      </c>
      <c r="T148" s="308"/>
      <c r="U148" s="309">
        <v>45275</v>
      </c>
      <c r="V148" s="309">
        <v>46002</v>
      </c>
      <c r="W148" s="309">
        <v>46755</v>
      </c>
      <c r="X148" s="309">
        <v>46961</v>
      </c>
      <c r="Y148" s="309">
        <v>47158</v>
      </c>
      <c r="Z148" s="309">
        <v>47250</v>
      </c>
      <c r="AA148" s="309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</row>
    <row r="149" spans="1:37" ht="13.2" x14ac:dyDescent="0.25">
      <c r="A149" s="108" t="s">
        <v>440</v>
      </c>
      <c r="B149" s="108">
        <v>-115</v>
      </c>
      <c r="C149" s="108">
        <v>0</v>
      </c>
      <c r="D149" s="108">
        <v>-115</v>
      </c>
      <c r="E149" s="108">
        <v>0</v>
      </c>
      <c r="F149" s="108">
        <v>0</v>
      </c>
      <c r="G149" s="108">
        <v>-35.64</v>
      </c>
      <c r="H149" s="108">
        <v>-79</v>
      </c>
      <c r="I149" s="108">
        <v>0</v>
      </c>
      <c r="J149" s="108"/>
      <c r="K149" s="153">
        <v>94084</v>
      </c>
      <c r="L149" s="153">
        <v>105796</v>
      </c>
      <c r="M149" s="153"/>
      <c r="N149" s="307">
        <v>0.77097872272569001</v>
      </c>
      <c r="O149" s="307">
        <v>-7.0863017063814496E-2</v>
      </c>
      <c r="P149" s="307">
        <v>1.01009392415916</v>
      </c>
      <c r="Q149" s="307">
        <v>1.0078323944748799</v>
      </c>
      <c r="R149" s="307">
        <v>1.0065943110906901</v>
      </c>
      <c r="S149" s="307">
        <v>1.00632291557719</v>
      </c>
      <c r="T149" s="308"/>
      <c r="U149" s="309">
        <v>102636</v>
      </c>
      <c r="V149" s="309">
        <v>103672</v>
      </c>
      <c r="W149" s="309">
        <v>104484</v>
      </c>
      <c r="X149" s="309">
        <v>105173</v>
      </c>
      <c r="Y149" s="309">
        <v>105838</v>
      </c>
      <c r="Z149" s="309">
        <v>105763</v>
      </c>
      <c r="AA149" s="309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</row>
    <row r="150" spans="1:37" ht="13.2" x14ac:dyDescent="0.25">
      <c r="A150" s="108" t="s">
        <v>441</v>
      </c>
      <c r="B150" s="108">
        <v>-79</v>
      </c>
      <c r="C150" s="108">
        <v>0</v>
      </c>
      <c r="D150" s="108">
        <v>-79</v>
      </c>
      <c r="E150" s="108">
        <v>0</v>
      </c>
      <c r="F150" s="108">
        <v>0</v>
      </c>
      <c r="G150" s="108">
        <v>0</v>
      </c>
      <c r="H150" s="108">
        <v>-79</v>
      </c>
      <c r="I150" s="108">
        <v>0</v>
      </c>
      <c r="J150" s="108"/>
      <c r="K150" s="153">
        <v>10001</v>
      </c>
      <c r="L150" s="153">
        <v>10299</v>
      </c>
      <c r="M150" s="153"/>
      <c r="N150" s="307">
        <v>-1.1470217991593199</v>
      </c>
      <c r="O150" s="307">
        <v>-0.71615213393980393</v>
      </c>
      <c r="P150" s="307">
        <v>0.98660012937806096</v>
      </c>
      <c r="Q150" s="307">
        <v>0.99625327838141597</v>
      </c>
      <c r="R150" s="307">
        <v>0.98523881158330195</v>
      </c>
      <c r="S150" s="307">
        <v>0.98606737284092005</v>
      </c>
      <c r="T150" s="308"/>
      <c r="U150" s="309">
        <v>10821</v>
      </c>
      <c r="V150" s="309">
        <v>10676</v>
      </c>
      <c r="W150" s="309">
        <v>10636</v>
      </c>
      <c r="X150" s="309">
        <v>10479</v>
      </c>
      <c r="Y150" s="309">
        <v>10333</v>
      </c>
      <c r="Z150" s="309">
        <v>10259</v>
      </c>
      <c r="AA150" s="309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</row>
    <row r="151" spans="1:37" ht="13.2" x14ac:dyDescent="0.25">
      <c r="A151" s="108" t="s">
        <v>442</v>
      </c>
      <c r="B151" s="108">
        <v>-115</v>
      </c>
      <c r="C151" s="108">
        <v>0</v>
      </c>
      <c r="D151" s="108">
        <v>-115</v>
      </c>
      <c r="E151" s="108">
        <v>0</v>
      </c>
      <c r="F151" s="108">
        <v>0</v>
      </c>
      <c r="G151" s="108">
        <v>-35.64</v>
      </c>
      <c r="H151" s="108">
        <v>-79</v>
      </c>
      <c r="I151" s="108">
        <v>0</v>
      </c>
      <c r="J151" s="108"/>
      <c r="K151" s="153">
        <v>77390</v>
      </c>
      <c r="L151" s="153">
        <v>85653</v>
      </c>
      <c r="M151" s="153"/>
      <c r="N151" s="307">
        <v>0.46199054316018501</v>
      </c>
      <c r="O151" s="307">
        <v>-3.8496086231233198E-2</v>
      </c>
      <c r="P151" s="307">
        <v>1.0082227265705801</v>
      </c>
      <c r="Q151" s="307">
        <v>1.0046789001638201</v>
      </c>
      <c r="R151" s="307">
        <v>1.0057715318020799</v>
      </c>
      <c r="S151" s="307">
        <v>0.99982504840327502</v>
      </c>
      <c r="T151" s="308"/>
      <c r="U151" s="309">
        <v>84157</v>
      </c>
      <c r="V151" s="309">
        <v>84849</v>
      </c>
      <c r="W151" s="309">
        <v>85246</v>
      </c>
      <c r="X151" s="309">
        <v>85738</v>
      </c>
      <c r="Y151" s="309">
        <v>85723</v>
      </c>
      <c r="Z151" s="309">
        <v>85690</v>
      </c>
      <c r="AA151" s="309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</row>
    <row r="152" spans="1:37" ht="13.2" x14ac:dyDescent="0.25">
      <c r="A152" s="108" t="s">
        <v>443</v>
      </c>
      <c r="B152" s="108">
        <v>-115</v>
      </c>
      <c r="C152" s="108">
        <v>0</v>
      </c>
      <c r="D152" s="108">
        <v>-115</v>
      </c>
      <c r="E152" s="108">
        <v>0</v>
      </c>
      <c r="F152" s="108">
        <v>0</v>
      </c>
      <c r="G152" s="108">
        <v>-35.64</v>
      </c>
      <c r="H152" s="108">
        <v>-79</v>
      </c>
      <c r="I152" s="108">
        <v>0</v>
      </c>
      <c r="J152" s="108"/>
      <c r="K152" s="153">
        <v>23517</v>
      </c>
      <c r="L152" s="153">
        <v>26565</v>
      </c>
      <c r="M152" s="153"/>
      <c r="N152" s="307">
        <v>0.73558632117631795</v>
      </c>
      <c r="O152" s="307">
        <v>2.2541137576076297E-2</v>
      </c>
      <c r="P152" s="307">
        <v>1.0043715424194399</v>
      </c>
      <c r="Q152" s="307">
        <v>1.01105461828827</v>
      </c>
      <c r="R152" s="307">
        <v>1.0131433578422</v>
      </c>
      <c r="S152" s="307">
        <v>1.00090245920132</v>
      </c>
      <c r="T152" s="308"/>
      <c r="U152" s="309">
        <v>25849</v>
      </c>
      <c r="V152" s="309">
        <v>25962</v>
      </c>
      <c r="W152" s="309">
        <v>26249</v>
      </c>
      <c r="X152" s="309">
        <v>26594</v>
      </c>
      <c r="Y152" s="309">
        <v>26618</v>
      </c>
      <c r="Z152" s="309">
        <v>26624</v>
      </c>
      <c r="AA152" s="309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</row>
    <row r="153" spans="1:37" ht="13.2" x14ac:dyDescent="0.25">
      <c r="A153" s="108" t="s">
        <v>444</v>
      </c>
      <c r="B153" s="108">
        <v>-115</v>
      </c>
      <c r="C153" s="108">
        <v>0</v>
      </c>
      <c r="D153" s="108">
        <v>-115</v>
      </c>
      <c r="E153" s="108">
        <v>0</v>
      </c>
      <c r="F153" s="108">
        <v>0</v>
      </c>
      <c r="G153" s="108">
        <v>-35.64</v>
      </c>
      <c r="H153" s="108">
        <v>-79</v>
      </c>
      <c r="I153" s="108">
        <v>0</v>
      </c>
      <c r="J153" s="108"/>
      <c r="K153" s="153">
        <v>59936</v>
      </c>
      <c r="L153" s="153">
        <v>68325</v>
      </c>
      <c r="M153" s="153"/>
      <c r="N153" s="307">
        <v>1.4626176845208101</v>
      </c>
      <c r="O153" s="307">
        <v>0.49034675566094399</v>
      </c>
      <c r="P153" s="307">
        <v>1.0126427153139701</v>
      </c>
      <c r="Q153" s="307">
        <v>1.0192098530921101</v>
      </c>
      <c r="R153" s="307">
        <v>1.0177355597973901</v>
      </c>
      <c r="S153" s="307">
        <v>1.00894953701653</v>
      </c>
      <c r="T153" s="308"/>
      <c r="U153" s="309">
        <v>64464</v>
      </c>
      <c r="V153" s="309">
        <v>65279</v>
      </c>
      <c r="W153" s="309">
        <v>66533</v>
      </c>
      <c r="X153" s="309">
        <v>67713</v>
      </c>
      <c r="Y153" s="309">
        <v>68319</v>
      </c>
      <c r="Z153" s="309">
        <v>68654</v>
      </c>
      <c r="AA153" s="309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</row>
    <row r="154" spans="1:37" ht="14.25" customHeight="1" x14ac:dyDescent="0.25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53"/>
      <c r="L154" s="153"/>
      <c r="M154" s="153"/>
      <c r="N154" s="307"/>
      <c r="O154" s="307"/>
      <c r="P154" s="307"/>
      <c r="Q154" s="307"/>
      <c r="R154" s="307"/>
      <c r="S154" s="307"/>
      <c r="T154" s="308"/>
      <c r="U154" s="309"/>
      <c r="V154" s="309"/>
      <c r="W154" s="309"/>
      <c r="X154" s="309"/>
      <c r="Y154" s="309"/>
      <c r="Z154" s="309"/>
      <c r="AA154" s="309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</row>
    <row r="155" spans="1:37" ht="13.2" x14ac:dyDescent="0.25">
      <c r="A155" s="108" t="s">
        <v>446</v>
      </c>
      <c r="B155" s="108">
        <v>18</v>
      </c>
      <c r="C155" s="108">
        <v>0</v>
      </c>
      <c r="D155" s="108">
        <v>18</v>
      </c>
      <c r="E155" s="108">
        <v>0</v>
      </c>
      <c r="F155" s="108">
        <v>0</v>
      </c>
      <c r="G155" s="108">
        <v>0</v>
      </c>
      <c r="H155" s="108">
        <v>18</v>
      </c>
      <c r="I155" s="108">
        <v>0</v>
      </c>
      <c r="J155" s="108"/>
      <c r="K155" s="153">
        <v>28074</v>
      </c>
      <c r="L155" s="153">
        <v>32446</v>
      </c>
      <c r="M155" s="153"/>
      <c r="N155" s="307">
        <v>0.9302153759003231</v>
      </c>
      <c r="O155" s="307">
        <v>0.20644604671227001</v>
      </c>
      <c r="P155" s="307">
        <v>1.0155400652299</v>
      </c>
      <c r="Q155" s="307">
        <v>1.01124055415617</v>
      </c>
      <c r="R155" s="307">
        <v>1.0081265373478201</v>
      </c>
      <c r="S155" s="307">
        <v>1.0023472728395799</v>
      </c>
      <c r="T155" s="308"/>
      <c r="U155" s="309">
        <v>31274</v>
      </c>
      <c r="V155" s="309">
        <v>31760</v>
      </c>
      <c r="W155" s="309">
        <v>32117</v>
      </c>
      <c r="X155" s="309">
        <v>32378</v>
      </c>
      <c r="Y155" s="309">
        <v>32454</v>
      </c>
      <c r="Z155" s="309">
        <v>32521</v>
      </c>
      <c r="AA155" s="309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</row>
    <row r="156" spans="1:37" ht="13.2" x14ac:dyDescent="0.25">
      <c r="A156" s="108" t="s">
        <v>447</v>
      </c>
      <c r="B156" s="108">
        <v>18</v>
      </c>
      <c r="C156" s="108">
        <v>0</v>
      </c>
      <c r="D156" s="108">
        <v>18</v>
      </c>
      <c r="E156" s="108">
        <v>0</v>
      </c>
      <c r="F156" s="108">
        <v>0</v>
      </c>
      <c r="G156" s="108">
        <v>0</v>
      </c>
      <c r="H156" s="108">
        <v>18</v>
      </c>
      <c r="I156" s="108">
        <v>0</v>
      </c>
      <c r="J156" s="108"/>
      <c r="K156" s="153">
        <v>38619</v>
      </c>
      <c r="L156" s="153">
        <v>42382</v>
      </c>
      <c r="M156" s="153"/>
      <c r="N156" s="307">
        <v>0.62084106342068501</v>
      </c>
      <c r="O156" s="307">
        <v>0.28296547821165796</v>
      </c>
      <c r="P156" s="307">
        <v>1.00633293853182</v>
      </c>
      <c r="Q156" s="307">
        <v>1.0035068335214901</v>
      </c>
      <c r="R156" s="307">
        <v>1.0078747696210999</v>
      </c>
      <c r="S156" s="307">
        <v>1.0071245369051001</v>
      </c>
      <c r="T156" s="308"/>
      <c r="U156" s="309">
        <v>41371</v>
      </c>
      <c r="V156" s="309">
        <v>41633</v>
      </c>
      <c r="W156" s="309">
        <v>41779</v>
      </c>
      <c r="X156" s="309">
        <v>42108</v>
      </c>
      <c r="Y156" s="309">
        <v>42408</v>
      </c>
      <c r="Z156" s="309">
        <v>42528</v>
      </c>
      <c r="AA156" s="309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</row>
    <row r="157" spans="1:37" ht="13.2" x14ac:dyDescent="0.25">
      <c r="A157" s="108" t="s">
        <v>448</v>
      </c>
      <c r="B157" s="108">
        <v>384</v>
      </c>
      <c r="C157" s="108">
        <v>463</v>
      </c>
      <c r="D157" s="108">
        <v>-79</v>
      </c>
      <c r="E157" s="108">
        <v>462.82722513088999</v>
      </c>
      <c r="F157" s="108">
        <v>0</v>
      </c>
      <c r="G157" s="108">
        <v>0</v>
      </c>
      <c r="H157" s="108">
        <v>-79</v>
      </c>
      <c r="I157" s="108">
        <v>0</v>
      </c>
      <c r="J157" s="108"/>
      <c r="K157" s="153">
        <v>9550</v>
      </c>
      <c r="L157" s="153">
        <v>9138</v>
      </c>
      <c r="M157" s="153"/>
      <c r="N157" s="307">
        <v>-1.61024181024422</v>
      </c>
      <c r="O157" s="307">
        <v>-1.0908694229300802</v>
      </c>
      <c r="P157" s="307">
        <v>0.981905540789205</v>
      </c>
      <c r="Q157" s="307">
        <v>0.98313378448724598</v>
      </c>
      <c r="R157" s="307">
        <v>0.97998517420311304</v>
      </c>
      <c r="S157" s="307">
        <v>0.99059866003890196</v>
      </c>
      <c r="T157" s="308"/>
      <c r="U157" s="309">
        <v>9782</v>
      </c>
      <c r="V157" s="309">
        <v>9605</v>
      </c>
      <c r="W157" s="309">
        <v>9443</v>
      </c>
      <c r="X157" s="309">
        <v>9254</v>
      </c>
      <c r="Y157" s="309">
        <v>9167</v>
      </c>
      <c r="Z157" s="309">
        <v>9067</v>
      </c>
      <c r="AA157" s="309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</row>
    <row r="158" spans="1:37" ht="13.2" x14ac:dyDescent="0.25">
      <c r="A158" s="108" t="s">
        <v>449</v>
      </c>
      <c r="B158" s="108">
        <v>-79</v>
      </c>
      <c r="C158" s="108">
        <v>0</v>
      </c>
      <c r="D158" s="108">
        <v>-79</v>
      </c>
      <c r="E158" s="108">
        <v>0</v>
      </c>
      <c r="F158" s="108">
        <v>0</v>
      </c>
      <c r="G158" s="108">
        <v>0</v>
      </c>
      <c r="H158" s="108">
        <v>-79</v>
      </c>
      <c r="I158" s="108">
        <v>0</v>
      </c>
      <c r="J158" s="108"/>
      <c r="K158" s="153">
        <v>8562</v>
      </c>
      <c r="L158" s="153">
        <v>9733</v>
      </c>
      <c r="M158" s="153"/>
      <c r="N158" s="307">
        <v>0.68122584517003004</v>
      </c>
      <c r="O158" s="307">
        <v>6.1588996099363601E-2</v>
      </c>
      <c r="P158" s="307">
        <v>1.00232043033435</v>
      </c>
      <c r="Q158" s="307">
        <v>1.0105229927391399</v>
      </c>
      <c r="R158" s="307">
        <v>1.00739352285744</v>
      </c>
      <c r="S158" s="307">
        <v>1.0070291502997699</v>
      </c>
      <c r="T158" s="308"/>
      <c r="U158" s="309">
        <v>9481</v>
      </c>
      <c r="V158" s="309">
        <v>9503</v>
      </c>
      <c r="W158" s="309">
        <v>9603</v>
      </c>
      <c r="X158" s="309">
        <v>9674</v>
      </c>
      <c r="Y158" s="309">
        <v>9742</v>
      </c>
      <c r="Z158" s="309">
        <v>9748</v>
      </c>
      <c r="AA158" s="309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</row>
    <row r="159" spans="1:37" ht="13.2" x14ac:dyDescent="0.25">
      <c r="A159" s="108" t="s">
        <v>450</v>
      </c>
      <c r="B159" s="108">
        <v>-79</v>
      </c>
      <c r="C159" s="108">
        <v>0</v>
      </c>
      <c r="D159" s="108">
        <v>-79</v>
      </c>
      <c r="E159" s="108">
        <v>0</v>
      </c>
      <c r="F159" s="108">
        <v>0</v>
      </c>
      <c r="G159" s="108">
        <v>0</v>
      </c>
      <c r="H159" s="108">
        <v>-79</v>
      </c>
      <c r="I159" s="108">
        <v>0</v>
      </c>
      <c r="J159" s="108"/>
      <c r="K159" s="153">
        <v>105995</v>
      </c>
      <c r="L159" s="153">
        <v>114592</v>
      </c>
      <c r="M159" s="153"/>
      <c r="N159" s="307">
        <v>0.37939826950512701</v>
      </c>
      <c r="O159" s="307">
        <v>-5.1417466251841001E-2</v>
      </c>
      <c r="P159" s="307">
        <v>1.00599883208579</v>
      </c>
      <c r="Q159" s="307">
        <v>1.00290237467018</v>
      </c>
      <c r="R159" s="307">
        <v>1.0040515653775299</v>
      </c>
      <c r="S159" s="307">
        <v>1.00222722985012</v>
      </c>
      <c r="T159" s="308"/>
      <c r="U159" s="309">
        <v>113022</v>
      </c>
      <c r="V159" s="309">
        <v>113700</v>
      </c>
      <c r="W159" s="309">
        <v>114030</v>
      </c>
      <c r="X159" s="309">
        <v>114492</v>
      </c>
      <c r="Y159" s="309">
        <v>114747</v>
      </c>
      <c r="Z159" s="309">
        <v>114688</v>
      </c>
      <c r="AA159" s="309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</row>
    <row r="160" spans="1:37" ht="13.2" x14ac:dyDescent="0.25">
      <c r="A160" s="108" t="s">
        <v>451</v>
      </c>
      <c r="B160" s="108">
        <v>1986</v>
      </c>
      <c r="C160" s="108">
        <v>165</v>
      </c>
      <c r="D160" s="108">
        <v>1821</v>
      </c>
      <c r="E160" s="108">
        <v>165.40084388185701</v>
      </c>
      <c r="F160" s="108">
        <v>0</v>
      </c>
      <c r="G160" s="108">
        <v>0</v>
      </c>
      <c r="H160" s="108">
        <v>-79</v>
      </c>
      <c r="I160" s="108">
        <v>1900</v>
      </c>
      <c r="J160" s="108"/>
      <c r="K160" s="153">
        <v>4740</v>
      </c>
      <c r="L160" s="153">
        <v>4606</v>
      </c>
      <c r="M160" s="153"/>
      <c r="N160" s="307">
        <v>-1.0904687075309201</v>
      </c>
      <c r="O160" s="307">
        <v>-6.4977257959714096E-2</v>
      </c>
      <c r="P160" s="307">
        <v>0.99087893864013299</v>
      </c>
      <c r="Q160" s="307">
        <v>0.99895397489539794</v>
      </c>
      <c r="R160" s="307">
        <v>0.97863874345549695</v>
      </c>
      <c r="S160" s="307">
        <v>0.98801626364219997</v>
      </c>
      <c r="T160" s="308"/>
      <c r="U160" s="309">
        <v>4824</v>
      </c>
      <c r="V160" s="309">
        <v>4780</v>
      </c>
      <c r="W160" s="309">
        <v>4775</v>
      </c>
      <c r="X160" s="309">
        <v>4673</v>
      </c>
      <c r="Y160" s="309">
        <v>4617</v>
      </c>
      <c r="Z160" s="309">
        <v>4614</v>
      </c>
      <c r="AA160" s="309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</row>
    <row r="161" spans="1:37" ht="13.2" x14ac:dyDescent="0.25">
      <c r="A161" s="108" t="s">
        <v>452</v>
      </c>
      <c r="B161" s="108">
        <v>71</v>
      </c>
      <c r="C161" s="108">
        <v>0</v>
      </c>
      <c r="D161" s="108">
        <v>71</v>
      </c>
      <c r="E161" s="108">
        <v>0</v>
      </c>
      <c r="F161" s="108">
        <v>0</v>
      </c>
      <c r="G161" s="108">
        <v>0</v>
      </c>
      <c r="H161" s="108">
        <v>-79</v>
      </c>
      <c r="I161" s="108">
        <v>150</v>
      </c>
      <c r="J161" s="108"/>
      <c r="K161" s="153">
        <v>5494</v>
      </c>
      <c r="L161" s="153">
        <v>5656</v>
      </c>
      <c r="M161" s="153"/>
      <c r="N161" s="307">
        <v>7.9536981256400602E-2</v>
      </c>
      <c r="O161" s="307">
        <v>-0.51155406597283504</v>
      </c>
      <c r="P161" s="307">
        <v>1.00530879490356</v>
      </c>
      <c r="Q161" s="307">
        <v>1.0051047350818501</v>
      </c>
      <c r="R161" s="307">
        <v>1.0008756567425601</v>
      </c>
      <c r="S161" s="307">
        <v>0.99195100612423404</v>
      </c>
      <c r="T161" s="308"/>
      <c r="U161" s="309">
        <v>5651</v>
      </c>
      <c r="V161" s="309">
        <v>5681</v>
      </c>
      <c r="W161" s="309">
        <v>5710</v>
      </c>
      <c r="X161" s="309">
        <v>5715</v>
      </c>
      <c r="Y161" s="309">
        <v>5669</v>
      </c>
      <c r="Z161" s="309">
        <v>5640</v>
      </c>
      <c r="AA161" s="309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</row>
    <row r="162" spans="1:37" ht="13.2" x14ac:dyDescent="0.25">
      <c r="A162" s="108" t="s">
        <v>453</v>
      </c>
      <c r="B162" s="108">
        <v>-79</v>
      </c>
      <c r="C162" s="108">
        <v>0</v>
      </c>
      <c r="D162" s="108">
        <v>-79</v>
      </c>
      <c r="E162" s="108">
        <v>0</v>
      </c>
      <c r="F162" s="108">
        <v>0</v>
      </c>
      <c r="G162" s="108">
        <v>0</v>
      </c>
      <c r="H162" s="108">
        <v>-79</v>
      </c>
      <c r="I162" s="108">
        <v>0</v>
      </c>
      <c r="J162" s="108"/>
      <c r="K162" s="153">
        <v>31988</v>
      </c>
      <c r="L162" s="153">
        <v>32991</v>
      </c>
      <c r="M162" s="153"/>
      <c r="N162" s="307">
        <v>-0.12358541189828601</v>
      </c>
      <c r="O162" s="307">
        <v>-0.80125782360233411</v>
      </c>
      <c r="P162" s="307">
        <v>1.00159460841833</v>
      </c>
      <c r="Q162" s="307">
        <v>0.99777711024331595</v>
      </c>
      <c r="R162" s="307">
        <v>1.00255900770713</v>
      </c>
      <c r="S162" s="307">
        <v>0.99315335875799504</v>
      </c>
      <c r="T162" s="308"/>
      <c r="U162" s="309">
        <v>33237</v>
      </c>
      <c r="V162" s="309">
        <v>33290</v>
      </c>
      <c r="W162" s="309">
        <v>33216</v>
      </c>
      <c r="X162" s="309">
        <v>33301</v>
      </c>
      <c r="Y162" s="309">
        <v>33073</v>
      </c>
      <c r="Z162" s="309">
        <v>32808</v>
      </c>
      <c r="AA162" s="309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</row>
    <row r="163" spans="1:37" ht="13.2" x14ac:dyDescent="0.25">
      <c r="A163" s="108" t="s">
        <v>454</v>
      </c>
      <c r="B163" s="108">
        <v>71</v>
      </c>
      <c r="C163" s="108">
        <v>0</v>
      </c>
      <c r="D163" s="108">
        <v>71</v>
      </c>
      <c r="E163" s="108">
        <v>0</v>
      </c>
      <c r="F163" s="108">
        <v>0</v>
      </c>
      <c r="G163" s="108">
        <v>0</v>
      </c>
      <c r="H163" s="108">
        <v>-79</v>
      </c>
      <c r="I163" s="108">
        <v>150</v>
      </c>
      <c r="J163" s="108"/>
      <c r="K163" s="153">
        <v>6520</v>
      </c>
      <c r="L163" s="153">
        <v>6434</v>
      </c>
      <c r="M163" s="153"/>
      <c r="N163" s="307">
        <v>-0.73901379995170402</v>
      </c>
      <c r="O163" s="307">
        <v>-0.65197143744178798</v>
      </c>
      <c r="P163" s="307">
        <v>1.00542495479204</v>
      </c>
      <c r="Q163" s="307">
        <v>0.98815947242206204</v>
      </c>
      <c r="R163" s="307">
        <v>0.99135446685879003</v>
      </c>
      <c r="S163" s="307">
        <v>0.98561811505508001</v>
      </c>
      <c r="T163" s="308"/>
      <c r="U163" s="309">
        <v>6636</v>
      </c>
      <c r="V163" s="309">
        <v>6672</v>
      </c>
      <c r="W163" s="309">
        <v>6593</v>
      </c>
      <c r="X163" s="309">
        <v>6536</v>
      </c>
      <c r="Y163" s="309">
        <v>6442</v>
      </c>
      <c r="Z163" s="309">
        <v>6400</v>
      </c>
      <c r="AA163" s="309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</row>
    <row r="164" spans="1:37" ht="13.2" x14ac:dyDescent="0.25">
      <c r="A164" s="108" t="s">
        <v>455</v>
      </c>
      <c r="B164" s="108">
        <v>71</v>
      </c>
      <c r="C164" s="108">
        <v>0</v>
      </c>
      <c r="D164" s="108">
        <v>71</v>
      </c>
      <c r="E164" s="108">
        <v>0</v>
      </c>
      <c r="F164" s="108">
        <v>0</v>
      </c>
      <c r="G164" s="108">
        <v>0</v>
      </c>
      <c r="H164" s="108">
        <v>-79</v>
      </c>
      <c r="I164" s="108">
        <v>150</v>
      </c>
      <c r="J164" s="108"/>
      <c r="K164" s="153">
        <v>5641</v>
      </c>
      <c r="L164" s="153">
        <v>5563</v>
      </c>
      <c r="M164" s="153"/>
      <c r="N164" s="307">
        <v>-0.57705813310896503</v>
      </c>
      <c r="O164" s="307">
        <v>-3.6029544226265503E-2</v>
      </c>
      <c r="P164" s="307">
        <v>1.00475268438655</v>
      </c>
      <c r="Q164" s="307">
        <v>1.0005255781359499</v>
      </c>
      <c r="R164" s="307">
        <v>0.99334617405007897</v>
      </c>
      <c r="S164" s="307">
        <v>0.978494623655914</v>
      </c>
      <c r="T164" s="308"/>
      <c r="U164" s="309">
        <v>5681</v>
      </c>
      <c r="V164" s="309">
        <v>5708</v>
      </c>
      <c r="W164" s="309">
        <v>5711</v>
      </c>
      <c r="X164" s="309">
        <v>5673</v>
      </c>
      <c r="Y164" s="309">
        <v>5551</v>
      </c>
      <c r="Z164" s="309">
        <v>5549</v>
      </c>
      <c r="AA164" s="309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</row>
    <row r="165" spans="1:37" ht="13.2" x14ac:dyDescent="0.25">
      <c r="A165" s="108" t="s">
        <v>456</v>
      </c>
      <c r="B165" s="108">
        <v>71</v>
      </c>
      <c r="C165" s="108">
        <v>0</v>
      </c>
      <c r="D165" s="108">
        <v>71</v>
      </c>
      <c r="E165" s="108">
        <v>0</v>
      </c>
      <c r="F165" s="108">
        <v>0</v>
      </c>
      <c r="G165" s="108">
        <v>0</v>
      </c>
      <c r="H165" s="108">
        <v>-79</v>
      </c>
      <c r="I165" s="108">
        <v>150</v>
      </c>
      <c r="J165" s="108"/>
      <c r="K165" s="153">
        <v>5185</v>
      </c>
      <c r="L165" s="153">
        <v>5119</v>
      </c>
      <c r="M165" s="153"/>
      <c r="N165" s="307">
        <v>-0.69320811698163598</v>
      </c>
      <c r="O165" s="307">
        <v>-0.97295193617435305</v>
      </c>
      <c r="P165" s="307">
        <v>0.98485995457986397</v>
      </c>
      <c r="Q165" s="307">
        <v>0.99519600307455802</v>
      </c>
      <c r="R165" s="307">
        <v>1.00463409924696</v>
      </c>
      <c r="S165" s="307">
        <v>0.98769940418989</v>
      </c>
      <c r="T165" s="308"/>
      <c r="U165" s="309">
        <v>5284</v>
      </c>
      <c r="V165" s="309">
        <v>5204</v>
      </c>
      <c r="W165" s="309">
        <v>5179</v>
      </c>
      <c r="X165" s="309">
        <v>5203</v>
      </c>
      <c r="Y165" s="309">
        <v>5139</v>
      </c>
      <c r="Z165" s="309">
        <v>5089</v>
      </c>
      <c r="AA165" s="309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</row>
    <row r="166" spans="1:37" ht="13.2" x14ac:dyDescent="0.25">
      <c r="A166" s="108" t="s">
        <v>457</v>
      </c>
      <c r="B166" s="108">
        <v>-18</v>
      </c>
      <c r="C166" s="108">
        <v>0</v>
      </c>
      <c r="D166" s="108">
        <v>-18</v>
      </c>
      <c r="E166" s="108">
        <v>0</v>
      </c>
      <c r="F166" s="108">
        <v>0</v>
      </c>
      <c r="G166" s="108">
        <v>-35.64</v>
      </c>
      <c r="H166" s="108">
        <v>18</v>
      </c>
      <c r="I166" s="108">
        <v>0</v>
      </c>
      <c r="J166" s="108"/>
      <c r="K166" s="153">
        <v>533271</v>
      </c>
      <c r="L166" s="153">
        <v>604616</v>
      </c>
      <c r="M166" s="153"/>
      <c r="N166" s="307">
        <v>1.0797861995739</v>
      </c>
      <c r="O166" s="307">
        <v>8.6377363173788899E-2</v>
      </c>
      <c r="P166" s="307">
        <v>1.00732061639659</v>
      </c>
      <c r="Q166" s="307">
        <v>1.0059384276113701</v>
      </c>
      <c r="R166" s="307">
        <v>1.0152740984702</v>
      </c>
      <c r="S166" s="307">
        <v>1.01469338822716</v>
      </c>
      <c r="T166" s="308"/>
      <c r="U166" s="309">
        <v>578913</v>
      </c>
      <c r="V166" s="309">
        <v>583151</v>
      </c>
      <c r="W166" s="309">
        <v>586614</v>
      </c>
      <c r="X166" s="309">
        <v>595574</v>
      </c>
      <c r="Y166" s="309">
        <v>604325</v>
      </c>
      <c r="Z166" s="309">
        <v>604847</v>
      </c>
      <c r="AA166" s="309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</row>
    <row r="167" spans="1:37" ht="13.2" x14ac:dyDescent="0.25">
      <c r="A167" s="108" t="s">
        <v>458</v>
      </c>
      <c r="B167" s="108">
        <v>-79</v>
      </c>
      <c r="C167" s="108">
        <v>0</v>
      </c>
      <c r="D167" s="108">
        <v>-79</v>
      </c>
      <c r="E167" s="108">
        <v>0</v>
      </c>
      <c r="F167" s="108">
        <v>0</v>
      </c>
      <c r="G167" s="108">
        <v>0</v>
      </c>
      <c r="H167" s="108">
        <v>-79</v>
      </c>
      <c r="I167" s="108">
        <v>0</v>
      </c>
      <c r="J167" s="108"/>
      <c r="K167" s="153">
        <v>13028</v>
      </c>
      <c r="L167" s="153">
        <v>13218</v>
      </c>
      <c r="M167" s="153"/>
      <c r="N167" s="307">
        <v>4.35387645381091E-2</v>
      </c>
      <c r="O167" s="307">
        <v>0.12101959004613899</v>
      </c>
      <c r="P167" s="307">
        <v>0.99931807849674203</v>
      </c>
      <c r="Q167" s="307">
        <v>1.00318447190841</v>
      </c>
      <c r="R167" s="307">
        <v>1.0034011034691299</v>
      </c>
      <c r="S167" s="307">
        <v>0.995857185899367</v>
      </c>
      <c r="T167" s="308"/>
      <c r="U167" s="309">
        <v>13198</v>
      </c>
      <c r="V167" s="309">
        <v>13189</v>
      </c>
      <c r="W167" s="309">
        <v>13231</v>
      </c>
      <c r="X167" s="309">
        <v>13276</v>
      </c>
      <c r="Y167" s="309">
        <v>13221</v>
      </c>
      <c r="Z167" s="309">
        <v>13237</v>
      </c>
      <c r="AA167" s="309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</row>
    <row r="168" spans="1:37" ht="13.2" x14ac:dyDescent="0.25">
      <c r="A168" s="108" t="s">
        <v>459</v>
      </c>
      <c r="B168" s="108">
        <v>-79</v>
      </c>
      <c r="C168" s="108">
        <v>0</v>
      </c>
      <c r="D168" s="108">
        <v>-79</v>
      </c>
      <c r="E168" s="108">
        <v>0</v>
      </c>
      <c r="F168" s="108">
        <v>0</v>
      </c>
      <c r="G168" s="108">
        <v>0</v>
      </c>
      <c r="H168" s="108">
        <v>-79</v>
      </c>
      <c r="I168" s="108">
        <v>0</v>
      </c>
      <c r="J168" s="108"/>
      <c r="K168" s="153">
        <v>9274</v>
      </c>
      <c r="L168" s="153">
        <v>9441</v>
      </c>
      <c r="M168" s="153"/>
      <c r="N168" s="307">
        <v>-6.3257807086047904E-2</v>
      </c>
      <c r="O168" s="307">
        <v>-0.41182682154171102</v>
      </c>
      <c r="P168" s="307">
        <v>0.99568148304192094</v>
      </c>
      <c r="Q168" s="307">
        <v>1.0060298317994301</v>
      </c>
      <c r="R168" s="307">
        <v>0.99789695057833905</v>
      </c>
      <c r="S168" s="307">
        <v>0.997892518440464</v>
      </c>
      <c r="T168" s="308"/>
      <c r="U168" s="309">
        <v>9494</v>
      </c>
      <c r="V168" s="309">
        <v>9453</v>
      </c>
      <c r="W168" s="309">
        <v>9510</v>
      </c>
      <c r="X168" s="309">
        <v>9490</v>
      </c>
      <c r="Y168" s="309">
        <v>9470</v>
      </c>
      <c r="Z168" s="309">
        <v>9431</v>
      </c>
      <c r="AA168" s="309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</row>
    <row r="169" spans="1:37" ht="13.2" x14ac:dyDescent="0.25">
      <c r="A169" s="108" t="s">
        <v>460</v>
      </c>
      <c r="B169" s="108">
        <v>-79</v>
      </c>
      <c r="C169" s="108">
        <v>0</v>
      </c>
      <c r="D169" s="108">
        <v>-79</v>
      </c>
      <c r="E169" s="108">
        <v>0</v>
      </c>
      <c r="F169" s="108">
        <v>0</v>
      </c>
      <c r="G169" s="108">
        <v>0</v>
      </c>
      <c r="H169" s="108">
        <v>-79</v>
      </c>
      <c r="I169" s="108">
        <v>0</v>
      </c>
      <c r="J169" s="108"/>
      <c r="K169" s="153">
        <v>8805</v>
      </c>
      <c r="L169" s="153">
        <v>9258</v>
      </c>
      <c r="M169" s="153"/>
      <c r="N169" s="307">
        <v>0.17060980333276599</v>
      </c>
      <c r="O169" s="307">
        <v>0.17258116708014201</v>
      </c>
      <c r="P169" s="307">
        <v>1.00401824500434</v>
      </c>
      <c r="Q169" s="307">
        <v>1.0008653326122201</v>
      </c>
      <c r="R169" s="307">
        <v>1.0001080730573899</v>
      </c>
      <c r="S169" s="307">
        <v>1.00183704344067</v>
      </c>
      <c r="T169" s="308"/>
      <c r="U169" s="309">
        <v>9208</v>
      </c>
      <c r="V169" s="309">
        <v>9245</v>
      </c>
      <c r="W169" s="309">
        <v>9253</v>
      </c>
      <c r="X169" s="309">
        <v>9254</v>
      </c>
      <c r="Y169" s="309">
        <v>9271</v>
      </c>
      <c r="Z169" s="309">
        <v>9287</v>
      </c>
      <c r="AA169" s="309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</row>
    <row r="170" spans="1:37" ht="13.2" x14ac:dyDescent="0.25">
      <c r="A170" s="108" t="s">
        <v>461</v>
      </c>
      <c r="B170" s="108">
        <v>-18</v>
      </c>
      <c r="C170" s="108">
        <v>0</v>
      </c>
      <c r="D170" s="108">
        <v>-18</v>
      </c>
      <c r="E170" s="108">
        <v>0</v>
      </c>
      <c r="F170" s="108">
        <v>0</v>
      </c>
      <c r="G170" s="108">
        <v>-35.64</v>
      </c>
      <c r="H170" s="108">
        <v>18</v>
      </c>
      <c r="I170" s="108">
        <v>0</v>
      </c>
      <c r="J170" s="108"/>
      <c r="K170" s="153">
        <v>35732</v>
      </c>
      <c r="L170" s="153">
        <v>39875</v>
      </c>
      <c r="M170" s="153"/>
      <c r="N170" s="307">
        <v>1.23391964021429</v>
      </c>
      <c r="O170" s="307">
        <v>-3.0091779928782796E-2</v>
      </c>
      <c r="P170" s="307">
        <v>1.00529379230425</v>
      </c>
      <c r="Q170" s="307">
        <v>1.0169766832591001</v>
      </c>
      <c r="R170" s="307">
        <v>1.0231078365706601</v>
      </c>
      <c r="S170" s="307">
        <v>1.00410424272945</v>
      </c>
      <c r="T170" s="308"/>
      <c r="U170" s="309">
        <v>37969</v>
      </c>
      <c r="V170" s="309">
        <v>38170</v>
      </c>
      <c r="W170" s="309">
        <v>38818</v>
      </c>
      <c r="X170" s="309">
        <v>39715</v>
      </c>
      <c r="Y170" s="309">
        <v>39878</v>
      </c>
      <c r="Z170" s="309">
        <v>39866</v>
      </c>
      <c r="AA170" s="309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</row>
    <row r="171" spans="1:37" ht="13.2" x14ac:dyDescent="0.25">
      <c r="A171" s="108" t="s">
        <v>462</v>
      </c>
      <c r="B171" s="108">
        <v>71</v>
      </c>
      <c r="C171" s="108">
        <v>0</v>
      </c>
      <c r="D171" s="108">
        <v>71</v>
      </c>
      <c r="E171" s="108">
        <v>0</v>
      </c>
      <c r="F171" s="108">
        <v>0</v>
      </c>
      <c r="G171" s="108">
        <v>0</v>
      </c>
      <c r="H171" s="108">
        <v>-79</v>
      </c>
      <c r="I171" s="108">
        <v>150</v>
      </c>
      <c r="J171" s="108"/>
      <c r="K171" s="153">
        <v>6757</v>
      </c>
      <c r="L171" s="153">
        <v>7061</v>
      </c>
      <c r="M171" s="153"/>
      <c r="N171" s="307">
        <v>0.42784776074662501</v>
      </c>
      <c r="O171" s="307">
        <v>-0.97361365881190898</v>
      </c>
      <c r="P171" s="307">
        <v>1.0031577436486301</v>
      </c>
      <c r="Q171" s="307">
        <v>0.99542137644870499</v>
      </c>
      <c r="R171" s="307">
        <v>1.01264913037229</v>
      </c>
      <c r="S171" s="307">
        <v>1.0059616749467699</v>
      </c>
      <c r="T171" s="308"/>
      <c r="U171" s="309">
        <v>6967</v>
      </c>
      <c r="V171" s="309">
        <v>6989</v>
      </c>
      <c r="W171" s="309">
        <v>6957</v>
      </c>
      <c r="X171" s="309">
        <v>7045</v>
      </c>
      <c r="Y171" s="309">
        <v>7087</v>
      </c>
      <c r="Z171" s="309">
        <v>7018</v>
      </c>
      <c r="AA171" s="309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</row>
    <row r="172" spans="1:37" ht="13.2" x14ac:dyDescent="0.25">
      <c r="A172" s="108" t="s">
        <v>463</v>
      </c>
      <c r="B172" s="108">
        <v>-18</v>
      </c>
      <c r="C172" s="108">
        <v>0</v>
      </c>
      <c r="D172" s="108">
        <v>-18</v>
      </c>
      <c r="E172" s="108">
        <v>0</v>
      </c>
      <c r="F172" s="108">
        <v>0</v>
      </c>
      <c r="G172" s="108">
        <v>-35.64</v>
      </c>
      <c r="H172" s="108">
        <v>18</v>
      </c>
      <c r="I172" s="108">
        <v>0</v>
      </c>
      <c r="J172" s="108"/>
      <c r="K172" s="153">
        <v>42109</v>
      </c>
      <c r="L172" s="153">
        <v>49785</v>
      </c>
      <c r="M172" s="153"/>
      <c r="N172" s="307">
        <v>1.88683429271017</v>
      </c>
      <c r="O172" s="307">
        <v>0.67760485784372904</v>
      </c>
      <c r="P172" s="307">
        <v>1.0182444584082699</v>
      </c>
      <c r="Q172" s="307">
        <v>1.0243014917115301</v>
      </c>
      <c r="R172" s="307">
        <v>1.01651604861328</v>
      </c>
      <c r="S172" s="307">
        <v>1.0164316370324999</v>
      </c>
      <c r="T172" s="308"/>
      <c r="U172" s="309">
        <v>46151</v>
      </c>
      <c r="V172" s="309">
        <v>46993</v>
      </c>
      <c r="W172" s="309">
        <v>48135</v>
      </c>
      <c r="X172" s="309">
        <v>48930</v>
      </c>
      <c r="Y172" s="309">
        <v>49734</v>
      </c>
      <c r="Z172" s="309">
        <v>50071</v>
      </c>
      <c r="AA172" s="309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</row>
    <row r="173" spans="1:37" ht="13.2" x14ac:dyDescent="0.25">
      <c r="A173" s="108" t="s">
        <v>464</v>
      </c>
      <c r="B173" s="108">
        <v>-18</v>
      </c>
      <c r="C173" s="108">
        <v>0</v>
      </c>
      <c r="D173" s="108">
        <v>-18</v>
      </c>
      <c r="E173" s="108">
        <v>0</v>
      </c>
      <c r="F173" s="108">
        <v>0</v>
      </c>
      <c r="G173" s="108">
        <v>-35.64</v>
      </c>
      <c r="H173" s="108">
        <v>18</v>
      </c>
      <c r="I173" s="108">
        <v>0</v>
      </c>
      <c r="J173" s="108"/>
      <c r="K173" s="153">
        <v>39319</v>
      </c>
      <c r="L173" s="153">
        <v>43706</v>
      </c>
      <c r="M173" s="153"/>
      <c r="N173" s="307">
        <v>0.70934065588834605</v>
      </c>
      <c r="O173" s="307">
        <v>-0.33160289981018598</v>
      </c>
      <c r="P173" s="307">
        <v>1.00969229321539</v>
      </c>
      <c r="Q173" s="307">
        <v>1.01036812674744</v>
      </c>
      <c r="R173" s="307">
        <v>1.0026749682924001</v>
      </c>
      <c r="S173" s="307">
        <v>1.0056576435684601</v>
      </c>
      <c r="T173" s="308"/>
      <c r="U173" s="309">
        <v>42508</v>
      </c>
      <c r="V173" s="309">
        <v>42920</v>
      </c>
      <c r="W173" s="309">
        <v>43365</v>
      </c>
      <c r="X173" s="309">
        <v>43481</v>
      </c>
      <c r="Y173" s="309">
        <v>43727</v>
      </c>
      <c r="Z173" s="309">
        <v>43582</v>
      </c>
      <c r="AA173" s="309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</row>
    <row r="174" spans="1:37" ht="13.2" x14ac:dyDescent="0.25">
      <c r="A174" s="108" t="s">
        <v>465</v>
      </c>
      <c r="B174" s="108">
        <v>-79</v>
      </c>
      <c r="C174" s="108">
        <v>0</v>
      </c>
      <c r="D174" s="108">
        <v>-79</v>
      </c>
      <c r="E174" s="108">
        <v>0</v>
      </c>
      <c r="F174" s="108">
        <v>0</v>
      </c>
      <c r="G174" s="108">
        <v>0</v>
      </c>
      <c r="H174" s="108">
        <v>-79</v>
      </c>
      <c r="I174" s="108">
        <v>0</v>
      </c>
      <c r="J174" s="108"/>
      <c r="K174" s="153">
        <v>38414</v>
      </c>
      <c r="L174" s="153">
        <v>40539</v>
      </c>
      <c r="M174" s="153"/>
      <c r="N174" s="307">
        <v>0.287987092475328</v>
      </c>
      <c r="O174" s="307">
        <v>-6.9016514666009401E-2</v>
      </c>
      <c r="P174" s="307">
        <v>1.0059342741734401</v>
      </c>
      <c r="Q174" s="307">
        <v>1.0034205829863201</v>
      </c>
      <c r="R174" s="307">
        <v>0.99908601353688098</v>
      </c>
      <c r="S174" s="307">
        <v>1.0030906168871301</v>
      </c>
      <c r="T174" s="308"/>
      <c r="U174" s="309">
        <v>40106</v>
      </c>
      <c r="V174" s="309">
        <v>40344</v>
      </c>
      <c r="W174" s="309">
        <v>40482</v>
      </c>
      <c r="X174" s="309">
        <v>40445</v>
      </c>
      <c r="Y174" s="309">
        <v>40570</v>
      </c>
      <c r="Z174" s="309">
        <v>40542</v>
      </c>
      <c r="AA174" s="309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</row>
    <row r="175" spans="1:37" ht="13.2" x14ac:dyDescent="0.25">
      <c r="A175" s="108" t="s">
        <v>466</v>
      </c>
      <c r="B175" s="108">
        <v>18</v>
      </c>
      <c r="C175" s="108">
        <v>0</v>
      </c>
      <c r="D175" s="108">
        <v>18</v>
      </c>
      <c r="E175" s="108">
        <v>0</v>
      </c>
      <c r="F175" s="108">
        <v>0</v>
      </c>
      <c r="G175" s="108">
        <v>0</v>
      </c>
      <c r="H175" s="108">
        <v>18</v>
      </c>
      <c r="I175" s="108">
        <v>0</v>
      </c>
      <c r="J175" s="108"/>
      <c r="K175" s="153">
        <v>12829</v>
      </c>
      <c r="L175" s="153">
        <v>14426</v>
      </c>
      <c r="M175" s="153"/>
      <c r="N175" s="307">
        <v>0.59319489032467798</v>
      </c>
      <c r="O175" s="307">
        <v>-0.319134175107534</v>
      </c>
      <c r="P175" s="307">
        <v>1.0113660581089701</v>
      </c>
      <c r="Q175" s="307">
        <v>1.01812179532205</v>
      </c>
      <c r="R175" s="307">
        <v>0.99758537426698901</v>
      </c>
      <c r="S175" s="307">
        <v>0.99681881051175703</v>
      </c>
      <c r="T175" s="308"/>
      <c r="U175" s="309">
        <v>14077</v>
      </c>
      <c r="V175" s="309">
        <v>14237</v>
      </c>
      <c r="W175" s="309">
        <v>14495</v>
      </c>
      <c r="X175" s="309">
        <v>14460</v>
      </c>
      <c r="Y175" s="309">
        <v>14414</v>
      </c>
      <c r="Z175" s="309">
        <v>14368</v>
      </c>
      <c r="AA175" s="309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</row>
    <row r="176" spans="1:37" ht="13.2" x14ac:dyDescent="0.25">
      <c r="A176" s="108" t="s">
        <v>467</v>
      </c>
      <c r="B176" s="108">
        <v>42</v>
      </c>
      <c r="C176" s="108">
        <v>157</v>
      </c>
      <c r="D176" s="108">
        <v>-115</v>
      </c>
      <c r="E176" s="108">
        <v>156.75412346022699</v>
      </c>
      <c r="F176" s="108">
        <v>0</v>
      </c>
      <c r="G176" s="108">
        <v>-35.64</v>
      </c>
      <c r="H176" s="108">
        <v>-79</v>
      </c>
      <c r="I176" s="108">
        <v>0</v>
      </c>
      <c r="J176" s="108"/>
      <c r="K176" s="153">
        <v>14369</v>
      </c>
      <c r="L176" s="153">
        <v>13969</v>
      </c>
      <c r="M176" s="153"/>
      <c r="N176" s="307">
        <v>-1.02108320221928</v>
      </c>
      <c r="O176" s="307">
        <v>-0.57114299992860706</v>
      </c>
      <c r="P176" s="307">
        <v>0.98711799369603903</v>
      </c>
      <c r="Q176" s="307">
        <v>0.99319727891156495</v>
      </c>
      <c r="R176" s="307">
        <v>0.99308079396142002</v>
      </c>
      <c r="S176" s="307">
        <v>0.98578365824477399</v>
      </c>
      <c r="T176" s="308"/>
      <c r="U176" s="309">
        <v>14594</v>
      </c>
      <c r="V176" s="309">
        <v>14406</v>
      </c>
      <c r="W176" s="309">
        <v>14308</v>
      </c>
      <c r="X176" s="309">
        <v>14209</v>
      </c>
      <c r="Y176" s="309">
        <v>14007</v>
      </c>
      <c r="Z176" s="309">
        <v>13927</v>
      </c>
      <c r="AA176" s="309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</row>
    <row r="177" spans="1:37" ht="13.2" x14ac:dyDescent="0.25">
      <c r="A177" s="108" t="s">
        <v>468</v>
      </c>
      <c r="B177" s="108">
        <v>-79</v>
      </c>
      <c r="C177" s="108">
        <v>0</v>
      </c>
      <c r="D177" s="108">
        <v>-79</v>
      </c>
      <c r="E177" s="108">
        <v>0</v>
      </c>
      <c r="F177" s="108">
        <v>0</v>
      </c>
      <c r="G177" s="108">
        <v>0</v>
      </c>
      <c r="H177" s="108">
        <v>-79</v>
      </c>
      <c r="I177" s="108">
        <v>0</v>
      </c>
      <c r="J177" s="108"/>
      <c r="K177" s="153">
        <v>23870</v>
      </c>
      <c r="L177" s="153">
        <v>24647</v>
      </c>
      <c r="M177" s="153"/>
      <c r="N177" s="307">
        <v>0.13621655391598</v>
      </c>
      <c r="O177" s="307">
        <v>-0.21882724804473799</v>
      </c>
      <c r="P177" s="307">
        <v>0.99955180703255497</v>
      </c>
      <c r="Q177" s="307">
        <v>1.0075819338007499</v>
      </c>
      <c r="R177" s="307">
        <v>1.00323650780808</v>
      </c>
      <c r="S177" s="307">
        <v>0.995120574239858</v>
      </c>
      <c r="T177" s="308"/>
      <c r="U177" s="309">
        <v>24543</v>
      </c>
      <c r="V177" s="309">
        <v>24532</v>
      </c>
      <c r="W177" s="309">
        <v>24718</v>
      </c>
      <c r="X177" s="309">
        <v>24798</v>
      </c>
      <c r="Y177" s="309">
        <v>24677</v>
      </c>
      <c r="Z177" s="309">
        <v>24623</v>
      </c>
      <c r="AA177" s="309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</row>
    <row r="178" spans="1:37" ht="13.2" x14ac:dyDescent="0.25">
      <c r="A178" s="108" t="s">
        <v>469</v>
      </c>
      <c r="B178" s="108">
        <v>-79</v>
      </c>
      <c r="C178" s="108">
        <v>0</v>
      </c>
      <c r="D178" s="108">
        <v>-79</v>
      </c>
      <c r="E178" s="108">
        <v>0</v>
      </c>
      <c r="F178" s="108">
        <v>0</v>
      </c>
      <c r="G178" s="108">
        <v>0</v>
      </c>
      <c r="H178" s="108">
        <v>-79</v>
      </c>
      <c r="I178" s="108">
        <v>0</v>
      </c>
      <c r="J178" s="108"/>
      <c r="K178" s="153">
        <v>33753</v>
      </c>
      <c r="L178" s="153">
        <v>35287</v>
      </c>
      <c r="M178" s="153"/>
      <c r="N178" s="307">
        <v>0.34955695283787103</v>
      </c>
      <c r="O178" s="307">
        <v>-8.22018764704215E-2</v>
      </c>
      <c r="P178" s="307">
        <v>1.00373670594999</v>
      </c>
      <c r="Q178" s="307">
        <v>1.00632875143184</v>
      </c>
      <c r="R178" s="307">
        <v>1.0058051848268399</v>
      </c>
      <c r="S178" s="307">
        <v>0.99813269203564903</v>
      </c>
      <c r="T178" s="308"/>
      <c r="U178" s="309">
        <v>34790</v>
      </c>
      <c r="V178" s="309">
        <v>34920</v>
      </c>
      <c r="W178" s="309">
        <v>35141</v>
      </c>
      <c r="X178" s="309">
        <v>35345</v>
      </c>
      <c r="Y178" s="309">
        <v>35279</v>
      </c>
      <c r="Z178" s="309">
        <v>35250</v>
      </c>
      <c r="AA178" s="309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</row>
    <row r="179" spans="1:37" ht="13.2" x14ac:dyDescent="0.25">
      <c r="A179" s="108" t="s">
        <v>470</v>
      </c>
      <c r="B179" s="108">
        <v>-79</v>
      </c>
      <c r="C179" s="108">
        <v>0</v>
      </c>
      <c r="D179" s="108">
        <v>-79</v>
      </c>
      <c r="E179" s="108">
        <v>0</v>
      </c>
      <c r="F179" s="108">
        <v>0</v>
      </c>
      <c r="G179" s="108">
        <v>0</v>
      </c>
      <c r="H179" s="108">
        <v>-79</v>
      </c>
      <c r="I179" s="108">
        <v>0</v>
      </c>
      <c r="J179" s="108"/>
      <c r="K179" s="153">
        <v>8892</v>
      </c>
      <c r="L179" s="153">
        <v>9165</v>
      </c>
      <c r="M179" s="153"/>
      <c r="N179" s="307">
        <v>-0.26742902044183403</v>
      </c>
      <c r="O179" s="307">
        <v>-0.51125856630044597</v>
      </c>
      <c r="P179" s="307">
        <v>1.0002152389151999</v>
      </c>
      <c r="Q179" s="307">
        <v>0.99720249623413004</v>
      </c>
      <c r="R179" s="307">
        <v>1.0006473888649099</v>
      </c>
      <c r="S179" s="307">
        <v>0.99126590467974995</v>
      </c>
      <c r="T179" s="308"/>
      <c r="U179" s="309">
        <v>9292</v>
      </c>
      <c r="V179" s="309">
        <v>9294</v>
      </c>
      <c r="W179" s="309">
        <v>9268</v>
      </c>
      <c r="X179" s="309">
        <v>9274</v>
      </c>
      <c r="Y179" s="309">
        <v>9193</v>
      </c>
      <c r="Z179" s="309">
        <v>9146</v>
      </c>
      <c r="AA179" s="309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</row>
    <row r="180" spans="1:37" ht="13.2" x14ac:dyDescent="0.25">
      <c r="A180" s="108" t="s">
        <v>471</v>
      </c>
      <c r="B180" s="108">
        <v>-79</v>
      </c>
      <c r="C180" s="108">
        <v>0</v>
      </c>
      <c r="D180" s="108">
        <v>-79</v>
      </c>
      <c r="E180" s="108">
        <v>0</v>
      </c>
      <c r="F180" s="108">
        <v>0</v>
      </c>
      <c r="G180" s="108">
        <v>0</v>
      </c>
      <c r="H180" s="108">
        <v>-79</v>
      </c>
      <c r="I180" s="108">
        <v>0</v>
      </c>
      <c r="J180" s="108"/>
      <c r="K180" s="153">
        <v>10205</v>
      </c>
      <c r="L180" s="153">
        <v>10502</v>
      </c>
      <c r="M180" s="153"/>
      <c r="N180" s="307">
        <v>-4.2717811203218901E-2</v>
      </c>
      <c r="O180" s="307">
        <v>-1.4254490164401799</v>
      </c>
      <c r="P180" s="307">
        <v>1.0018024855326799</v>
      </c>
      <c r="Q180" s="307">
        <v>1.00028409090909</v>
      </c>
      <c r="R180" s="307">
        <v>1.0026507620941001</v>
      </c>
      <c r="S180" s="307">
        <v>0.99357945425361205</v>
      </c>
      <c r="T180" s="308"/>
      <c r="U180" s="309">
        <v>10541</v>
      </c>
      <c r="V180" s="309">
        <v>10560</v>
      </c>
      <c r="W180" s="309">
        <v>10563</v>
      </c>
      <c r="X180" s="309">
        <v>10591</v>
      </c>
      <c r="Y180" s="309">
        <v>10523</v>
      </c>
      <c r="Z180" s="309">
        <v>10373</v>
      </c>
      <c r="AA180" s="309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</row>
    <row r="181" spans="1:37" ht="13.2" x14ac:dyDescent="0.25">
      <c r="A181" s="108" t="s">
        <v>472</v>
      </c>
      <c r="B181" s="108">
        <v>-18</v>
      </c>
      <c r="C181" s="108">
        <v>0</v>
      </c>
      <c r="D181" s="108">
        <v>-18</v>
      </c>
      <c r="E181" s="108">
        <v>0</v>
      </c>
      <c r="F181" s="108">
        <v>0</v>
      </c>
      <c r="G181" s="108">
        <v>-35.64</v>
      </c>
      <c r="H181" s="108">
        <v>18</v>
      </c>
      <c r="I181" s="108">
        <v>0</v>
      </c>
      <c r="J181" s="108"/>
      <c r="K181" s="153">
        <v>61978</v>
      </c>
      <c r="L181" s="153">
        <v>70534</v>
      </c>
      <c r="M181" s="153"/>
      <c r="N181" s="307">
        <v>0.50392790336981608</v>
      </c>
      <c r="O181" s="307">
        <v>0.48277717214333199</v>
      </c>
      <c r="P181" s="307">
        <v>1.0108917041038901</v>
      </c>
      <c r="Q181" s="307">
        <v>1.0015432760320699</v>
      </c>
      <c r="R181" s="307">
        <v>1.0016550385937899</v>
      </c>
      <c r="S181" s="307">
        <v>1.0060964318780701</v>
      </c>
      <c r="T181" s="308"/>
      <c r="U181" s="309">
        <v>69227</v>
      </c>
      <c r="V181" s="309">
        <v>69981</v>
      </c>
      <c r="W181" s="309">
        <v>70089</v>
      </c>
      <c r="X181" s="309">
        <v>70205</v>
      </c>
      <c r="Y181" s="309">
        <v>70633</v>
      </c>
      <c r="Z181" s="309">
        <v>70974</v>
      </c>
      <c r="AA181" s="309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</row>
    <row r="182" spans="1:37" ht="13.2" x14ac:dyDescent="0.25">
      <c r="A182" s="108" t="s">
        <v>473</v>
      </c>
      <c r="B182" s="108">
        <v>-115</v>
      </c>
      <c r="C182" s="108">
        <v>0</v>
      </c>
      <c r="D182" s="108">
        <v>-115</v>
      </c>
      <c r="E182" s="108">
        <v>0</v>
      </c>
      <c r="F182" s="108">
        <v>0</v>
      </c>
      <c r="G182" s="108">
        <v>-35.64</v>
      </c>
      <c r="H182" s="108">
        <v>-79</v>
      </c>
      <c r="I182" s="108">
        <v>0</v>
      </c>
      <c r="J182" s="108"/>
      <c r="K182" s="153">
        <v>15036</v>
      </c>
      <c r="L182" s="153">
        <v>15333</v>
      </c>
      <c r="M182" s="153"/>
      <c r="N182" s="307">
        <v>0.30967985739915899</v>
      </c>
      <c r="O182" s="307">
        <v>-7.8043704474505704E-2</v>
      </c>
      <c r="P182" s="307">
        <v>1.004477513663</v>
      </c>
      <c r="Q182" s="307">
        <v>1.00648967551622</v>
      </c>
      <c r="R182" s="307">
        <v>1.00332161000391</v>
      </c>
      <c r="S182" s="307">
        <v>0.99811749432002606</v>
      </c>
      <c r="T182" s="308"/>
      <c r="U182" s="309">
        <v>15187</v>
      </c>
      <c r="V182" s="309">
        <v>15255</v>
      </c>
      <c r="W182" s="309">
        <v>15354</v>
      </c>
      <c r="X182" s="309">
        <v>15405</v>
      </c>
      <c r="Y182" s="309">
        <v>15376</v>
      </c>
      <c r="Z182" s="309">
        <v>15364</v>
      </c>
      <c r="AA182" s="309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</row>
    <row r="183" spans="1:37" ht="13.2" x14ac:dyDescent="0.25">
      <c r="A183" s="108" t="s">
        <v>474</v>
      </c>
      <c r="B183" s="108">
        <v>-18</v>
      </c>
      <c r="C183" s="108">
        <v>0</v>
      </c>
      <c r="D183" s="108">
        <v>-18</v>
      </c>
      <c r="E183" s="108">
        <v>0</v>
      </c>
      <c r="F183" s="108">
        <v>0</v>
      </c>
      <c r="G183" s="108">
        <v>-35.64</v>
      </c>
      <c r="H183" s="108">
        <v>18</v>
      </c>
      <c r="I183" s="108">
        <v>0</v>
      </c>
      <c r="J183" s="108"/>
      <c r="K183" s="153">
        <v>36147</v>
      </c>
      <c r="L183" s="153">
        <v>40730</v>
      </c>
      <c r="M183" s="153"/>
      <c r="N183" s="307">
        <v>0.89932018197489394</v>
      </c>
      <c r="O183" s="307">
        <v>0.77244772447724497</v>
      </c>
      <c r="P183" s="307">
        <v>1.0070882202957701</v>
      </c>
      <c r="Q183" s="307">
        <v>1.00194946579574</v>
      </c>
      <c r="R183" s="307">
        <v>1.00497789008212</v>
      </c>
      <c r="S183" s="307">
        <v>1.02207583224379</v>
      </c>
      <c r="T183" s="308"/>
      <c r="U183" s="309">
        <v>39220</v>
      </c>
      <c r="V183" s="309">
        <v>39498</v>
      </c>
      <c r="W183" s="309">
        <v>39575</v>
      </c>
      <c r="X183" s="309">
        <v>39772</v>
      </c>
      <c r="Y183" s="309">
        <v>40650</v>
      </c>
      <c r="Z183" s="309">
        <v>40964</v>
      </c>
      <c r="AA183" s="309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</row>
    <row r="184" spans="1:37" ht="13.2" x14ac:dyDescent="0.25">
      <c r="A184" s="108" t="s">
        <v>475</v>
      </c>
      <c r="B184" s="108">
        <v>-79</v>
      </c>
      <c r="C184" s="108">
        <v>0</v>
      </c>
      <c r="D184" s="108">
        <v>-79</v>
      </c>
      <c r="E184" s="108">
        <v>0</v>
      </c>
      <c r="F184" s="108">
        <v>0</v>
      </c>
      <c r="G184" s="108">
        <v>0</v>
      </c>
      <c r="H184" s="108">
        <v>-79</v>
      </c>
      <c r="I184" s="108">
        <v>0</v>
      </c>
      <c r="J184" s="108"/>
      <c r="K184" s="153">
        <v>18580</v>
      </c>
      <c r="L184" s="153">
        <v>18654</v>
      </c>
      <c r="M184" s="153"/>
      <c r="N184" s="307">
        <v>-0.21305047773284599</v>
      </c>
      <c r="O184" s="307">
        <v>-0.182061579651941</v>
      </c>
      <c r="P184" s="307">
        <v>0.99415980886647204</v>
      </c>
      <c r="Q184" s="307">
        <v>1.00389853137517</v>
      </c>
      <c r="R184" s="307">
        <v>0.99824449409511695</v>
      </c>
      <c r="S184" s="307">
        <v>0.995203836930456</v>
      </c>
      <c r="T184" s="308"/>
      <c r="U184" s="309">
        <v>18835</v>
      </c>
      <c r="V184" s="309">
        <v>18725</v>
      </c>
      <c r="W184" s="309">
        <v>18798</v>
      </c>
      <c r="X184" s="309">
        <v>18765</v>
      </c>
      <c r="Y184" s="309">
        <v>18675</v>
      </c>
      <c r="Z184" s="309">
        <v>18641</v>
      </c>
      <c r="AA184" s="309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</row>
    <row r="185" spans="1:37" ht="13.2" x14ac:dyDescent="0.25">
      <c r="A185" s="108" t="s">
        <v>476</v>
      </c>
      <c r="B185" s="108">
        <v>-79</v>
      </c>
      <c r="C185" s="108">
        <v>0</v>
      </c>
      <c r="D185" s="108">
        <v>-79</v>
      </c>
      <c r="E185" s="108">
        <v>0</v>
      </c>
      <c r="F185" s="108">
        <v>0</v>
      </c>
      <c r="G185" s="108">
        <v>0</v>
      </c>
      <c r="H185" s="108">
        <v>-79</v>
      </c>
      <c r="I185" s="108">
        <v>0</v>
      </c>
      <c r="J185" s="108"/>
      <c r="K185" s="153">
        <v>52859</v>
      </c>
      <c r="L185" s="153">
        <v>57763</v>
      </c>
      <c r="M185" s="153"/>
      <c r="N185" s="307">
        <v>0.70014710452228601</v>
      </c>
      <c r="O185" s="307">
        <v>-0.21637153589171002</v>
      </c>
      <c r="P185" s="307">
        <v>1.0110179598084801</v>
      </c>
      <c r="Q185" s="307">
        <v>1.0041549295774601</v>
      </c>
      <c r="R185" s="307">
        <v>1.00645206536223</v>
      </c>
      <c r="S185" s="307">
        <v>1.0063932826980699</v>
      </c>
      <c r="T185" s="308"/>
      <c r="U185" s="309">
        <v>56181</v>
      </c>
      <c r="V185" s="309">
        <v>56800</v>
      </c>
      <c r="W185" s="309">
        <v>57036</v>
      </c>
      <c r="X185" s="309">
        <v>57404</v>
      </c>
      <c r="Y185" s="309">
        <v>57771</v>
      </c>
      <c r="Z185" s="309">
        <v>57646</v>
      </c>
      <c r="AA185" s="309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</row>
    <row r="186" spans="1:37" ht="13.2" x14ac:dyDescent="0.25">
      <c r="A186" s="108" t="s">
        <v>477</v>
      </c>
      <c r="B186" s="108">
        <v>-115</v>
      </c>
      <c r="C186" s="108">
        <v>0</v>
      </c>
      <c r="D186" s="108">
        <v>-115</v>
      </c>
      <c r="E186" s="108">
        <v>0</v>
      </c>
      <c r="F186" s="108">
        <v>0</v>
      </c>
      <c r="G186" s="108">
        <v>-35.64</v>
      </c>
      <c r="H186" s="108">
        <v>-79</v>
      </c>
      <c r="I186" s="108">
        <v>0</v>
      </c>
      <c r="J186" s="108"/>
      <c r="K186" s="153">
        <v>8928</v>
      </c>
      <c r="L186" s="153">
        <v>9052</v>
      </c>
      <c r="M186" s="153"/>
      <c r="N186" s="307">
        <v>0.10487691391452</v>
      </c>
      <c r="O186" s="307">
        <v>0.26425897379431801</v>
      </c>
      <c r="P186" s="307">
        <v>1.0098407784166299</v>
      </c>
      <c r="Q186" s="307">
        <v>0.99967152085842503</v>
      </c>
      <c r="R186" s="307">
        <v>1.0029572836801799</v>
      </c>
      <c r="S186" s="307">
        <v>0.99180954461068005</v>
      </c>
      <c r="T186" s="308"/>
      <c r="U186" s="309">
        <v>9044</v>
      </c>
      <c r="V186" s="309">
        <v>9133</v>
      </c>
      <c r="W186" s="309">
        <v>9130</v>
      </c>
      <c r="X186" s="309">
        <v>9157</v>
      </c>
      <c r="Y186" s="309">
        <v>9082</v>
      </c>
      <c r="Z186" s="309">
        <v>9106</v>
      </c>
      <c r="AA186" s="309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</row>
    <row r="187" spans="1:37" ht="13.2" x14ac:dyDescent="0.25">
      <c r="A187" s="108" t="s">
        <v>478</v>
      </c>
      <c r="B187" s="108">
        <v>-18</v>
      </c>
      <c r="C187" s="108">
        <v>0</v>
      </c>
      <c r="D187" s="108">
        <v>-18</v>
      </c>
      <c r="E187" s="108">
        <v>0</v>
      </c>
      <c r="F187" s="108">
        <v>0</v>
      </c>
      <c r="G187" s="108">
        <v>-35.64</v>
      </c>
      <c r="H187" s="108">
        <v>18</v>
      </c>
      <c r="I187" s="108">
        <v>0</v>
      </c>
      <c r="J187" s="108"/>
      <c r="K187" s="153">
        <v>24932</v>
      </c>
      <c r="L187" s="153">
        <v>27862</v>
      </c>
      <c r="M187" s="153"/>
      <c r="N187" s="307">
        <v>1.0080573546826102</v>
      </c>
      <c r="O187" s="307">
        <v>-0.25499209883637403</v>
      </c>
      <c r="P187" s="307">
        <v>1.00852368312834</v>
      </c>
      <c r="Q187" s="307">
        <v>1.0171256996700899</v>
      </c>
      <c r="R187" s="307">
        <v>1.01468712416633</v>
      </c>
      <c r="S187" s="307">
        <v>1.0000718339199799</v>
      </c>
      <c r="T187" s="308"/>
      <c r="U187" s="309">
        <v>26749</v>
      </c>
      <c r="V187" s="309">
        <v>26977</v>
      </c>
      <c r="W187" s="309">
        <v>27439</v>
      </c>
      <c r="X187" s="309">
        <v>27842</v>
      </c>
      <c r="Y187" s="309">
        <v>27844</v>
      </c>
      <c r="Z187" s="309">
        <v>27773</v>
      </c>
      <c r="AA187" s="309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</row>
    <row r="188" spans="1:37" ht="13.2" x14ac:dyDescent="0.25">
      <c r="A188" s="108" t="s">
        <v>479</v>
      </c>
      <c r="B188" s="108">
        <v>-115</v>
      </c>
      <c r="C188" s="108">
        <v>0</v>
      </c>
      <c r="D188" s="108">
        <v>-115</v>
      </c>
      <c r="E188" s="108">
        <v>0</v>
      </c>
      <c r="F188" s="108">
        <v>0</v>
      </c>
      <c r="G188" s="108">
        <v>-35.64</v>
      </c>
      <c r="H188" s="108">
        <v>-79</v>
      </c>
      <c r="I188" s="108">
        <v>0</v>
      </c>
      <c r="J188" s="108"/>
      <c r="K188" s="153">
        <v>12480</v>
      </c>
      <c r="L188" s="153">
        <v>13476</v>
      </c>
      <c r="M188" s="153"/>
      <c r="N188" s="307">
        <v>0.46917045930496803</v>
      </c>
      <c r="O188" s="307">
        <v>0.35613592521145604</v>
      </c>
      <c r="P188" s="307">
        <v>1.0031750831569399</v>
      </c>
      <c r="Q188" s="307">
        <v>0.99939713639788996</v>
      </c>
      <c r="R188" s="307">
        <v>1.0058814658422599</v>
      </c>
      <c r="S188" s="307">
        <v>1.0103448275862099</v>
      </c>
      <c r="T188" s="308"/>
      <c r="U188" s="309">
        <v>13228</v>
      </c>
      <c r="V188" s="309">
        <v>13270</v>
      </c>
      <c r="W188" s="309">
        <v>13262</v>
      </c>
      <c r="X188" s="309">
        <v>13340</v>
      </c>
      <c r="Y188" s="309">
        <v>13478</v>
      </c>
      <c r="Z188" s="309">
        <v>13526</v>
      </c>
      <c r="AA188" s="309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</row>
    <row r="189" spans="1:37" ht="13.2" x14ac:dyDescent="0.25">
      <c r="A189" s="108" t="s">
        <v>480</v>
      </c>
      <c r="B189" s="108">
        <v>-79</v>
      </c>
      <c r="C189" s="108">
        <v>0</v>
      </c>
      <c r="D189" s="108">
        <v>-79</v>
      </c>
      <c r="E189" s="108">
        <v>0</v>
      </c>
      <c r="F189" s="108">
        <v>0</v>
      </c>
      <c r="G189" s="108">
        <v>0</v>
      </c>
      <c r="H189" s="108">
        <v>-79</v>
      </c>
      <c r="I189" s="108">
        <v>0</v>
      </c>
      <c r="J189" s="108"/>
      <c r="K189" s="153">
        <v>10299</v>
      </c>
      <c r="L189" s="153">
        <v>10759</v>
      </c>
      <c r="M189" s="153"/>
      <c r="N189" s="307">
        <v>-2.7861623321490097E-2</v>
      </c>
      <c r="O189" s="307">
        <v>-0.26951672862453502</v>
      </c>
      <c r="P189" s="307">
        <v>0.99749350167099904</v>
      </c>
      <c r="Q189" s="307">
        <v>1.00781758957655</v>
      </c>
      <c r="R189" s="307">
        <v>1.0021239264936701</v>
      </c>
      <c r="S189" s="307">
        <v>0.99152230003686004</v>
      </c>
      <c r="T189" s="308"/>
      <c r="U189" s="309">
        <v>10772</v>
      </c>
      <c r="V189" s="309">
        <v>10745</v>
      </c>
      <c r="W189" s="309">
        <v>10829</v>
      </c>
      <c r="X189" s="309">
        <v>10852</v>
      </c>
      <c r="Y189" s="309">
        <v>10760</v>
      </c>
      <c r="Z189" s="309">
        <v>10731</v>
      </c>
      <c r="AA189" s="309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</row>
    <row r="190" spans="1:37" ht="13.2" x14ac:dyDescent="0.25">
      <c r="A190" s="108" t="s">
        <v>481</v>
      </c>
      <c r="B190" s="108">
        <v>-115</v>
      </c>
      <c r="C190" s="108">
        <v>0</v>
      </c>
      <c r="D190" s="108">
        <v>-115</v>
      </c>
      <c r="E190" s="108">
        <v>0</v>
      </c>
      <c r="F190" s="108">
        <v>0</v>
      </c>
      <c r="G190" s="108">
        <v>-35.64</v>
      </c>
      <c r="H190" s="108">
        <v>-79</v>
      </c>
      <c r="I190" s="108">
        <v>0</v>
      </c>
      <c r="J190" s="108"/>
      <c r="K190" s="153">
        <v>12303</v>
      </c>
      <c r="L190" s="153">
        <v>12865</v>
      </c>
      <c r="M190" s="153"/>
      <c r="N190" s="307">
        <v>4.8621592620978794E-2</v>
      </c>
      <c r="O190" s="307">
        <v>-4.6620046620046596E-2</v>
      </c>
      <c r="P190" s="307">
        <v>1.0045932269365501</v>
      </c>
      <c r="Q190" s="307">
        <v>1.00650960942343</v>
      </c>
      <c r="R190" s="307">
        <v>1.0010009239297799</v>
      </c>
      <c r="S190" s="307">
        <v>0.989923852011384</v>
      </c>
      <c r="T190" s="308"/>
      <c r="U190" s="309">
        <v>12845</v>
      </c>
      <c r="V190" s="309">
        <v>12904</v>
      </c>
      <c r="W190" s="309">
        <v>12988</v>
      </c>
      <c r="X190" s="309">
        <v>13001</v>
      </c>
      <c r="Y190" s="309">
        <v>12870</v>
      </c>
      <c r="Z190" s="309">
        <v>12864</v>
      </c>
      <c r="AA190" s="309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</row>
    <row r="191" spans="1:37" ht="13.2" x14ac:dyDescent="0.25">
      <c r="A191" s="108" t="s">
        <v>482</v>
      </c>
      <c r="B191" s="108">
        <v>-79</v>
      </c>
      <c r="C191" s="108">
        <v>0</v>
      </c>
      <c r="D191" s="108">
        <v>-79</v>
      </c>
      <c r="E191" s="108">
        <v>0</v>
      </c>
      <c r="F191" s="108">
        <v>0</v>
      </c>
      <c r="G191" s="108">
        <v>0</v>
      </c>
      <c r="H191" s="108">
        <v>-79</v>
      </c>
      <c r="I191" s="108">
        <v>0</v>
      </c>
      <c r="J191" s="108"/>
      <c r="K191" s="153">
        <v>10754</v>
      </c>
      <c r="L191" s="153">
        <v>11332</v>
      </c>
      <c r="M191" s="153"/>
      <c r="N191" s="307">
        <v>0.212672889189336</v>
      </c>
      <c r="O191" s="307">
        <v>0.11458792419568101</v>
      </c>
      <c r="P191" s="307">
        <v>1.00062227753578</v>
      </c>
      <c r="Q191" s="307">
        <v>1.0016879886282899</v>
      </c>
      <c r="R191" s="307">
        <v>1.0112638580931299</v>
      </c>
      <c r="S191" s="307">
        <v>0.99500087703911599</v>
      </c>
      <c r="T191" s="308"/>
      <c r="U191" s="309">
        <v>11249</v>
      </c>
      <c r="V191" s="309">
        <v>11256</v>
      </c>
      <c r="W191" s="309">
        <v>11275</v>
      </c>
      <c r="X191" s="309">
        <v>11402</v>
      </c>
      <c r="Y191" s="309">
        <v>11345</v>
      </c>
      <c r="Z191" s="309">
        <v>11358</v>
      </c>
      <c r="AA191" s="309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</row>
    <row r="192" spans="1:37" ht="13.2" x14ac:dyDescent="0.25">
      <c r="A192" s="108" t="s">
        <v>483</v>
      </c>
      <c r="B192" s="108">
        <v>-79</v>
      </c>
      <c r="C192" s="108">
        <v>0</v>
      </c>
      <c r="D192" s="108">
        <v>-79</v>
      </c>
      <c r="E192" s="108">
        <v>0</v>
      </c>
      <c r="F192" s="108">
        <v>0</v>
      </c>
      <c r="G192" s="108">
        <v>0</v>
      </c>
      <c r="H192" s="108">
        <v>-79</v>
      </c>
      <c r="I192" s="108">
        <v>0</v>
      </c>
      <c r="J192" s="108"/>
      <c r="K192" s="153">
        <v>12565</v>
      </c>
      <c r="L192" s="153">
        <v>12839</v>
      </c>
      <c r="M192" s="153"/>
      <c r="N192" s="307">
        <v>-2.91843019547877E-2</v>
      </c>
      <c r="O192" s="307">
        <v>-0.37383177570093501</v>
      </c>
      <c r="P192" s="307">
        <v>0.99828860365616501</v>
      </c>
      <c r="Q192" s="307">
        <v>0.99851944206343002</v>
      </c>
      <c r="R192" s="307">
        <v>1.0036678632745399</v>
      </c>
      <c r="S192" s="307">
        <v>0.99836715651971097</v>
      </c>
      <c r="T192" s="308"/>
      <c r="U192" s="309">
        <v>12855</v>
      </c>
      <c r="V192" s="309">
        <v>12833</v>
      </c>
      <c r="W192" s="309">
        <v>12814</v>
      </c>
      <c r="X192" s="309">
        <v>12861</v>
      </c>
      <c r="Y192" s="309">
        <v>12840</v>
      </c>
      <c r="Z192" s="309">
        <v>12792</v>
      </c>
      <c r="AA192" s="309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</row>
    <row r="193" spans="1:37" ht="13.2" x14ac:dyDescent="0.25">
      <c r="A193" s="108" t="s">
        <v>484</v>
      </c>
      <c r="B193" s="108">
        <v>-18</v>
      </c>
      <c r="C193" s="108">
        <v>0</v>
      </c>
      <c r="D193" s="108">
        <v>-18</v>
      </c>
      <c r="E193" s="108">
        <v>0</v>
      </c>
      <c r="F193" s="108">
        <v>0</v>
      </c>
      <c r="G193" s="108">
        <v>-35.64</v>
      </c>
      <c r="H193" s="108">
        <v>18</v>
      </c>
      <c r="I193" s="108">
        <v>0</v>
      </c>
      <c r="J193" s="108"/>
      <c r="K193" s="153">
        <v>15050</v>
      </c>
      <c r="L193" s="153">
        <v>16146</v>
      </c>
      <c r="M193" s="153"/>
      <c r="N193" s="307">
        <v>0.21772391008350001</v>
      </c>
      <c r="O193" s="307">
        <v>8.0430613128750911E-2</v>
      </c>
      <c r="P193" s="307">
        <v>1.00761405479623</v>
      </c>
      <c r="Q193" s="307">
        <v>1.00978631155156</v>
      </c>
      <c r="R193" s="307">
        <v>0.99785315586088497</v>
      </c>
      <c r="S193" s="307">
        <v>0.99354561101549099</v>
      </c>
      <c r="T193" s="308"/>
      <c r="U193" s="309">
        <v>16023</v>
      </c>
      <c r="V193" s="309">
        <v>16145</v>
      </c>
      <c r="W193" s="309">
        <v>16303</v>
      </c>
      <c r="X193" s="309">
        <v>16268</v>
      </c>
      <c r="Y193" s="309">
        <v>16163</v>
      </c>
      <c r="Z193" s="309">
        <v>16176</v>
      </c>
      <c r="AA193" s="309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</row>
    <row r="194" spans="1:37" ht="13.2" x14ac:dyDescent="0.25">
      <c r="A194" s="108" t="s">
        <v>485</v>
      </c>
      <c r="B194" s="108">
        <v>-43</v>
      </c>
      <c r="C194" s="108">
        <v>0</v>
      </c>
      <c r="D194" s="108">
        <v>-43</v>
      </c>
      <c r="E194" s="108">
        <v>0</v>
      </c>
      <c r="F194" s="108">
        <v>0</v>
      </c>
      <c r="G194" s="108">
        <v>35.64</v>
      </c>
      <c r="H194" s="108">
        <v>-79</v>
      </c>
      <c r="I194" s="108">
        <v>0</v>
      </c>
      <c r="J194" s="108"/>
      <c r="K194" s="153">
        <v>11531</v>
      </c>
      <c r="L194" s="153">
        <v>11883</v>
      </c>
      <c r="M194" s="153"/>
      <c r="N194" s="307">
        <v>-2.7299169918815203E-2</v>
      </c>
      <c r="O194" s="307">
        <v>-0.48751786164579297</v>
      </c>
      <c r="P194" s="307">
        <v>0.99647355163728002</v>
      </c>
      <c r="Q194" s="307">
        <v>1.0023592854735399</v>
      </c>
      <c r="R194" s="307">
        <v>1.0071452589105601</v>
      </c>
      <c r="S194" s="307">
        <v>0.99298889909022603</v>
      </c>
      <c r="T194" s="308"/>
      <c r="U194" s="309">
        <v>11910</v>
      </c>
      <c r="V194" s="309">
        <v>11868</v>
      </c>
      <c r="W194" s="309">
        <v>11896</v>
      </c>
      <c r="X194" s="309">
        <v>11981</v>
      </c>
      <c r="Y194" s="309">
        <v>11897</v>
      </c>
      <c r="Z194" s="309">
        <v>11839</v>
      </c>
      <c r="AA194" s="309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</row>
    <row r="195" spans="1:37" ht="13.2" x14ac:dyDescent="0.25">
      <c r="A195" s="108" t="s">
        <v>486</v>
      </c>
      <c r="B195" s="108">
        <v>-79</v>
      </c>
      <c r="C195" s="108">
        <v>0</v>
      </c>
      <c r="D195" s="108">
        <v>-79</v>
      </c>
      <c r="E195" s="108">
        <v>0</v>
      </c>
      <c r="F195" s="108">
        <v>0</v>
      </c>
      <c r="G195" s="108">
        <v>0</v>
      </c>
      <c r="H195" s="108">
        <v>-79</v>
      </c>
      <c r="I195" s="108">
        <v>0</v>
      </c>
      <c r="J195" s="108"/>
      <c r="K195" s="153">
        <v>56573</v>
      </c>
      <c r="L195" s="153">
        <v>59073</v>
      </c>
      <c r="M195" s="153"/>
      <c r="N195" s="307">
        <v>4.7419062234310701E-2</v>
      </c>
      <c r="O195" s="307">
        <v>-0.57173788017186</v>
      </c>
      <c r="P195" s="307">
        <v>1.0046774904247</v>
      </c>
      <c r="Q195" s="307">
        <v>0.99849870112344397</v>
      </c>
      <c r="R195" s="307">
        <v>1.0017231767269801</v>
      </c>
      <c r="S195" s="307">
        <v>0.99701492537313396</v>
      </c>
      <c r="T195" s="308"/>
      <c r="U195" s="309">
        <v>59006</v>
      </c>
      <c r="V195" s="309">
        <v>59282</v>
      </c>
      <c r="W195" s="309">
        <v>59193</v>
      </c>
      <c r="X195" s="309">
        <v>59295</v>
      </c>
      <c r="Y195" s="309">
        <v>59118</v>
      </c>
      <c r="Z195" s="309">
        <v>58780</v>
      </c>
      <c r="AA195" s="309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</row>
    <row r="196" spans="1:37" ht="13.2" x14ac:dyDescent="0.25">
      <c r="A196" s="108" t="s">
        <v>487</v>
      </c>
      <c r="B196" s="108">
        <v>-79</v>
      </c>
      <c r="C196" s="108">
        <v>0</v>
      </c>
      <c r="D196" s="108">
        <v>-79</v>
      </c>
      <c r="E196" s="108">
        <v>0</v>
      </c>
      <c r="F196" s="108">
        <v>0</v>
      </c>
      <c r="G196" s="108">
        <v>0</v>
      </c>
      <c r="H196" s="108">
        <v>-79</v>
      </c>
      <c r="I196" s="108">
        <v>0</v>
      </c>
      <c r="J196" s="108"/>
      <c r="K196" s="153">
        <v>8992</v>
      </c>
      <c r="L196" s="153">
        <v>9141</v>
      </c>
      <c r="M196" s="153"/>
      <c r="N196" s="307">
        <v>-0.36249142462495604</v>
      </c>
      <c r="O196" s="307">
        <v>-1.0045861541821399</v>
      </c>
      <c r="P196" s="307">
        <v>0.99612569952647401</v>
      </c>
      <c r="Q196" s="307">
        <v>0.99492221261884195</v>
      </c>
      <c r="R196" s="307">
        <v>1</v>
      </c>
      <c r="S196" s="307">
        <v>0.99446193940710204</v>
      </c>
      <c r="T196" s="308"/>
      <c r="U196" s="309">
        <v>9292</v>
      </c>
      <c r="V196" s="309">
        <v>9256</v>
      </c>
      <c r="W196" s="309">
        <v>9209</v>
      </c>
      <c r="X196" s="309">
        <v>9209</v>
      </c>
      <c r="Y196" s="309">
        <v>9158</v>
      </c>
      <c r="Z196" s="309">
        <v>9066</v>
      </c>
      <c r="AA196" s="309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</row>
    <row r="197" spans="1:37" ht="13.2" x14ac:dyDescent="0.25">
      <c r="A197" s="108" t="s">
        <v>488</v>
      </c>
      <c r="B197" s="108">
        <v>-115</v>
      </c>
      <c r="C197" s="108">
        <v>0</v>
      </c>
      <c r="D197" s="108">
        <v>-115</v>
      </c>
      <c r="E197" s="108">
        <v>0</v>
      </c>
      <c r="F197" s="108">
        <v>0</v>
      </c>
      <c r="G197" s="108">
        <v>-35.64</v>
      </c>
      <c r="H197" s="108">
        <v>-79</v>
      </c>
      <c r="I197" s="108">
        <v>0</v>
      </c>
      <c r="J197" s="108"/>
      <c r="K197" s="153">
        <v>53025</v>
      </c>
      <c r="L197" s="153">
        <v>57045</v>
      </c>
      <c r="M197" s="153"/>
      <c r="N197" s="307">
        <v>0.18024982683431098</v>
      </c>
      <c r="O197" s="307">
        <v>-0.117292811876335</v>
      </c>
      <c r="P197" s="307">
        <v>1.0021335872478501</v>
      </c>
      <c r="Q197" s="307">
        <v>1.0036422501011699</v>
      </c>
      <c r="R197" s="307">
        <v>1.00383941093969</v>
      </c>
      <c r="S197" s="307">
        <v>0.99760736303463204</v>
      </c>
      <c r="T197" s="308"/>
      <c r="U197" s="309">
        <v>56712</v>
      </c>
      <c r="V197" s="309">
        <v>56833</v>
      </c>
      <c r="W197" s="309">
        <v>57040</v>
      </c>
      <c r="X197" s="309">
        <v>57259</v>
      </c>
      <c r="Y197" s="309">
        <v>57122</v>
      </c>
      <c r="Z197" s="309">
        <v>57055</v>
      </c>
      <c r="AA197" s="309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</row>
    <row r="198" spans="1:37" ht="13.2" x14ac:dyDescent="0.25">
      <c r="A198" s="108" t="s">
        <v>489</v>
      </c>
      <c r="B198" s="108">
        <v>-43</v>
      </c>
      <c r="C198" s="108">
        <v>0</v>
      </c>
      <c r="D198" s="108">
        <v>-43</v>
      </c>
      <c r="E198" s="108">
        <v>0</v>
      </c>
      <c r="F198" s="108">
        <v>0</v>
      </c>
      <c r="G198" s="108">
        <v>35.64</v>
      </c>
      <c r="H198" s="108">
        <v>-79</v>
      </c>
      <c r="I198" s="108">
        <v>0</v>
      </c>
      <c r="J198" s="108"/>
      <c r="K198" s="153">
        <v>23211</v>
      </c>
      <c r="L198" s="153">
        <v>25087</v>
      </c>
      <c r="M198" s="153"/>
      <c r="N198" s="307">
        <v>0.49849232123999598</v>
      </c>
      <c r="O198" s="307">
        <v>-0.33817386114979098</v>
      </c>
      <c r="P198" s="307">
        <v>1.0021915584415599</v>
      </c>
      <c r="Q198" s="307">
        <v>1.0065602980481101</v>
      </c>
      <c r="R198" s="307">
        <v>1.0090521403282899</v>
      </c>
      <c r="S198" s="307">
        <v>1.0021530242015899</v>
      </c>
      <c r="T198" s="308"/>
      <c r="U198" s="309">
        <v>24640</v>
      </c>
      <c r="V198" s="309">
        <v>24694</v>
      </c>
      <c r="W198" s="309">
        <v>24856</v>
      </c>
      <c r="X198" s="309">
        <v>25081</v>
      </c>
      <c r="Y198" s="309">
        <v>25135</v>
      </c>
      <c r="Z198" s="309">
        <v>25050</v>
      </c>
      <c r="AA198" s="309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</row>
    <row r="199" spans="1:37" ht="13.2" x14ac:dyDescent="0.25">
      <c r="A199" s="108" t="s">
        <v>490</v>
      </c>
      <c r="B199" s="108">
        <v>-79</v>
      </c>
      <c r="C199" s="108">
        <v>0</v>
      </c>
      <c r="D199" s="108">
        <v>-79</v>
      </c>
      <c r="E199" s="108">
        <v>0</v>
      </c>
      <c r="F199" s="108">
        <v>0</v>
      </c>
      <c r="G199" s="108">
        <v>0</v>
      </c>
      <c r="H199" s="108">
        <v>-79</v>
      </c>
      <c r="I199" s="108">
        <v>0</v>
      </c>
      <c r="J199" s="108"/>
      <c r="K199" s="153">
        <v>15609</v>
      </c>
      <c r="L199" s="153">
        <v>16066</v>
      </c>
      <c r="M199" s="153"/>
      <c r="N199" s="307">
        <v>0.11824397539756901</v>
      </c>
      <c r="O199" s="307">
        <v>-0.55845122859270302</v>
      </c>
      <c r="P199" s="307">
        <v>1.0003117206982499</v>
      </c>
      <c r="Q199" s="307">
        <v>1.00722966656279</v>
      </c>
      <c r="R199" s="307">
        <v>0.99814367922777103</v>
      </c>
      <c r="S199" s="307">
        <v>0.99907011344616004</v>
      </c>
      <c r="T199" s="308"/>
      <c r="U199" s="309">
        <v>16040</v>
      </c>
      <c r="V199" s="309">
        <v>16045</v>
      </c>
      <c r="W199" s="309">
        <v>16161</v>
      </c>
      <c r="X199" s="309">
        <v>16131</v>
      </c>
      <c r="Y199" s="309">
        <v>16116</v>
      </c>
      <c r="Z199" s="309">
        <v>16026</v>
      </c>
      <c r="AA199" s="309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</row>
    <row r="200" spans="1:37" ht="13.2" x14ac:dyDescent="0.25">
      <c r="A200" s="108" t="s">
        <v>491</v>
      </c>
      <c r="B200" s="108">
        <v>-79</v>
      </c>
      <c r="C200" s="108">
        <v>0</v>
      </c>
      <c r="D200" s="108">
        <v>-79</v>
      </c>
      <c r="E200" s="108">
        <v>0</v>
      </c>
      <c r="F200" s="108">
        <v>0</v>
      </c>
      <c r="G200" s="108">
        <v>0</v>
      </c>
      <c r="H200" s="108">
        <v>-79</v>
      </c>
      <c r="I200" s="108">
        <v>0</v>
      </c>
      <c r="J200" s="108"/>
      <c r="K200" s="153">
        <v>11065</v>
      </c>
      <c r="L200" s="153">
        <v>12384</v>
      </c>
      <c r="M200" s="153"/>
      <c r="N200" s="307">
        <v>1.16823024513466</v>
      </c>
      <c r="O200" s="307">
        <v>0.83346819873766009</v>
      </c>
      <c r="P200" s="307">
        <v>1.0092396371959</v>
      </c>
      <c r="Q200" s="307">
        <v>1.0226776415252801</v>
      </c>
      <c r="R200" s="307">
        <v>1.0077201051248399</v>
      </c>
      <c r="S200" s="307">
        <v>1.00717196414018</v>
      </c>
      <c r="T200" s="308"/>
      <c r="U200" s="309">
        <v>11797</v>
      </c>
      <c r="V200" s="309">
        <v>11906</v>
      </c>
      <c r="W200" s="309">
        <v>12176</v>
      </c>
      <c r="X200" s="309">
        <v>12270</v>
      </c>
      <c r="Y200" s="309">
        <v>12358</v>
      </c>
      <c r="Z200" s="309">
        <v>12461</v>
      </c>
      <c r="AA200" s="309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</row>
    <row r="201" spans="1:37" ht="13.2" x14ac:dyDescent="0.25">
      <c r="A201" s="108" t="s">
        <v>492</v>
      </c>
      <c r="B201" s="108">
        <v>-79</v>
      </c>
      <c r="C201" s="108">
        <v>0</v>
      </c>
      <c r="D201" s="108">
        <v>-79</v>
      </c>
      <c r="E201" s="108">
        <v>0</v>
      </c>
      <c r="F201" s="108">
        <v>0</v>
      </c>
      <c r="G201" s="108">
        <v>0</v>
      </c>
      <c r="H201" s="108">
        <v>-79</v>
      </c>
      <c r="I201" s="108">
        <v>0</v>
      </c>
      <c r="J201" s="108"/>
      <c r="K201" s="153">
        <v>37369</v>
      </c>
      <c r="L201" s="153">
        <v>40012</v>
      </c>
      <c r="M201" s="153"/>
      <c r="N201" s="307">
        <v>0.25721946058285799</v>
      </c>
      <c r="O201" s="307">
        <v>0.26244751049789999</v>
      </c>
      <c r="P201" s="307">
        <v>1.0003030379555</v>
      </c>
      <c r="Q201" s="307">
        <v>0.99911640705864502</v>
      </c>
      <c r="R201" s="307">
        <v>1.00525571053164</v>
      </c>
      <c r="S201" s="307">
        <v>1.0056304041825901</v>
      </c>
      <c r="T201" s="308"/>
      <c r="U201" s="309">
        <v>39599</v>
      </c>
      <c r="V201" s="309">
        <v>39611</v>
      </c>
      <c r="W201" s="309">
        <v>39576</v>
      </c>
      <c r="X201" s="309">
        <v>39784</v>
      </c>
      <c r="Y201" s="309">
        <v>40008</v>
      </c>
      <c r="Z201" s="309">
        <v>40113</v>
      </c>
      <c r="AA201" s="309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</row>
    <row r="202" spans="1:37" ht="13.2" x14ac:dyDescent="0.25">
      <c r="A202" s="108" t="s">
        <v>493</v>
      </c>
      <c r="B202" s="108">
        <v>-79</v>
      </c>
      <c r="C202" s="108">
        <v>0</v>
      </c>
      <c r="D202" s="108">
        <v>-79</v>
      </c>
      <c r="E202" s="108">
        <v>0</v>
      </c>
      <c r="F202" s="108">
        <v>0</v>
      </c>
      <c r="G202" s="108">
        <v>0</v>
      </c>
      <c r="H202" s="108">
        <v>-79</v>
      </c>
      <c r="I202" s="108">
        <v>0</v>
      </c>
      <c r="J202" s="108"/>
      <c r="K202" s="153">
        <v>12229</v>
      </c>
      <c r="L202" s="153">
        <v>12006</v>
      </c>
      <c r="M202" s="153"/>
      <c r="N202" s="307">
        <v>-1.1550514658223401</v>
      </c>
      <c r="O202" s="307">
        <v>-0.71392993524821502</v>
      </c>
      <c r="P202" s="307">
        <v>0.98581504081147497</v>
      </c>
      <c r="Q202" s="307">
        <v>0.99332797427652697</v>
      </c>
      <c r="R202" s="307">
        <v>0.98907501820830301</v>
      </c>
      <c r="S202" s="307">
        <v>0.98559973817705804</v>
      </c>
      <c r="T202" s="308"/>
      <c r="U202" s="309">
        <v>12619</v>
      </c>
      <c r="V202" s="309">
        <v>12440</v>
      </c>
      <c r="W202" s="309">
        <v>12357</v>
      </c>
      <c r="X202" s="309">
        <v>12222</v>
      </c>
      <c r="Y202" s="309">
        <v>12046</v>
      </c>
      <c r="Z202" s="309">
        <v>11960</v>
      </c>
      <c r="AA202" s="309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</row>
    <row r="203" spans="1:37" ht="13.2" x14ac:dyDescent="0.25">
      <c r="A203" s="108" t="s">
        <v>494</v>
      </c>
      <c r="B203" s="108">
        <v>-18</v>
      </c>
      <c r="C203" s="108">
        <v>0</v>
      </c>
      <c r="D203" s="108">
        <v>-18</v>
      </c>
      <c r="E203" s="108">
        <v>0</v>
      </c>
      <c r="F203" s="108">
        <v>0</v>
      </c>
      <c r="G203" s="108">
        <v>-35.64</v>
      </c>
      <c r="H203" s="108">
        <v>18</v>
      </c>
      <c r="I203" s="108">
        <v>0</v>
      </c>
      <c r="J203" s="108"/>
      <c r="K203" s="153">
        <v>12574</v>
      </c>
      <c r="L203" s="153">
        <v>12819</v>
      </c>
      <c r="M203" s="153"/>
      <c r="N203" s="307">
        <v>-0.18259949131296199</v>
      </c>
      <c r="O203" s="307">
        <v>-2.3417375692764E-2</v>
      </c>
      <c r="P203" s="307">
        <v>1.00333204184425</v>
      </c>
      <c r="Q203" s="307">
        <v>0.99891875193080004</v>
      </c>
      <c r="R203" s="307">
        <v>0.99157259935054898</v>
      </c>
      <c r="S203" s="307">
        <v>0.99890838206627697</v>
      </c>
      <c r="T203" s="308"/>
      <c r="U203" s="309">
        <v>12905</v>
      </c>
      <c r="V203" s="309">
        <v>12948</v>
      </c>
      <c r="W203" s="309">
        <v>12934</v>
      </c>
      <c r="X203" s="309">
        <v>12825</v>
      </c>
      <c r="Y203" s="309">
        <v>12811</v>
      </c>
      <c r="Z203" s="309">
        <v>12808</v>
      </c>
      <c r="AA203" s="309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</row>
    <row r="204" spans="1:37" ht="14.25" customHeight="1" x14ac:dyDescent="0.25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53"/>
      <c r="L204" s="153"/>
      <c r="M204" s="153"/>
      <c r="N204" s="307"/>
      <c r="O204" s="307"/>
      <c r="P204" s="307"/>
      <c r="Q204" s="307"/>
      <c r="R204" s="307"/>
      <c r="S204" s="307"/>
      <c r="T204" s="308"/>
      <c r="U204" s="309"/>
      <c r="V204" s="309"/>
      <c r="W204" s="309"/>
      <c r="X204" s="309"/>
      <c r="Y204" s="309"/>
      <c r="Z204" s="309"/>
      <c r="AA204" s="309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</row>
    <row r="205" spans="1:37" ht="13.2" x14ac:dyDescent="0.25">
      <c r="A205" s="108" t="s">
        <v>496</v>
      </c>
      <c r="B205" s="108">
        <v>-12</v>
      </c>
      <c r="C205" s="108">
        <v>0</v>
      </c>
      <c r="D205" s="108">
        <v>-12</v>
      </c>
      <c r="E205" s="108">
        <v>0</v>
      </c>
      <c r="F205" s="108">
        <v>0</v>
      </c>
      <c r="G205" s="108">
        <v>35.64</v>
      </c>
      <c r="H205" s="108">
        <v>-48</v>
      </c>
      <c r="I205" s="108">
        <v>0</v>
      </c>
      <c r="J205" s="108"/>
      <c r="K205" s="153">
        <v>25817</v>
      </c>
      <c r="L205" s="153">
        <v>25682</v>
      </c>
      <c r="M205" s="153"/>
      <c r="N205" s="307">
        <v>-0.38341087544151398</v>
      </c>
      <c r="O205" s="307">
        <v>-0.50188693926779004</v>
      </c>
      <c r="P205" s="307">
        <v>0.99352515229301597</v>
      </c>
      <c r="Q205" s="307">
        <v>0.99807188030232896</v>
      </c>
      <c r="R205" s="307">
        <v>0.99880225639440501</v>
      </c>
      <c r="S205" s="307">
        <v>0.99427488298324995</v>
      </c>
      <c r="T205" s="308"/>
      <c r="U205" s="309">
        <v>26101</v>
      </c>
      <c r="V205" s="309">
        <v>25932</v>
      </c>
      <c r="W205" s="309">
        <v>25882</v>
      </c>
      <c r="X205" s="309">
        <v>25851</v>
      </c>
      <c r="Y205" s="309">
        <v>25703</v>
      </c>
      <c r="Z205" s="309">
        <v>25574</v>
      </c>
      <c r="AA205" s="309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</row>
    <row r="206" spans="1:37" ht="13.2" x14ac:dyDescent="0.25">
      <c r="A206" s="108" t="s">
        <v>497</v>
      </c>
      <c r="B206" s="108">
        <v>-12</v>
      </c>
      <c r="C206" s="108">
        <v>0</v>
      </c>
      <c r="D206" s="108">
        <v>-12</v>
      </c>
      <c r="E206" s="108">
        <v>0</v>
      </c>
      <c r="F206" s="108">
        <v>0</v>
      </c>
      <c r="G206" s="108">
        <v>35.64</v>
      </c>
      <c r="H206" s="108">
        <v>-48</v>
      </c>
      <c r="I206" s="108">
        <v>0</v>
      </c>
      <c r="J206" s="108"/>
      <c r="K206" s="153">
        <v>8426</v>
      </c>
      <c r="L206" s="153">
        <v>8499</v>
      </c>
      <c r="M206" s="153"/>
      <c r="N206" s="307">
        <v>-0.11397695146044801</v>
      </c>
      <c r="O206" s="307">
        <v>-1.0902696365767901</v>
      </c>
      <c r="P206" s="307">
        <v>0.99743260590500604</v>
      </c>
      <c r="Q206" s="307">
        <v>0.99110799110799097</v>
      </c>
      <c r="R206" s="307">
        <v>1.0076732381064799</v>
      </c>
      <c r="S206" s="307">
        <v>0.99929709465791905</v>
      </c>
      <c r="T206" s="308"/>
      <c r="U206" s="309">
        <v>8569</v>
      </c>
      <c r="V206" s="309">
        <v>8547</v>
      </c>
      <c r="W206" s="309">
        <v>8471</v>
      </c>
      <c r="X206" s="309">
        <v>8536</v>
      </c>
      <c r="Y206" s="309">
        <v>8530</v>
      </c>
      <c r="Z206" s="309">
        <v>8437</v>
      </c>
      <c r="AA206" s="309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</row>
    <row r="207" spans="1:37" ht="13.2" x14ac:dyDescent="0.25">
      <c r="A207" s="108" t="s">
        <v>498</v>
      </c>
      <c r="B207" s="108">
        <v>1540</v>
      </c>
      <c r="C207" s="108">
        <v>602</v>
      </c>
      <c r="D207" s="108">
        <v>938</v>
      </c>
      <c r="E207" s="108">
        <v>601.60939127141899</v>
      </c>
      <c r="F207" s="108">
        <v>0</v>
      </c>
      <c r="G207" s="108">
        <v>35.64</v>
      </c>
      <c r="H207" s="108">
        <v>-48</v>
      </c>
      <c r="I207" s="108">
        <v>950</v>
      </c>
      <c r="J207" s="108"/>
      <c r="K207" s="153">
        <v>10563</v>
      </c>
      <c r="L207" s="153">
        <v>10034</v>
      </c>
      <c r="M207" s="153"/>
      <c r="N207" s="307">
        <v>-1.4681520838003999</v>
      </c>
      <c r="O207" s="307">
        <v>-1.49135016901969</v>
      </c>
      <c r="P207" s="307">
        <v>0.98734888951363498</v>
      </c>
      <c r="Q207" s="307">
        <v>0.98794608959757002</v>
      </c>
      <c r="R207" s="307">
        <v>0.99202613123258698</v>
      </c>
      <c r="S207" s="307">
        <v>0.97404609723029201</v>
      </c>
      <c r="T207" s="308"/>
      <c r="U207" s="309">
        <v>10671</v>
      </c>
      <c r="V207" s="309">
        <v>10536</v>
      </c>
      <c r="W207" s="309">
        <v>10409</v>
      </c>
      <c r="X207" s="309">
        <v>10326</v>
      </c>
      <c r="Y207" s="309">
        <v>10058</v>
      </c>
      <c r="Z207" s="309">
        <v>9908</v>
      </c>
      <c r="AA207" s="309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</row>
    <row r="208" spans="1:37" ht="13.2" x14ac:dyDescent="0.25">
      <c r="A208" s="108" t="s">
        <v>499</v>
      </c>
      <c r="B208" s="108">
        <v>-12</v>
      </c>
      <c r="C208" s="108">
        <v>0</v>
      </c>
      <c r="D208" s="108">
        <v>-12</v>
      </c>
      <c r="E208" s="108">
        <v>0</v>
      </c>
      <c r="F208" s="108">
        <v>0</v>
      </c>
      <c r="G208" s="108">
        <v>35.64</v>
      </c>
      <c r="H208" s="108">
        <v>-48</v>
      </c>
      <c r="I208" s="108">
        <v>0</v>
      </c>
      <c r="J208" s="108"/>
      <c r="K208" s="153">
        <v>11292</v>
      </c>
      <c r="L208" s="153">
        <v>11538</v>
      </c>
      <c r="M208" s="153"/>
      <c r="N208" s="307">
        <v>9.33312644165296E-2</v>
      </c>
      <c r="O208" s="307">
        <v>-0.511043741879602</v>
      </c>
      <c r="P208" s="307">
        <v>0.999130585985046</v>
      </c>
      <c r="Q208" s="307">
        <v>1.00844065436826</v>
      </c>
      <c r="R208" s="307">
        <v>1.0012080421089</v>
      </c>
      <c r="S208" s="307">
        <v>0.99500129276911098</v>
      </c>
      <c r="T208" s="308"/>
      <c r="U208" s="309">
        <v>11502</v>
      </c>
      <c r="V208" s="309">
        <v>11492</v>
      </c>
      <c r="W208" s="309">
        <v>11589</v>
      </c>
      <c r="X208" s="309">
        <v>11603</v>
      </c>
      <c r="Y208" s="309">
        <v>11545</v>
      </c>
      <c r="Z208" s="309">
        <v>11486</v>
      </c>
      <c r="AA208" s="309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</row>
    <row r="209" spans="1:37" ht="13.2" x14ac:dyDescent="0.25">
      <c r="A209" s="108" t="s">
        <v>500</v>
      </c>
      <c r="B209" s="108">
        <v>-48</v>
      </c>
      <c r="C209" s="108">
        <v>0</v>
      </c>
      <c r="D209" s="108">
        <v>-48</v>
      </c>
      <c r="E209" s="108">
        <v>0</v>
      </c>
      <c r="F209" s="108">
        <v>0</v>
      </c>
      <c r="G209" s="108">
        <v>0</v>
      </c>
      <c r="H209" s="108">
        <v>-48</v>
      </c>
      <c r="I209" s="108">
        <v>0</v>
      </c>
      <c r="J209" s="108"/>
      <c r="K209" s="153">
        <v>8925</v>
      </c>
      <c r="L209" s="153">
        <v>9057</v>
      </c>
      <c r="M209" s="153"/>
      <c r="N209" s="307">
        <v>1.10650070849649E-2</v>
      </c>
      <c r="O209" s="307">
        <v>-0.35398230088495602</v>
      </c>
      <c r="P209" s="307">
        <v>0.99922532093846805</v>
      </c>
      <c r="Q209" s="307">
        <v>1.0067560084173199</v>
      </c>
      <c r="R209" s="307">
        <v>0.99944994499449902</v>
      </c>
      <c r="S209" s="307">
        <v>0.99504678040726502</v>
      </c>
      <c r="T209" s="308"/>
      <c r="U209" s="309">
        <v>9036</v>
      </c>
      <c r="V209" s="309">
        <v>9029</v>
      </c>
      <c r="W209" s="309">
        <v>9090</v>
      </c>
      <c r="X209" s="309">
        <v>9085</v>
      </c>
      <c r="Y209" s="309">
        <v>9040</v>
      </c>
      <c r="Z209" s="309">
        <v>9008</v>
      </c>
      <c r="AA209" s="309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</row>
    <row r="210" spans="1:37" ht="13.2" x14ac:dyDescent="0.25">
      <c r="A210" s="108" t="s">
        <v>501</v>
      </c>
      <c r="B210" s="108">
        <v>1459</v>
      </c>
      <c r="C210" s="108">
        <v>486</v>
      </c>
      <c r="D210" s="108">
        <v>973</v>
      </c>
      <c r="E210" s="108">
        <v>486.42200314804097</v>
      </c>
      <c r="F210" s="108">
        <v>0</v>
      </c>
      <c r="G210" s="108">
        <v>71.28</v>
      </c>
      <c r="H210" s="108">
        <v>-48</v>
      </c>
      <c r="I210" s="108">
        <v>950</v>
      </c>
      <c r="J210" s="108"/>
      <c r="K210" s="153">
        <v>12071</v>
      </c>
      <c r="L210" s="153">
        <v>11536</v>
      </c>
      <c r="M210" s="153"/>
      <c r="N210" s="307">
        <v>-0.14022405564111398</v>
      </c>
      <c r="O210" s="307">
        <v>-1.0391409767925199</v>
      </c>
      <c r="P210" s="307">
        <v>0.99181951261517298</v>
      </c>
      <c r="Q210" s="307">
        <v>1.00442785205765</v>
      </c>
      <c r="R210" s="307">
        <v>1.00103725473247</v>
      </c>
      <c r="S210" s="307">
        <v>0.99715050513772596</v>
      </c>
      <c r="T210" s="308"/>
      <c r="U210" s="309">
        <v>11613</v>
      </c>
      <c r="V210" s="309">
        <v>11518</v>
      </c>
      <c r="W210" s="309">
        <v>11569</v>
      </c>
      <c r="X210" s="309">
        <v>11581</v>
      </c>
      <c r="Y210" s="309">
        <v>11548</v>
      </c>
      <c r="Z210" s="309">
        <v>11428</v>
      </c>
      <c r="AA210" s="309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</row>
    <row r="211" spans="1:37" ht="13.2" x14ac:dyDescent="0.25">
      <c r="A211" s="108" t="s">
        <v>502</v>
      </c>
      <c r="B211" s="108">
        <v>-12</v>
      </c>
      <c r="C211" s="108">
        <v>0</v>
      </c>
      <c r="D211" s="108">
        <v>-12</v>
      </c>
      <c r="E211" s="108">
        <v>0</v>
      </c>
      <c r="F211" s="108">
        <v>0</v>
      </c>
      <c r="G211" s="108">
        <v>35.64</v>
      </c>
      <c r="H211" s="108">
        <v>-48</v>
      </c>
      <c r="I211" s="108">
        <v>0</v>
      </c>
      <c r="J211" s="108"/>
      <c r="K211" s="153">
        <v>15136</v>
      </c>
      <c r="L211" s="153">
        <v>16940</v>
      </c>
      <c r="M211" s="153"/>
      <c r="N211" s="307">
        <v>0.55210625934925006</v>
      </c>
      <c r="O211" s="307">
        <v>0.72609208972845307</v>
      </c>
      <c r="P211" s="307">
        <v>1.0057932532737901</v>
      </c>
      <c r="Q211" s="307">
        <v>1.00689986200276</v>
      </c>
      <c r="R211" s="307">
        <v>1.0008342271481301</v>
      </c>
      <c r="S211" s="307">
        <v>1.00857346987378</v>
      </c>
      <c r="T211" s="308"/>
      <c r="U211" s="309">
        <v>16571</v>
      </c>
      <c r="V211" s="309">
        <v>16667</v>
      </c>
      <c r="W211" s="309">
        <v>16782</v>
      </c>
      <c r="X211" s="309">
        <v>16796</v>
      </c>
      <c r="Y211" s="309">
        <v>16940</v>
      </c>
      <c r="Z211" s="309">
        <v>17063</v>
      </c>
      <c r="AA211" s="309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</row>
    <row r="212" spans="1:37" ht="13.2" x14ac:dyDescent="0.25">
      <c r="A212" s="108" t="s">
        <v>503</v>
      </c>
      <c r="B212" s="108">
        <v>-12</v>
      </c>
      <c r="C212" s="108">
        <v>0</v>
      </c>
      <c r="D212" s="108">
        <v>-12</v>
      </c>
      <c r="E212" s="108">
        <v>0</v>
      </c>
      <c r="F212" s="108">
        <v>0</v>
      </c>
      <c r="G212" s="108">
        <v>35.64</v>
      </c>
      <c r="H212" s="108">
        <v>-48</v>
      </c>
      <c r="I212" s="108">
        <v>0</v>
      </c>
      <c r="J212" s="108"/>
      <c r="K212" s="153">
        <v>87786</v>
      </c>
      <c r="L212" s="153">
        <v>97233</v>
      </c>
      <c r="M212" s="153"/>
      <c r="N212" s="307">
        <v>0.88657655606516594</v>
      </c>
      <c r="O212" s="307">
        <v>8.3381371983859004E-2</v>
      </c>
      <c r="P212" s="307">
        <v>1.0111971335338199</v>
      </c>
      <c r="Q212" s="307">
        <v>1.0048300008436699</v>
      </c>
      <c r="R212" s="307">
        <v>1.01164962952079</v>
      </c>
      <c r="S212" s="307">
        <v>1.00780147730102</v>
      </c>
      <c r="T212" s="308"/>
      <c r="U212" s="309">
        <v>93774</v>
      </c>
      <c r="V212" s="309">
        <v>94824</v>
      </c>
      <c r="W212" s="309">
        <v>95282</v>
      </c>
      <c r="X212" s="309">
        <v>96392</v>
      </c>
      <c r="Y212" s="309">
        <v>97144</v>
      </c>
      <c r="Z212" s="309">
        <v>97225</v>
      </c>
      <c r="AA212" s="309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</row>
    <row r="213" spans="1:37" ht="13.2" x14ac:dyDescent="0.25">
      <c r="A213" s="108" t="s">
        <v>504</v>
      </c>
      <c r="B213" s="108">
        <v>-12</v>
      </c>
      <c r="C213" s="108">
        <v>0</v>
      </c>
      <c r="D213" s="108">
        <v>-12</v>
      </c>
      <c r="E213" s="108">
        <v>0</v>
      </c>
      <c r="F213" s="108">
        <v>0</v>
      </c>
      <c r="G213" s="108">
        <v>35.64</v>
      </c>
      <c r="H213" s="108">
        <v>-48</v>
      </c>
      <c r="I213" s="108">
        <v>0</v>
      </c>
      <c r="J213" s="108"/>
      <c r="K213" s="153">
        <v>11810</v>
      </c>
      <c r="L213" s="153">
        <v>12085</v>
      </c>
      <c r="M213" s="153"/>
      <c r="N213" s="307">
        <v>5.1749673183687492E-2</v>
      </c>
      <c r="O213" s="307">
        <v>0.165384933432564</v>
      </c>
      <c r="P213" s="307">
        <v>1.00174013921114</v>
      </c>
      <c r="Q213" s="307">
        <v>1.00198527587063</v>
      </c>
      <c r="R213" s="307">
        <v>1.0014034508379399</v>
      </c>
      <c r="S213" s="307">
        <v>0.99694971145919198</v>
      </c>
      <c r="T213" s="308"/>
      <c r="U213" s="309">
        <v>12068</v>
      </c>
      <c r="V213" s="309">
        <v>12089</v>
      </c>
      <c r="W213" s="309">
        <v>12113</v>
      </c>
      <c r="X213" s="309">
        <v>12130</v>
      </c>
      <c r="Y213" s="309">
        <v>12093</v>
      </c>
      <c r="Z213" s="309">
        <v>12113</v>
      </c>
      <c r="AA213" s="309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</row>
    <row r="214" spans="1:37" ht="13.2" x14ac:dyDescent="0.25">
      <c r="A214" s="108" t="s">
        <v>505</v>
      </c>
      <c r="B214" s="108">
        <v>-12</v>
      </c>
      <c r="C214" s="108">
        <v>0</v>
      </c>
      <c r="D214" s="108">
        <v>-12</v>
      </c>
      <c r="E214" s="108">
        <v>0</v>
      </c>
      <c r="F214" s="108">
        <v>0</v>
      </c>
      <c r="G214" s="108">
        <v>35.64</v>
      </c>
      <c r="H214" s="108">
        <v>-48</v>
      </c>
      <c r="I214" s="108">
        <v>0</v>
      </c>
      <c r="J214" s="108"/>
      <c r="K214" s="153">
        <v>23949</v>
      </c>
      <c r="L214" s="153">
        <v>23817</v>
      </c>
      <c r="M214" s="153"/>
      <c r="N214" s="307">
        <v>-0.39939178715176998</v>
      </c>
      <c r="O214" s="307">
        <v>-0.79634519468544407</v>
      </c>
      <c r="P214" s="307">
        <v>0.99901006434581796</v>
      </c>
      <c r="Q214" s="307">
        <v>0.99616019818332002</v>
      </c>
      <c r="R214" s="307">
        <v>0.99676710739006102</v>
      </c>
      <c r="S214" s="307">
        <v>0.99209946359515999</v>
      </c>
      <c r="T214" s="308"/>
      <c r="U214" s="309">
        <v>24244</v>
      </c>
      <c r="V214" s="309">
        <v>24220</v>
      </c>
      <c r="W214" s="309">
        <v>24127</v>
      </c>
      <c r="X214" s="309">
        <v>24049</v>
      </c>
      <c r="Y214" s="309">
        <v>23859</v>
      </c>
      <c r="Z214" s="309">
        <v>23669</v>
      </c>
      <c r="AA214" s="309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</row>
    <row r="215" spans="1:37" ht="13.2" x14ac:dyDescent="0.25">
      <c r="A215" s="108" t="s">
        <v>506</v>
      </c>
      <c r="B215" s="108">
        <v>138</v>
      </c>
      <c r="C215" s="108">
        <v>0</v>
      </c>
      <c r="D215" s="108">
        <v>138</v>
      </c>
      <c r="E215" s="108">
        <v>0</v>
      </c>
      <c r="F215" s="108">
        <v>0</v>
      </c>
      <c r="G215" s="108">
        <v>35.64</v>
      </c>
      <c r="H215" s="108">
        <v>-48</v>
      </c>
      <c r="I215" s="108">
        <v>150</v>
      </c>
      <c r="J215" s="108"/>
      <c r="K215" s="153">
        <v>3656</v>
      </c>
      <c r="L215" s="153">
        <v>3669</v>
      </c>
      <c r="M215" s="153"/>
      <c r="N215" s="307">
        <v>-0.287138618393878</v>
      </c>
      <c r="O215" s="307">
        <v>-2.7979553403282198</v>
      </c>
      <c r="P215" s="307">
        <v>0.98962765957446797</v>
      </c>
      <c r="Q215" s="307">
        <v>0.984412792260145</v>
      </c>
      <c r="R215" s="307">
        <v>1.0101010101010099</v>
      </c>
      <c r="S215" s="307">
        <v>1.00459459459459</v>
      </c>
      <c r="T215" s="308"/>
      <c r="U215" s="309">
        <v>3760</v>
      </c>
      <c r="V215" s="309">
        <v>3721</v>
      </c>
      <c r="W215" s="309">
        <v>3663</v>
      </c>
      <c r="X215" s="309">
        <v>3700</v>
      </c>
      <c r="Y215" s="309">
        <v>3717</v>
      </c>
      <c r="Z215" s="309">
        <v>3613</v>
      </c>
      <c r="AA215" s="309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</row>
    <row r="216" spans="1:37" ht="13.2" x14ac:dyDescent="0.25">
      <c r="A216" s="108" t="s">
        <v>507</v>
      </c>
      <c r="B216" s="108">
        <v>1336</v>
      </c>
      <c r="C216" s="108">
        <v>1198</v>
      </c>
      <c r="D216" s="108">
        <v>138</v>
      </c>
      <c r="E216" s="108">
        <v>1197.6761074800299</v>
      </c>
      <c r="F216" s="108">
        <v>0</v>
      </c>
      <c r="G216" s="108">
        <v>35.64</v>
      </c>
      <c r="H216" s="108">
        <v>-48</v>
      </c>
      <c r="I216" s="108">
        <v>150</v>
      </c>
      <c r="J216" s="108"/>
      <c r="K216" s="153">
        <v>4131</v>
      </c>
      <c r="L216" s="153">
        <v>3801</v>
      </c>
      <c r="M216" s="153"/>
      <c r="N216" s="307">
        <v>-1.4086678613971801</v>
      </c>
      <c r="O216" s="307">
        <v>0.68692206076618201</v>
      </c>
      <c r="P216" s="307">
        <v>1.00024962556166</v>
      </c>
      <c r="Q216" s="307">
        <v>0.98128275517843799</v>
      </c>
      <c r="R216" s="307">
        <v>0.98880976602238002</v>
      </c>
      <c r="S216" s="307">
        <v>0.97350823045267498</v>
      </c>
      <c r="T216" s="308"/>
      <c r="U216" s="309">
        <v>4006</v>
      </c>
      <c r="V216" s="309">
        <v>4007</v>
      </c>
      <c r="W216" s="309">
        <v>3932</v>
      </c>
      <c r="X216" s="309">
        <v>3888</v>
      </c>
      <c r="Y216" s="309">
        <v>3785</v>
      </c>
      <c r="Z216" s="309">
        <v>3811</v>
      </c>
      <c r="AA216" s="309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</row>
    <row r="217" spans="1:37" ht="13.2" x14ac:dyDescent="0.25">
      <c r="A217" s="108" t="s">
        <v>508</v>
      </c>
      <c r="B217" s="108">
        <v>-12</v>
      </c>
      <c r="C217" s="108">
        <v>0</v>
      </c>
      <c r="D217" s="108">
        <v>-12</v>
      </c>
      <c r="E217" s="108">
        <v>0</v>
      </c>
      <c r="F217" s="108">
        <v>0</v>
      </c>
      <c r="G217" s="108">
        <v>35.64</v>
      </c>
      <c r="H217" s="108">
        <v>-48</v>
      </c>
      <c r="I217" s="108">
        <v>0</v>
      </c>
      <c r="J217" s="108"/>
      <c r="K217" s="153">
        <v>13011</v>
      </c>
      <c r="L217" s="153">
        <v>13366</v>
      </c>
      <c r="M217" s="153"/>
      <c r="N217" s="307">
        <v>0.23627084360886597</v>
      </c>
      <c r="O217" s="307">
        <v>-0.76802624711058098</v>
      </c>
      <c r="P217" s="307">
        <v>1.0024840045163701</v>
      </c>
      <c r="Q217" s="307">
        <v>1.0050307854032099</v>
      </c>
      <c r="R217" s="307">
        <v>1.0033619723571201</v>
      </c>
      <c r="S217" s="307">
        <v>0.99858525688756505</v>
      </c>
      <c r="T217" s="308"/>
      <c r="U217" s="309">
        <v>13285</v>
      </c>
      <c r="V217" s="309">
        <v>13318</v>
      </c>
      <c r="W217" s="309">
        <v>13385</v>
      </c>
      <c r="X217" s="309">
        <v>13430</v>
      </c>
      <c r="Y217" s="309">
        <v>13411</v>
      </c>
      <c r="Z217" s="309">
        <v>13308</v>
      </c>
      <c r="AA217" s="309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</row>
    <row r="218" spans="1:37" ht="13.2" x14ac:dyDescent="0.25">
      <c r="A218" s="108" t="s">
        <v>509</v>
      </c>
      <c r="B218" s="108">
        <v>-48</v>
      </c>
      <c r="C218" s="108">
        <v>0</v>
      </c>
      <c r="D218" s="108">
        <v>-48</v>
      </c>
      <c r="E218" s="108">
        <v>0</v>
      </c>
      <c r="F218" s="108">
        <v>0</v>
      </c>
      <c r="G218" s="108">
        <v>0</v>
      </c>
      <c r="H218" s="108">
        <v>-48</v>
      </c>
      <c r="I218" s="108">
        <v>0</v>
      </c>
      <c r="J218" s="108"/>
      <c r="K218" s="153">
        <v>15276</v>
      </c>
      <c r="L218" s="153">
        <v>15011</v>
      </c>
      <c r="M218" s="153"/>
      <c r="N218" s="307">
        <v>-0.66253186999960501</v>
      </c>
      <c r="O218" s="307">
        <v>-0.56553559547571497</v>
      </c>
      <c r="P218" s="307">
        <v>1.0005830903790101</v>
      </c>
      <c r="Q218" s="307">
        <v>1.0000647500647499</v>
      </c>
      <c r="R218" s="307">
        <v>0.98718031725477495</v>
      </c>
      <c r="S218" s="307">
        <v>0.98576769200498504</v>
      </c>
      <c r="T218" s="308"/>
      <c r="U218" s="309">
        <v>15435</v>
      </c>
      <c r="V218" s="309">
        <v>15444</v>
      </c>
      <c r="W218" s="309">
        <v>15445</v>
      </c>
      <c r="X218" s="309">
        <v>15247</v>
      </c>
      <c r="Y218" s="309">
        <v>15030</v>
      </c>
      <c r="Z218" s="309">
        <v>14945</v>
      </c>
      <c r="AA218" s="309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</row>
    <row r="219" spans="1:37" ht="13.2" x14ac:dyDescent="0.25">
      <c r="A219" s="108" t="s">
        <v>510</v>
      </c>
      <c r="B219" s="108">
        <v>1615</v>
      </c>
      <c r="C219" s="108">
        <v>642</v>
      </c>
      <c r="D219" s="108">
        <v>973</v>
      </c>
      <c r="E219" s="108">
        <v>642.20427869807702</v>
      </c>
      <c r="F219" s="108">
        <v>0</v>
      </c>
      <c r="G219" s="108">
        <v>71.28</v>
      </c>
      <c r="H219" s="108">
        <v>-48</v>
      </c>
      <c r="I219" s="108">
        <v>950</v>
      </c>
      <c r="J219" s="108"/>
      <c r="K219" s="153">
        <v>12013</v>
      </c>
      <c r="L219" s="153">
        <v>11387</v>
      </c>
      <c r="M219" s="153"/>
      <c r="N219" s="307">
        <v>-0.53760726559730598</v>
      </c>
      <c r="O219" s="307">
        <v>-0.20214448936544199</v>
      </c>
      <c r="P219" s="307">
        <v>0.99303285738861202</v>
      </c>
      <c r="Q219" s="307">
        <v>0.99575573841489795</v>
      </c>
      <c r="R219" s="307">
        <v>0.99408489909533704</v>
      </c>
      <c r="S219" s="307">
        <v>0.99562478123906195</v>
      </c>
      <c r="T219" s="308"/>
      <c r="U219" s="309">
        <v>11626</v>
      </c>
      <c r="V219" s="309">
        <v>11545</v>
      </c>
      <c r="W219" s="309">
        <v>11496</v>
      </c>
      <c r="X219" s="309">
        <v>11428</v>
      </c>
      <c r="Y219" s="309">
        <v>11378</v>
      </c>
      <c r="Z219" s="309">
        <v>11355</v>
      </c>
      <c r="AA219" s="309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</row>
    <row r="220" spans="1:37" ht="13.2" x14ac:dyDescent="0.25">
      <c r="A220" s="108" t="s">
        <v>511</v>
      </c>
      <c r="B220" s="108">
        <v>938</v>
      </c>
      <c r="C220" s="108">
        <v>0</v>
      </c>
      <c r="D220" s="108">
        <v>938</v>
      </c>
      <c r="E220" s="108">
        <v>0</v>
      </c>
      <c r="F220" s="108">
        <v>0</v>
      </c>
      <c r="G220" s="108">
        <v>35.64</v>
      </c>
      <c r="H220" s="108">
        <v>-48</v>
      </c>
      <c r="I220" s="108">
        <v>950</v>
      </c>
      <c r="J220" s="108"/>
      <c r="K220" s="153">
        <v>9953</v>
      </c>
      <c r="L220" s="153">
        <v>9893</v>
      </c>
      <c r="M220" s="153"/>
      <c r="N220" s="307">
        <v>-0.50223337725346906</v>
      </c>
      <c r="O220" s="307">
        <v>0.334008097165992</v>
      </c>
      <c r="P220" s="307">
        <v>0.99365142346989399</v>
      </c>
      <c r="Q220" s="307">
        <v>0.99171408605370903</v>
      </c>
      <c r="R220" s="307">
        <v>0.99748339037648504</v>
      </c>
      <c r="S220" s="307">
        <v>0.99707336764557497</v>
      </c>
      <c r="T220" s="308"/>
      <c r="U220" s="309">
        <v>10081</v>
      </c>
      <c r="V220" s="309">
        <v>10017</v>
      </c>
      <c r="W220" s="309">
        <v>9934</v>
      </c>
      <c r="X220" s="309">
        <v>9909</v>
      </c>
      <c r="Y220" s="309">
        <v>9880</v>
      </c>
      <c r="Z220" s="309">
        <v>9913</v>
      </c>
      <c r="AA220" s="309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</row>
    <row r="221" spans="1:37" ht="14.25" customHeight="1" x14ac:dyDescent="0.25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53"/>
      <c r="L221" s="153"/>
      <c r="M221" s="153"/>
      <c r="N221" s="307"/>
      <c r="O221" s="307"/>
      <c r="P221" s="307"/>
      <c r="Q221" s="307"/>
      <c r="R221" s="307"/>
      <c r="S221" s="307"/>
      <c r="T221" s="308"/>
      <c r="U221" s="309"/>
      <c r="V221" s="309"/>
      <c r="W221" s="309"/>
      <c r="X221" s="309"/>
      <c r="Y221" s="309"/>
      <c r="Z221" s="309"/>
      <c r="AA221" s="309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</row>
    <row r="222" spans="1:37" ht="13.2" x14ac:dyDescent="0.25">
      <c r="A222" s="108" t="s">
        <v>513</v>
      </c>
      <c r="B222" s="108">
        <v>64</v>
      </c>
      <c r="C222" s="108">
        <v>0</v>
      </c>
      <c r="D222" s="108">
        <v>64</v>
      </c>
      <c r="E222" s="108">
        <v>0</v>
      </c>
      <c r="F222" s="108">
        <v>0</v>
      </c>
      <c r="G222" s="108">
        <v>71.28</v>
      </c>
      <c r="H222" s="108">
        <v>-7</v>
      </c>
      <c r="I222" s="108">
        <v>0</v>
      </c>
      <c r="J222" s="108"/>
      <c r="K222" s="153">
        <v>11096</v>
      </c>
      <c r="L222" s="153">
        <v>11478</v>
      </c>
      <c r="M222" s="153"/>
      <c r="N222" s="307">
        <v>0.25428764174266799</v>
      </c>
      <c r="O222" s="307">
        <v>-0.47921930818158104</v>
      </c>
      <c r="P222" s="307">
        <v>1.0061614294516299</v>
      </c>
      <c r="Q222" s="307">
        <v>1.0083982153792299</v>
      </c>
      <c r="R222" s="307">
        <v>0.99661663919493404</v>
      </c>
      <c r="S222" s="307">
        <v>0.99904247910863497</v>
      </c>
      <c r="T222" s="308"/>
      <c r="U222" s="309">
        <v>11361</v>
      </c>
      <c r="V222" s="309">
        <v>11431</v>
      </c>
      <c r="W222" s="309">
        <v>11527</v>
      </c>
      <c r="X222" s="309">
        <v>11488</v>
      </c>
      <c r="Y222" s="309">
        <v>11477</v>
      </c>
      <c r="Z222" s="309">
        <v>11422</v>
      </c>
      <c r="AA222" s="309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</row>
    <row r="223" spans="1:37" ht="13.2" x14ac:dyDescent="0.25">
      <c r="A223" s="108" t="s">
        <v>514</v>
      </c>
      <c r="B223" s="108">
        <v>64</v>
      </c>
      <c r="C223" s="108">
        <v>0</v>
      </c>
      <c r="D223" s="108">
        <v>64</v>
      </c>
      <c r="E223" s="108">
        <v>0</v>
      </c>
      <c r="F223" s="108">
        <v>0</v>
      </c>
      <c r="G223" s="108">
        <v>71.28</v>
      </c>
      <c r="H223" s="108">
        <v>-7</v>
      </c>
      <c r="I223" s="108">
        <v>0</v>
      </c>
      <c r="J223" s="108"/>
      <c r="K223" s="153">
        <v>9500</v>
      </c>
      <c r="L223" s="153">
        <v>9357</v>
      </c>
      <c r="M223" s="153"/>
      <c r="N223" s="307">
        <v>-0.66372457809998897</v>
      </c>
      <c r="O223" s="307">
        <v>-0.81836539483473303</v>
      </c>
      <c r="P223" s="307">
        <v>0.99689537410742002</v>
      </c>
      <c r="Q223" s="307">
        <v>0.99283712239177802</v>
      </c>
      <c r="R223" s="307">
        <v>0.99634044332915095</v>
      </c>
      <c r="S223" s="307">
        <v>0.98740686325952398</v>
      </c>
      <c r="T223" s="308"/>
      <c r="U223" s="309">
        <v>9663</v>
      </c>
      <c r="V223" s="309">
        <v>9633</v>
      </c>
      <c r="W223" s="309">
        <v>9564</v>
      </c>
      <c r="X223" s="309">
        <v>9529</v>
      </c>
      <c r="Y223" s="309">
        <v>9409</v>
      </c>
      <c r="Z223" s="309">
        <v>9332</v>
      </c>
      <c r="AA223" s="309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</row>
    <row r="224" spans="1:37" ht="13.2" x14ac:dyDescent="0.25">
      <c r="A224" s="108" t="s">
        <v>515</v>
      </c>
      <c r="B224" s="108">
        <v>-7</v>
      </c>
      <c r="C224" s="108">
        <v>0</v>
      </c>
      <c r="D224" s="108">
        <v>-7</v>
      </c>
      <c r="E224" s="108">
        <v>0</v>
      </c>
      <c r="F224" s="108">
        <v>0</v>
      </c>
      <c r="G224" s="108">
        <v>0</v>
      </c>
      <c r="H224" s="108">
        <v>-7</v>
      </c>
      <c r="I224" s="108">
        <v>0</v>
      </c>
      <c r="J224" s="108"/>
      <c r="K224" s="153">
        <v>15267</v>
      </c>
      <c r="L224" s="153">
        <v>16232</v>
      </c>
      <c r="M224" s="153"/>
      <c r="N224" s="307">
        <v>0.47930164548528598</v>
      </c>
      <c r="O224" s="307">
        <v>-0.68889162258580394</v>
      </c>
      <c r="P224" s="307">
        <v>1.00319749216301</v>
      </c>
      <c r="Q224" s="307">
        <v>1.00981188675708</v>
      </c>
      <c r="R224" s="307">
        <v>1.00649832900111</v>
      </c>
      <c r="S224" s="307">
        <v>0.99969255364938803</v>
      </c>
      <c r="T224" s="308"/>
      <c r="U224" s="309">
        <v>15950</v>
      </c>
      <c r="V224" s="309">
        <v>16001</v>
      </c>
      <c r="W224" s="309">
        <v>16158</v>
      </c>
      <c r="X224" s="309">
        <v>16263</v>
      </c>
      <c r="Y224" s="309">
        <v>16258</v>
      </c>
      <c r="Z224" s="309">
        <v>16146</v>
      </c>
      <c r="AA224" s="309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</row>
    <row r="225" spans="1:37" ht="13.2" x14ac:dyDescent="0.25">
      <c r="A225" s="108" t="s">
        <v>516</v>
      </c>
      <c r="B225" s="108">
        <v>2959</v>
      </c>
      <c r="C225" s="108">
        <v>995</v>
      </c>
      <c r="D225" s="108">
        <v>1964</v>
      </c>
      <c r="E225" s="108">
        <v>995.01575479805194</v>
      </c>
      <c r="F225" s="108">
        <v>0</v>
      </c>
      <c r="G225" s="108">
        <v>71.28</v>
      </c>
      <c r="H225" s="108">
        <v>-7</v>
      </c>
      <c r="I225" s="108">
        <v>1900</v>
      </c>
      <c r="J225" s="108"/>
      <c r="K225" s="153">
        <v>6982</v>
      </c>
      <c r="L225" s="153">
        <v>6495</v>
      </c>
      <c r="M225" s="153"/>
      <c r="N225" s="307">
        <v>-1.7464353570566997</v>
      </c>
      <c r="O225" s="307">
        <v>-1.9941708851050801</v>
      </c>
      <c r="P225" s="307">
        <v>0.98384560400285903</v>
      </c>
      <c r="Q225" s="307">
        <v>0.99970938680616095</v>
      </c>
      <c r="R225" s="307">
        <v>0.96845930232558097</v>
      </c>
      <c r="S225" s="307">
        <v>0.97838811346240395</v>
      </c>
      <c r="T225" s="308"/>
      <c r="U225" s="309">
        <v>6995</v>
      </c>
      <c r="V225" s="309">
        <v>6882</v>
      </c>
      <c r="W225" s="309">
        <v>6880</v>
      </c>
      <c r="X225" s="309">
        <v>6663</v>
      </c>
      <c r="Y225" s="309">
        <v>6519</v>
      </c>
      <c r="Z225" s="309">
        <v>6389</v>
      </c>
      <c r="AA225" s="309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</row>
    <row r="226" spans="1:37" ht="13.2" x14ac:dyDescent="0.25">
      <c r="A226" s="108" t="s">
        <v>517</v>
      </c>
      <c r="B226" s="108">
        <v>64</v>
      </c>
      <c r="C226" s="108">
        <v>0</v>
      </c>
      <c r="D226" s="108">
        <v>64</v>
      </c>
      <c r="E226" s="108">
        <v>0</v>
      </c>
      <c r="F226" s="108">
        <v>0</v>
      </c>
      <c r="G226" s="108">
        <v>71.28</v>
      </c>
      <c r="H226" s="108">
        <v>-7</v>
      </c>
      <c r="I226" s="108">
        <v>0</v>
      </c>
      <c r="J226" s="108"/>
      <c r="K226" s="153">
        <v>29728</v>
      </c>
      <c r="L226" s="153">
        <v>30261</v>
      </c>
      <c r="M226" s="153"/>
      <c r="N226" s="307">
        <v>-7.1660720367650005E-2</v>
      </c>
      <c r="O226" s="307">
        <v>-0.41918341750008198</v>
      </c>
      <c r="P226" s="307">
        <v>0.99614928909952605</v>
      </c>
      <c r="Q226" s="307">
        <v>1.00376647834275</v>
      </c>
      <c r="R226" s="307">
        <v>0.99759718244955697</v>
      </c>
      <c r="S226" s="307">
        <v>0.99963705952223803</v>
      </c>
      <c r="T226" s="308"/>
      <c r="U226" s="309">
        <v>30384</v>
      </c>
      <c r="V226" s="309">
        <v>30267</v>
      </c>
      <c r="W226" s="309">
        <v>30381</v>
      </c>
      <c r="X226" s="309">
        <v>30308</v>
      </c>
      <c r="Y226" s="309">
        <v>30297</v>
      </c>
      <c r="Z226" s="309">
        <v>30170</v>
      </c>
      <c r="AA226" s="309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</row>
    <row r="227" spans="1:37" ht="13.2" x14ac:dyDescent="0.25">
      <c r="A227" s="108" t="s">
        <v>518</v>
      </c>
      <c r="B227" s="108">
        <v>-7</v>
      </c>
      <c r="C227" s="108">
        <v>0</v>
      </c>
      <c r="D227" s="108">
        <v>-7</v>
      </c>
      <c r="E227" s="108">
        <v>0</v>
      </c>
      <c r="F227" s="108">
        <v>0</v>
      </c>
      <c r="G227" s="108">
        <v>0</v>
      </c>
      <c r="H227" s="108">
        <v>-7</v>
      </c>
      <c r="I227" s="108">
        <v>0</v>
      </c>
      <c r="J227" s="108"/>
      <c r="K227" s="153">
        <v>20904</v>
      </c>
      <c r="L227" s="153">
        <v>22516</v>
      </c>
      <c r="M227" s="153"/>
      <c r="N227" s="307">
        <v>0.945688696931968</v>
      </c>
      <c r="O227" s="307">
        <v>0.53293067460141197</v>
      </c>
      <c r="P227" s="307">
        <v>1.0072400276689</v>
      </c>
      <c r="Q227" s="307">
        <v>1.0114458382931999</v>
      </c>
      <c r="R227" s="307">
        <v>1.01724606192287</v>
      </c>
      <c r="S227" s="307">
        <v>1.0019579050416101</v>
      </c>
      <c r="T227" s="308"/>
      <c r="U227" s="309">
        <v>21685</v>
      </c>
      <c r="V227" s="309">
        <v>21842</v>
      </c>
      <c r="W227" s="309">
        <v>22092</v>
      </c>
      <c r="X227" s="309">
        <v>22473</v>
      </c>
      <c r="Y227" s="309">
        <v>22517</v>
      </c>
      <c r="Z227" s="309">
        <v>22637</v>
      </c>
      <c r="AA227" s="309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</row>
    <row r="228" spans="1:37" ht="13.2" x14ac:dyDescent="0.25">
      <c r="A228" s="108" t="s">
        <v>519</v>
      </c>
      <c r="B228" s="108">
        <v>143</v>
      </c>
      <c r="C228" s="108">
        <v>0</v>
      </c>
      <c r="D228" s="108">
        <v>143</v>
      </c>
      <c r="E228" s="108">
        <v>0</v>
      </c>
      <c r="F228" s="108">
        <v>0</v>
      </c>
      <c r="G228" s="108">
        <v>0</v>
      </c>
      <c r="H228" s="108">
        <v>-7</v>
      </c>
      <c r="I228" s="108">
        <v>150</v>
      </c>
      <c r="J228" s="108"/>
      <c r="K228" s="153">
        <v>5580</v>
      </c>
      <c r="L228" s="153">
        <v>5497</v>
      </c>
      <c r="M228" s="153"/>
      <c r="N228" s="307">
        <v>-0.85523619019323094</v>
      </c>
      <c r="O228" s="307">
        <v>-0.56435463316948797</v>
      </c>
      <c r="P228" s="307">
        <v>0.99437115215479299</v>
      </c>
      <c r="Q228" s="307">
        <v>0.98797098885547496</v>
      </c>
      <c r="R228" s="307">
        <v>1.0001790510295401</v>
      </c>
      <c r="S228" s="307">
        <v>0.98335123523093404</v>
      </c>
      <c r="T228" s="308"/>
      <c r="U228" s="309">
        <v>5685</v>
      </c>
      <c r="V228" s="309">
        <v>5653</v>
      </c>
      <c r="W228" s="309">
        <v>5585</v>
      </c>
      <c r="X228" s="309">
        <v>5586</v>
      </c>
      <c r="Y228" s="309">
        <v>5493</v>
      </c>
      <c r="Z228" s="309">
        <v>5462</v>
      </c>
      <c r="AA228" s="309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</row>
    <row r="229" spans="1:37" ht="13.2" x14ac:dyDescent="0.25">
      <c r="A229" s="108" t="s">
        <v>520</v>
      </c>
      <c r="B229" s="108">
        <v>143</v>
      </c>
      <c r="C229" s="108">
        <v>0</v>
      </c>
      <c r="D229" s="108">
        <v>143</v>
      </c>
      <c r="E229" s="108">
        <v>0</v>
      </c>
      <c r="F229" s="108">
        <v>0</v>
      </c>
      <c r="G229" s="108">
        <v>0</v>
      </c>
      <c r="H229" s="108">
        <v>-7</v>
      </c>
      <c r="I229" s="108">
        <v>150</v>
      </c>
      <c r="J229" s="108"/>
      <c r="K229" s="153">
        <v>7289</v>
      </c>
      <c r="L229" s="153">
        <v>8606</v>
      </c>
      <c r="M229" s="153"/>
      <c r="N229" s="307">
        <v>1.1781648634549899</v>
      </c>
      <c r="O229" s="307">
        <v>-8.1112398609501701E-2</v>
      </c>
      <c r="P229" s="307">
        <v>1.0256223436551299</v>
      </c>
      <c r="Q229" s="307">
        <v>1.0171678901254999</v>
      </c>
      <c r="R229" s="307">
        <v>1.01687812827377</v>
      </c>
      <c r="S229" s="307">
        <v>0.98786630036629997</v>
      </c>
      <c r="T229" s="308"/>
      <c r="U229" s="309">
        <v>8235</v>
      </c>
      <c r="V229" s="309">
        <v>8446</v>
      </c>
      <c r="W229" s="309">
        <v>8591</v>
      </c>
      <c r="X229" s="309">
        <v>8736</v>
      </c>
      <c r="Y229" s="309">
        <v>8630</v>
      </c>
      <c r="Z229" s="309">
        <v>8623</v>
      </c>
      <c r="AA229" s="309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</row>
    <row r="230" spans="1:37" ht="13.2" x14ac:dyDescent="0.25">
      <c r="A230" s="108" t="s">
        <v>521</v>
      </c>
      <c r="B230" s="108">
        <v>64</v>
      </c>
      <c r="C230" s="108">
        <v>0</v>
      </c>
      <c r="D230" s="108">
        <v>64</v>
      </c>
      <c r="E230" s="108">
        <v>0</v>
      </c>
      <c r="F230" s="108">
        <v>0</v>
      </c>
      <c r="G230" s="108">
        <v>71.28</v>
      </c>
      <c r="H230" s="108">
        <v>-7</v>
      </c>
      <c r="I230" s="108">
        <v>0</v>
      </c>
      <c r="J230" s="108"/>
      <c r="K230" s="153">
        <v>23176</v>
      </c>
      <c r="L230" s="153">
        <v>23292</v>
      </c>
      <c r="M230" s="153"/>
      <c r="N230" s="307">
        <v>-0.31062222327977701</v>
      </c>
      <c r="O230" s="307">
        <v>-0.55748531240619204</v>
      </c>
      <c r="P230" s="307">
        <v>1.0016941256194101</v>
      </c>
      <c r="Q230" s="307">
        <v>0.99957718489704495</v>
      </c>
      <c r="R230" s="307">
        <v>0.99331669557125302</v>
      </c>
      <c r="S230" s="307">
        <v>0.993016224502832</v>
      </c>
      <c r="T230" s="308"/>
      <c r="U230" s="309">
        <v>23611</v>
      </c>
      <c r="V230" s="309">
        <v>23651</v>
      </c>
      <c r="W230" s="309">
        <v>23641</v>
      </c>
      <c r="X230" s="309">
        <v>23483</v>
      </c>
      <c r="Y230" s="309">
        <v>23319</v>
      </c>
      <c r="Z230" s="309">
        <v>23189</v>
      </c>
      <c r="AA230" s="309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</row>
    <row r="231" spans="1:37" ht="13.2" x14ac:dyDescent="0.25">
      <c r="A231" s="108" t="s">
        <v>522</v>
      </c>
      <c r="B231" s="108">
        <v>3484</v>
      </c>
      <c r="C231" s="108">
        <v>1520</v>
      </c>
      <c r="D231" s="108">
        <v>1964</v>
      </c>
      <c r="E231" s="108">
        <v>1520</v>
      </c>
      <c r="F231" s="108">
        <v>0</v>
      </c>
      <c r="G231" s="108">
        <v>71.28</v>
      </c>
      <c r="H231" s="108">
        <v>-7</v>
      </c>
      <c r="I231" s="108">
        <v>1900</v>
      </c>
      <c r="J231" s="108"/>
      <c r="K231" s="153">
        <v>4875</v>
      </c>
      <c r="L231" s="153">
        <v>4407</v>
      </c>
      <c r="M231" s="153"/>
      <c r="N231" s="307">
        <v>-1.7237124191893298</v>
      </c>
      <c r="O231" s="307">
        <v>-0.67735380447053495</v>
      </c>
      <c r="P231" s="307">
        <v>0.987573715248526</v>
      </c>
      <c r="Q231" s="307">
        <v>0.98379185327361895</v>
      </c>
      <c r="R231" s="307">
        <v>0.97615434641231302</v>
      </c>
      <c r="S231" s="307">
        <v>0.98356651121474603</v>
      </c>
      <c r="T231" s="308"/>
      <c r="U231" s="309">
        <v>4748</v>
      </c>
      <c r="V231" s="309">
        <v>4689</v>
      </c>
      <c r="W231" s="309">
        <v>4613</v>
      </c>
      <c r="X231" s="309">
        <v>4503</v>
      </c>
      <c r="Y231" s="309">
        <v>4429</v>
      </c>
      <c r="Z231" s="309">
        <v>4399</v>
      </c>
      <c r="AA231" s="309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</row>
    <row r="232" spans="1:37" ht="13.2" x14ac:dyDescent="0.25">
      <c r="A232" s="108" t="s">
        <v>523</v>
      </c>
      <c r="B232" s="108">
        <v>64</v>
      </c>
      <c r="C232" s="108">
        <v>0</v>
      </c>
      <c r="D232" s="108">
        <v>64</v>
      </c>
      <c r="E232" s="108">
        <v>0</v>
      </c>
      <c r="F232" s="108">
        <v>0</v>
      </c>
      <c r="G232" s="108">
        <v>71.28</v>
      </c>
      <c r="H232" s="108">
        <v>-7</v>
      </c>
      <c r="I232" s="108">
        <v>0</v>
      </c>
      <c r="J232" s="108"/>
      <c r="K232" s="153">
        <v>10399</v>
      </c>
      <c r="L232" s="153">
        <v>10627</v>
      </c>
      <c r="M232" s="153"/>
      <c r="N232" s="307">
        <v>-0.226878164466393</v>
      </c>
      <c r="O232" s="307">
        <v>0.272864132480241</v>
      </c>
      <c r="P232" s="307">
        <v>0.99794871794871798</v>
      </c>
      <c r="Q232" s="307">
        <v>1.0006540222367599</v>
      </c>
      <c r="R232" s="307">
        <v>0.99953314659197001</v>
      </c>
      <c r="S232" s="307">
        <v>0.99280709948622103</v>
      </c>
      <c r="T232" s="308"/>
      <c r="U232" s="309">
        <v>10725</v>
      </c>
      <c r="V232" s="309">
        <v>10703</v>
      </c>
      <c r="W232" s="309">
        <v>10710</v>
      </c>
      <c r="X232" s="309">
        <v>10705</v>
      </c>
      <c r="Y232" s="309">
        <v>10628</v>
      </c>
      <c r="Z232" s="309">
        <v>10657</v>
      </c>
      <c r="AA232" s="309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</row>
    <row r="233" spans="1:37" ht="13.2" x14ac:dyDescent="0.25">
      <c r="A233" s="108" t="s">
        <v>512</v>
      </c>
      <c r="B233" s="108">
        <v>-7</v>
      </c>
      <c r="C233" s="108">
        <v>0</v>
      </c>
      <c r="D233" s="108">
        <v>-7</v>
      </c>
      <c r="E233" s="108">
        <v>0</v>
      </c>
      <c r="F233" s="108">
        <v>0</v>
      </c>
      <c r="G233" s="108">
        <v>0</v>
      </c>
      <c r="H233" s="108">
        <v>-7</v>
      </c>
      <c r="I233" s="108">
        <v>0</v>
      </c>
      <c r="J233" s="108"/>
      <c r="K233" s="153">
        <v>140599</v>
      </c>
      <c r="L233" s="153">
        <v>159348</v>
      </c>
      <c r="M233" s="153"/>
      <c r="N233" s="307">
        <v>0.61215765659499199</v>
      </c>
      <c r="O233" s="307">
        <v>-0.156801746144245</v>
      </c>
      <c r="P233" s="307">
        <v>1.0059450357344899</v>
      </c>
      <c r="Q233" s="307">
        <v>1.0027409163221901</v>
      </c>
      <c r="R233" s="307">
        <v>1.0061995845704901</v>
      </c>
      <c r="S233" s="307">
        <v>1.0096125228756501</v>
      </c>
      <c r="T233" s="308"/>
      <c r="U233" s="309">
        <v>155592</v>
      </c>
      <c r="V233" s="309">
        <v>156517</v>
      </c>
      <c r="W233" s="309">
        <v>156946</v>
      </c>
      <c r="X233" s="309">
        <v>157919</v>
      </c>
      <c r="Y233" s="309">
        <v>159437</v>
      </c>
      <c r="Z233" s="309">
        <v>159187</v>
      </c>
      <c r="AA233" s="309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</row>
    <row r="234" spans="1:37" ht="14.25" customHeight="1" x14ac:dyDescent="0.25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53"/>
      <c r="L234" s="153"/>
      <c r="M234" s="153"/>
      <c r="N234" s="307"/>
      <c r="O234" s="307"/>
      <c r="P234" s="307"/>
      <c r="Q234" s="307"/>
      <c r="R234" s="307"/>
      <c r="S234" s="307"/>
      <c r="T234" s="308"/>
      <c r="U234" s="309"/>
      <c r="V234" s="309"/>
      <c r="W234" s="309"/>
      <c r="X234" s="309"/>
      <c r="Y234" s="309"/>
      <c r="Z234" s="309"/>
      <c r="AA234" s="309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</row>
    <row r="235" spans="1:37" ht="13.2" x14ac:dyDescent="0.25">
      <c r="A235" s="108" t="s">
        <v>525</v>
      </c>
      <c r="B235" s="108">
        <v>-7</v>
      </c>
      <c r="C235" s="108">
        <v>0</v>
      </c>
      <c r="D235" s="108">
        <v>-7</v>
      </c>
      <c r="E235" s="108">
        <v>0</v>
      </c>
      <c r="F235" s="108">
        <v>0</v>
      </c>
      <c r="G235" s="108">
        <v>0</v>
      </c>
      <c r="H235" s="108">
        <v>-7</v>
      </c>
      <c r="I235" s="108">
        <v>0</v>
      </c>
      <c r="J235" s="108"/>
      <c r="K235" s="153">
        <v>13493</v>
      </c>
      <c r="L235" s="153">
        <v>14002</v>
      </c>
      <c r="M235" s="153"/>
      <c r="N235" s="307">
        <v>-0.17580846333414801</v>
      </c>
      <c r="O235" s="307">
        <v>0.14982876712328802</v>
      </c>
      <c r="P235" s="307">
        <v>0.99277364505844801</v>
      </c>
      <c r="Q235" s="307">
        <v>1.00513808606294</v>
      </c>
      <c r="R235" s="307">
        <v>1.0002129925452601</v>
      </c>
      <c r="S235" s="307">
        <v>0.99488926746166995</v>
      </c>
      <c r="T235" s="308"/>
      <c r="U235" s="309">
        <v>14115</v>
      </c>
      <c r="V235" s="309">
        <v>14013</v>
      </c>
      <c r="W235" s="309">
        <v>14085</v>
      </c>
      <c r="X235" s="309">
        <v>14088</v>
      </c>
      <c r="Y235" s="309">
        <v>14016</v>
      </c>
      <c r="Z235" s="309">
        <v>14037</v>
      </c>
      <c r="AA235" s="309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</row>
    <row r="236" spans="1:37" ht="13.2" x14ac:dyDescent="0.25">
      <c r="A236" s="108" t="s">
        <v>526</v>
      </c>
      <c r="B236" s="108">
        <v>29</v>
      </c>
      <c r="C236" s="108">
        <v>0</v>
      </c>
      <c r="D236" s="108">
        <v>29</v>
      </c>
      <c r="E236" s="108">
        <v>0</v>
      </c>
      <c r="F236" s="108">
        <v>0</v>
      </c>
      <c r="G236" s="108">
        <v>35.64</v>
      </c>
      <c r="H236" s="108">
        <v>-7</v>
      </c>
      <c r="I236" s="108">
        <v>0</v>
      </c>
      <c r="J236" s="108"/>
      <c r="K236" s="153">
        <v>12872</v>
      </c>
      <c r="L236" s="153">
        <v>13222</v>
      </c>
      <c r="M236" s="153"/>
      <c r="N236" s="307">
        <v>-0.21547205554398602</v>
      </c>
      <c r="O236" s="307">
        <v>-0.42950794966468203</v>
      </c>
      <c r="P236" s="307">
        <v>0.992529508441655</v>
      </c>
      <c r="Q236" s="307">
        <v>1.0015053439710999</v>
      </c>
      <c r="R236" s="307">
        <v>1.0042086276867599</v>
      </c>
      <c r="S236" s="307">
        <v>0.99318964226912099</v>
      </c>
      <c r="T236" s="308"/>
      <c r="U236" s="309">
        <v>13386</v>
      </c>
      <c r="V236" s="309">
        <v>13286</v>
      </c>
      <c r="W236" s="309">
        <v>13306</v>
      </c>
      <c r="X236" s="309">
        <v>13362</v>
      </c>
      <c r="Y236" s="309">
        <v>13271</v>
      </c>
      <c r="Z236" s="309">
        <v>13214</v>
      </c>
      <c r="AA236" s="309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</row>
    <row r="237" spans="1:37" ht="13.2" x14ac:dyDescent="0.25">
      <c r="A237" s="108" t="s">
        <v>527</v>
      </c>
      <c r="B237" s="108">
        <v>-7</v>
      </c>
      <c r="C237" s="108">
        <v>0</v>
      </c>
      <c r="D237" s="108">
        <v>-7</v>
      </c>
      <c r="E237" s="108">
        <v>0</v>
      </c>
      <c r="F237" s="108">
        <v>0</v>
      </c>
      <c r="G237" s="108">
        <v>0</v>
      </c>
      <c r="H237" s="108">
        <v>-7</v>
      </c>
      <c r="I237" s="108">
        <v>0</v>
      </c>
      <c r="J237" s="108"/>
      <c r="K237" s="153">
        <v>15524</v>
      </c>
      <c r="L237" s="153">
        <v>16654</v>
      </c>
      <c r="M237" s="153"/>
      <c r="N237" s="307">
        <v>0.55212483027589099</v>
      </c>
      <c r="O237" s="307">
        <v>-0.68410945751320196</v>
      </c>
      <c r="P237" s="307">
        <v>1.0066253604073401</v>
      </c>
      <c r="Q237" s="307">
        <v>1.0092022670485701</v>
      </c>
      <c r="R237" s="307">
        <v>1.0085748792270499</v>
      </c>
      <c r="S237" s="307">
        <v>0.99772482337444601</v>
      </c>
      <c r="T237" s="308"/>
      <c r="U237" s="309">
        <v>16301</v>
      </c>
      <c r="V237" s="309">
        <v>16409</v>
      </c>
      <c r="W237" s="309">
        <v>16560</v>
      </c>
      <c r="X237" s="309">
        <v>16702</v>
      </c>
      <c r="Y237" s="309">
        <v>16664</v>
      </c>
      <c r="Z237" s="309">
        <v>16550</v>
      </c>
      <c r="AA237" s="309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</row>
    <row r="238" spans="1:37" ht="13.2" x14ac:dyDescent="0.25">
      <c r="A238" s="108" t="s">
        <v>528</v>
      </c>
      <c r="B238" s="108">
        <v>-7</v>
      </c>
      <c r="C238" s="108">
        <v>0</v>
      </c>
      <c r="D238" s="108">
        <v>-7</v>
      </c>
      <c r="E238" s="108">
        <v>0</v>
      </c>
      <c r="F238" s="108">
        <v>0</v>
      </c>
      <c r="G238" s="108">
        <v>0</v>
      </c>
      <c r="H238" s="108">
        <v>-7</v>
      </c>
      <c r="I238" s="108">
        <v>0</v>
      </c>
      <c r="J238" s="108"/>
      <c r="K238" s="153">
        <v>8175</v>
      </c>
      <c r="L238" s="153">
        <v>8643</v>
      </c>
      <c r="M238" s="153"/>
      <c r="N238" s="307">
        <v>9.2496341214198793E-2</v>
      </c>
      <c r="O238" s="307">
        <v>0.17303033798592701</v>
      </c>
      <c r="P238" s="307">
        <v>1.0106518467060299</v>
      </c>
      <c r="Q238" s="307">
        <v>1.0092794134494201</v>
      </c>
      <c r="R238" s="307">
        <v>0.99341657207718503</v>
      </c>
      <c r="S238" s="307">
        <v>0.99051645338208405</v>
      </c>
      <c r="T238" s="308"/>
      <c r="U238" s="309">
        <v>8637</v>
      </c>
      <c r="V238" s="309">
        <v>8729</v>
      </c>
      <c r="W238" s="309">
        <v>8810</v>
      </c>
      <c r="X238" s="309">
        <v>8752</v>
      </c>
      <c r="Y238" s="309">
        <v>8669</v>
      </c>
      <c r="Z238" s="309">
        <v>8684</v>
      </c>
      <c r="AA238" s="309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</row>
    <row r="239" spans="1:37" ht="13.2" x14ac:dyDescent="0.25">
      <c r="A239" s="108" t="s">
        <v>529</v>
      </c>
      <c r="B239" s="108">
        <v>-7</v>
      </c>
      <c r="C239" s="108">
        <v>0</v>
      </c>
      <c r="D239" s="108">
        <v>-7</v>
      </c>
      <c r="E239" s="108">
        <v>0</v>
      </c>
      <c r="F239" s="108">
        <v>0</v>
      </c>
      <c r="G239" s="108">
        <v>0</v>
      </c>
      <c r="H239" s="108">
        <v>-7</v>
      </c>
      <c r="I239" s="108">
        <v>0</v>
      </c>
      <c r="J239" s="108"/>
      <c r="K239" s="153">
        <v>25237</v>
      </c>
      <c r="L239" s="153">
        <v>25978</v>
      </c>
      <c r="M239" s="153"/>
      <c r="N239" s="307">
        <v>-0.26318158328927399</v>
      </c>
      <c r="O239" s="307">
        <v>-0.435436014026434</v>
      </c>
      <c r="P239" s="307">
        <v>0.99748341340654301</v>
      </c>
      <c r="Q239" s="307">
        <v>0.99854740061162095</v>
      </c>
      <c r="R239" s="307">
        <v>1.00011484572391</v>
      </c>
      <c r="S239" s="307">
        <v>0.99333971291865997</v>
      </c>
      <c r="T239" s="308"/>
      <c r="U239" s="309">
        <v>26226</v>
      </c>
      <c r="V239" s="309">
        <v>26160</v>
      </c>
      <c r="W239" s="309">
        <v>26122</v>
      </c>
      <c r="X239" s="309">
        <v>26125</v>
      </c>
      <c r="Y239" s="309">
        <v>25951</v>
      </c>
      <c r="Z239" s="309">
        <v>25838</v>
      </c>
      <c r="AA239" s="309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</row>
    <row r="240" spans="1:37" ht="13.2" x14ac:dyDescent="0.25">
      <c r="A240" s="108" t="s">
        <v>530</v>
      </c>
      <c r="B240" s="108">
        <v>179</v>
      </c>
      <c r="C240" s="108">
        <v>0</v>
      </c>
      <c r="D240" s="108">
        <v>179</v>
      </c>
      <c r="E240" s="108">
        <v>0</v>
      </c>
      <c r="F240" s="108">
        <v>0</v>
      </c>
      <c r="G240" s="108">
        <v>35.64</v>
      </c>
      <c r="H240" s="108">
        <v>-7</v>
      </c>
      <c r="I240" s="108">
        <v>150</v>
      </c>
      <c r="J240" s="108"/>
      <c r="K240" s="153">
        <v>5608</v>
      </c>
      <c r="L240" s="153">
        <v>5517</v>
      </c>
      <c r="M240" s="153"/>
      <c r="N240" s="307">
        <v>-0.82796276911968303</v>
      </c>
      <c r="O240" s="307">
        <v>-1.3381555153707101</v>
      </c>
      <c r="P240" s="307">
        <v>1.00139933531573</v>
      </c>
      <c r="Q240" s="307">
        <v>0.99668122270742399</v>
      </c>
      <c r="R240" s="307">
        <v>0.98597967052225699</v>
      </c>
      <c r="S240" s="307">
        <v>0.98293636686811203</v>
      </c>
      <c r="T240" s="308"/>
      <c r="U240" s="309">
        <v>5717</v>
      </c>
      <c r="V240" s="309">
        <v>5725</v>
      </c>
      <c r="W240" s="309">
        <v>5706</v>
      </c>
      <c r="X240" s="309">
        <v>5626</v>
      </c>
      <c r="Y240" s="309">
        <v>5530</v>
      </c>
      <c r="Z240" s="309">
        <v>5456</v>
      </c>
      <c r="AA240" s="309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</row>
    <row r="241" spans="1:37" ht="13.2" x14ac:dyDescent="0.25">
      <c r="A241" s="108" t="s">
        <v>531</v>
      </c>
      <c r="B241" s="108">
        <v>29</v>
      </c>
      <c r="C241" s="108">
        <v>0</v>
      </c>
      <c r="D241" s="108">
        <v>29</v>
      </c>
      <c r="E241" s="108">
        <v>0</v>
      </c>
      <c r="F241" s="108">
        <v>0</v>
      </c>
      <c r="G241" s="108">
        <v>35.64</v>
      </c>
      <c r="H241" s="108">
        <v>-7</v>
      </c>
      <c r="I241" s="108">
        <v>0</v>
      </c>
      <c r="J241" s="108"/>
      <c r="K241" s="153">
        <v>21769</v>
      </c>
      <c r="L241" s="153">
        <v>22853</v>
      </c>
      <c r="M241" s="153"/>
      <c r="N241" s="307">
        <v>2.6212322041274699E-2</v>
      </c>
      <c r="O241" s="307">
        <v>-0.10914647456887101</v>
      </c>
      <c r="P241" s="307">
        <v>0.99903850356190704</v>
      </c>
      <c r="Q241" s="307">
        <v>1.00494334835295</v>
      </c>
      <c r="R241" s="307">
        <v>1.0009576876197099</v>
      </c>
      <c r="S241" s="307">
        <v>0.99612942506740898</v>
      </c>
      <c r="T241" s="308"/>
      <c r="U241" s="309">
        <v>22881</v>
      </c>
      <c r="V241" s="309">
        <v>22859</v>
      </c>
      <c r="W241" s="309">
        <v>22972</v>
      </c>
      <c r="X241" s="309">
        <v>22994</v>
      </c>
      <c r="Y241" s="309">
        <v>22905</v>
      </c>
      <c r="Z241" s="309">
        <v>22880</v>
      </c>
      <c r="AA241" s="309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</row>
    <row r="242" spans="1:37" ht="13.2" x14ac:dyDescent="0.25">
      <c r="A242" s="108" t="s">
        <v>532</v>
      </c>
      <c r="B242" s="108">
        <v>1893</v>
      </c>
      <c r="C242" s="108">
        <v>0</v>
      </c>
      <c r="D242" s="108">
        <v>1893</v>
      </c>
      <c r="E242" s="108">
        <v>0</v>
      </c>
      <c r="F242" s="108">
        <v>0</v>
      </c>
      <c r="G242" s="108">
        <v>0</v>
      </c>
      <c r="H242" s="108">
        <v>-7</v>
      </c>
      <c r="I242" s="108">
        <v>1900</v>
      </c>
      <c r="J242" s="108"/>
      <c r="K242" s="153">
        <v>4411</v>
      </c>
      <c r="L242" s="153">
        <v>4348</v>
      </c>
      <c r="M242" s="153"/>
      <c r="N242" s="307">
        <v>-0.120326818673799</v>
      </c>
      <c r="O242" s="307">
        <v>-1.5632183908046</v>
      </c>
      <c r="P242" s="307">
        <v>1.00045756119881</v>
      </c>
      <c r="Q242" s="307">
        <v>1.0006860278984699</v>
      </c>
      <c r="R242" s="307">
        <v>1.0068555758683699</v>
      </c>
      <c r="S242" s="307">
        <v>0.98729005901043998</v>
      </c>
      <c r="T242" s="308"/>
      <c r="U242" s="309">
        <v>4371</v>
      </c>
      <c r="V242" s="309">
        <v>4373</v>
      </c>
      <c r="W242" s="309">
        <v>4376</v>
      </c>
      <c r="X242" s="309">
        <v>4406</v>
      </c>
      <c r="Y242" s="309">
        <v>4350</v>
      </c>
      <c r="Z242" s="309">
        <v>4282</v>
      </c>
      <c r="AA242" s="309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</row>
    <row r="243" spans="1:37" ht="13.2" x14ac:dyDescent="0.25">
      <c r="A243" s="108" t="s">
        <v>533</v>
      </c>
      <c r="B243" s="108">
        <v>-7</v>
      </c>
      <c r="C243" s="108">
        <v>0</v>
      </c>
      <c r="D243" s="108">
        <v>-7</v>
      </c>
      <c r="E243" s="108">
        <v>0</v>
      </c>
      <c r="F243" s="108">
        <v>0</v>
      </c>
      <c r="G243" s="108">
        <v>0</v>
      </c>
      <c r="H243" s="108">
        <v>-7</v>
      </c>
      <c r="I243" s="108">
        <v>0</v>
      </c>
      <c r="J243" s="108"/>
      <c r="K243" s="153">
        <v>9834</v>
      </c>
      <c r="L243" s="153">
        <v>9934</v>
      </c>
      <c r="M243" s="153"/>
      <c r="N243" s="307">
        <v>-0.29689835250165098</v>
      </c>
      <c r="O243" s="307">
        <v>-1.2266237683490899</v>
      </c>
      <c r="P243" s="307">
        <v>1.0034773969200199</v>
      </c>
      <c r="Q243" s="307">
        <v>1</v>
      </c>
      <c r="R243" s="307">
        <v>0.99297029702970296</v>
      </c>
      <c r="S243" s="307">
        <v>0.99172400039884301</v>
      </c>
      <c r="T243" s="308"/>
      <c r="U243" s="309">
        <v>10065</v>
      </c>
      <c r="V243" s="309">
        <v>10100</v>
      </c>
      <c r="W243" s="309">
        <v>10100</v>
      </c>
      <c r="X243" s="309">
        <v>10029</v>
      </c>
      <c r="Y243" s="309">
        <v>9946</v>
      </c>
      <c r="Z243" s="309">
        <v>9824</v>
      </c>
      <c r="AA243" s="309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</row>
    <row r="244" spans="1:37" ht="13.2" x14ac:dyDescent="0.25">
      <c r="A244" s="108" t="s">
        <v>534</v>
      </c>
      <c r="B244" s="108">
        <v>-7</v>
      </c>
      <c r="C244" s="108">
        <v>0</v>
      </c>
      <c r="D244" s="108">
        <v>-7</v>
      </c>
      <c r="E244" s="108">
        <v>0</v>
      </c>
      <c r="F244" s="108">
        <v>0</v>
      </c>
      <c r="G244" s="108">
        <v>0</v>
      </c>
      <c r="H244" s="108">
        <v>-7</v>
      </c>
      <c r="I244" s="108">
        <v>0</v>
      </c>
      <c r="J244" s="108"/>
      <c r="K244" s="153">
        <v>142131</v>
      </c>
      <c r="L244" s="153">
        <v>159662</v>
      </c>
      <c r="M244" s="153"/>
      <c r="N244" s="307">
        <v>0.91755669176480903</v>
      </c>
      <c r="O244" s="307">
        <v>0.40209691663065306</v>
      </c>
      <c r="P244" s="307">
        <v>1.01064735115471</v>
      </c>
      <c r="Q244" s="307">
        <v>1.0071348682941901</v>
      </c>
      <c r="R244" s="307">
        <v>1.01159020704092</v>
      </c>
      <c r="S244" s="307">
        <v>1.00733753943218</v>
      </c>
      <c r="T244" s="308"/>
      <c r="U244" s="309">
        <v>153935</v>
      </c>
      <c r="V244" s="309">
        <v>155574</v>
      </c>
      <c r="W244" s="309">
        <v>156684</v>
      </c>
      <c r="X244" s="309">
        <v>158500</v>
      </c>
      <c r="Y244" s="309">
        <v>159663</v>
      </c>
      <c r="Z244" s="309">
        <v>160305</v>
      </c>
      <c r="AA244" s="309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</row>
    <row r="245" spans="1:37" ht="14.25" customHeight="1" x14ac:dyDescent="0.25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53"/>
      <c r="L245" s="153"/>
      <c r="M245" s="153"/>
      <c r="N245" s="307"/>
      <c r="O245" s="307"/>
      <c r="P245" s="307"/>
      <c r="Q245" s="307"/>
      <c r="R245" s="307"/>
      <c r="S245" s="307"/>
      <c r="T245" s="308"/>
      <c r="U245" s="309"/>
      <c r="V245" s="309"/>
      <c r="W245" s="309"/>
      <c r="X245" s="309"/>
      <c r="Y245" s="309"/>
      <c r="Z245" s="309"/>
      <c r="AA245" s="309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</row>
    <row r="246" spans="1:37" ht="13.2" x14ac:dyDescent="0.25">
      <c r="A246" s="108" t="s">
        <v>536</v>
      </c>
      <c r="B246" s="108">
        <v>-12</v>
      </c>
      <c r="C246" s="108">
        <v>0</v>
      </c>
      <c r="D246" s="108">
        <v>-12</v>
      </c>
      <c r="E246" s="108">
        <v>0</v>
      </c>
      <c r="F246" s="108">
        <v>0</v>
      </c>
      <c r="G246" s="108">
        <v>35.64</v>
      </c>
      <c r="H246" s="108">
        <v>-48</v>
      </c>
      <c r="I246" s="108">
        <v>0</v>
      </c>
      <c r="J246" s="108"/>
      <c r="K246" s="153">
        <v>21582</v>
      </c>
      <c r="L246" s="153">
        <v>22753</v>
      </c>
      <c r="M246" s="153"/>
      <c r="N246" s="307">
        <v>-0.40355773168606601</v>
      </c>
      <c r="O246" s="307">
        <v>-1.0695655985622201</v>
      </c>
      <c r="P246" s="307">
        <v>0.99633383653224095</v>
      </c>
      <c r="Q246" s="307">
        <v>0.99259740259740303</v>
      </c>
      <c r="R246" s="307">
        <v>0.99986916132408699</v>
      </c>
      <c r="S246" s="307">
        <v>0.99507109831632201</v>
      </c>
      <c r="T246" s="308"/>
      <c r="U246" s="309">
        <v>23185</v>
      </c>
      <c r="V246" s="309">
        <v>23100</v>
      </c>
      <c r="W246" s="309">
        <v>22929</v>
      </c>
      <c r="X246" s="309">
        <v>22926</v>
      </c>
      <c r="Y246" s="309">
        <v>22813</v>
      </c>
      <c r="Z246" s="309">
        <v>22569</v>
      </c>
      <c r="AA246" s="309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</row>
    <row r="247" spans="1:37" ht="13.2" x14ac:dyDescent="0.25">
      <c r="A247" s="108" t="s">
        <v>537</v>
      </c>
      <c r="B247" s="108">
        <v>23</v>
      </c>
      <c r="C247" s="108">
        <v>0</v>
      </c>
      <c r="D247" s="108">
        <v>23</v>
      </c>
      <c r="E247" s="108">
        <v>0</v>
      </c>
      <c r="F247" s="108">
        <v>0</v>
      </c>
      <c r="G247" s="108">
        <v>71.28</v>
      </c>
      <c r="H247" s="108">
        <v>-48</v>
      </c>
      <c r="I247" s="108">
        <v>0</v>
      </c>
      <c r="J247" s="108"/>
      <c r="K247" s="153">
        <v>50023</v>
      </c>
      <c r="L247" s="153">
        <v>51735</v>
      </c>
      <c r="M247" s="153"/>
      <c r="N247" s="307">
        <v>-0.34989419871327399</v>
      </c>
      <c r="O247" s="307">
        <v>-0.40947193572063201</v>
      </c>
      <c r="P247" s="307">
        <v>0.99874297685934699</v>
      </c>
      <c r="Q247" s="307">
        <v>0.99658651004023702</v>
      </c>
      <c r="R247" s="307">
        <v>0.99900497512437803</v>
      </c>
      <c r="S247" s="307">
        <v>0.99168709776279496</v>
      </c>
      <c r="T247" s="308"/>
      <c r="U247" s="309">
        <v>52505</v>
      </c>
      <c r="V247" s="309">
        <v>52439</v>
      </c>
      <c r="W247" s="309">
        <v>52260</v>
      </c>
      <c r="X247" s="309">
        <v>52208</v>
      </c>
      <c r="Y247" s="309">
        <v>51774</v>
      </c>
      <c r="Z247" s="309">
        <v>51562</v>
      </c>
      <c r="AA247" s="309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</row>
    <row r="248" spans="1:37" ht="13.2" x14ac:dyDescent="0.25">
      <c r="A248" s="108" t="s">
        <v>538</v>
      </c>
      <c r="B248" s="108">
        <v>23</v>
      </c>
      <c r="C248" s="108">
        <v>0</v>
      </c>
      <c r="D248" s="108">
        <v>23</v>
      </c>
      <c r="E248" s="108">
        <v>0</v>
      </c>
      <c r="F248" s="108">
        <v>0</v>
      </c>
      <c r="G248" s="108">
        <v>71.28</v>
      </c>
      <c r="H248" s="108">
        <v>-48</v>
      </c>
      <c r="I248" s="108">
        <v>0</v>
      </c>
      <c r="J248" s="108"/>
      <c r="K248" s="153">
        <v>56767</v>
      </c>
      <c r="L248" s="153">
        <v>59986</v>
      </c>
      <c r="M248" s="153"/>
      <c r="N248" s="307">
        <v>0.245800005937169</v>
      </c>
      <c r="O248" s="307">
        <v>6.0032017075773707E-2</v>
      </c>
      <c r="P248" s="307">
        <v>1.0026102185847601</v>
      </c>
      <c r="Q248" s="307">
        <v>1.00421586576415</v>
      </c>
      <c r="R248" s="307">
        <v>1.00112062621262</v>
      </c>
      <c r="S248" s="307">
        <v>1.0018878957480599</v>
      </c>
      <c r="T248" s="308"/>
      <c r="U248" s="309">
        <v>59382</v>
      </c>
      <c r="V248" s="309">
        <v>59537</v>
      </c>
      <c r="W248" s="309">
        <v>59788</v>
      </c>
      <c r="X248" s="309">
        <v>59855</v>
      </c>
      <c r="Y248" s="309">
        <v>59968</v>
      </c>
      <c r="Z248" s="309">
        <v>60004</v>
      </c>
      <c r="AA248" s="309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</row>
    <row r="249" spans="1:37" ht="13.2" x14ac:dyDescent="0.25">
      <c r="A249" s="108" t="s">
        <v>539</v>
      </c>
      <c r="B249" s="108">
        <v>23</v>
      </c>
      <c r="C249" s="108">
        <v>0</v>
      </c>
      <c r="D249" s="108">
        <v>23</v>
      </c>
      <c r="E249" s="108">
        <v>0</v>
      </c>
      <c r="F249" s="108">
        <v>0</v>
      </c>
      <c r="G249" s="108">
        <v>71.28</v>
      </c>
      <c r="H249" s="108">
        <v>-48</v>
      </c>
      <c r="I249" s="108">
        <v>0</v>
      </c>
      <c r="J249" s="108"/>
      <c r="K249" s="153">
        <v>10023</v>
      </c>
      <c r="L249" s="153">
        <v>10430</v>
      </c>
      <c r="M249" s="153"/>
      <c r="N249" s="307">
        <v>0.30651145581503897</v>
      </c>
      <c r="O249" s="307">
        <v>-0.44069745161908402</v>
      </c>
      <c r="P249" s="307">
        <v>1.00630394724081</v>
      </c>
      <c r="Q249" s="307">
        <v>1.0116615265998501</v>
      </c>
      <c r="R249" s="307">
        <v>0.99904734686100805</v>
      </c>
      <c r="S249" s="307">
        <v>0.995327548393249</v>
      </c>
      <c r="T249" s="308"/>
      <c r="U249" s="309">
        <v>10311</v>
      </c>
      <c r="V249" s="309">
        <v>10376</v>
      </c>
      <c r="W249" s="309">
        <v>10497</v>
      </c>
      <c r="X249" s="309">
        <v>10487</v>
      </c>
      <c r="Y249" s="309">
        <v>10438</v>
      </c>
      <c r="Z249" s="309">
        <v>10392</v>
      </c>
      <c r="AA249" s="309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</row>
    <row r="250" spans="1:37" ht="13.2" x14ac:dyDescent="0.25">
      <c r="A250" s="108" t="s">
        <v>540</v>
      </c>
      <c r="B250" s="108">
        <v>-12</v>
      </c>
      <c r="C250" s="108">
        <v>0</v>
      </c>
      <c r="D250" s="108">
        <v>-12</v>
      </c>
      <c r="E250" s="108">
        <v>0</v>
      </c>
      <c r="F250" s="108">
        <v>0</v>
      </c>
      <c r="G250" s="108">
        <v>35.64</v>
      </c>
      <c r="H250" s="108">
        <v>-48</v>
      </c>
      <c r="I250" s="108">
        <v>0</v>
      </c>
      <c r="J250" s="108"/>
      <c r="K250" s="153">
        <v>15021</v>
      </c>
      <c r="L250" s="153">
        <v>15345</v>
      </c>
      <c r="M250" s="153"/>
      <c r="N250" s="307">
        <v>-0.21564254444499401</v>
      </c>
      <c r="O250" s="307">
        <v>-3.2603025560771999E-2</v>
      </c>
      <c r="P250" s="307">
        <v>0.99702631068588798</v>
      </c>
      <c r="Q250" s="307">
        <v>1.00149127925825</v>
      </c>
      <c r="R250" s="307">
        <v>0.99967629159653004</v>
      </c>
      <c r="S250" s="307">
        <v>0.99319992228482601</v>
      </c>
      <c r="T250" s="308"/>
      <c r="U250" s="309">
        <v>15469</v>
      </c>
      <c r="V250" s="309">
        <v>15423</v>
      </c>
      <c r="W250" s="309">
        <v>15446</v>
      </c>
      <c r="X250" s="309">
        <v>15441</v>
      </c>
      <c r="Y250" s="309">
        <v>15336</v>
      </c>
      <c r="Z250" s="309">
        <v>15331</v>
      </c>
      <c r="AA250" s="309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</row>
    <row r="251" spans="1:37" ht="13.2" x14ac:dyDescent="0.25">
      <c r="A251" s="108" t="s">
        <v>541</v>
      </c>
      <c r="B251" s="108">
        <v>23</v>
      </c>
      <c r="C251" s="108">
        <v>0</v>
      </c>
      <c r="D251" s="108">
        <v>23</v>
      </c>
      <c r="E251" s="108">
        <v>0</v>
      </c>
      <c r="F251" s="108">
        <v>0</v>
      </c>
      <c r="G251" s="108">
        <v>71.28</v>
      </c>
      <c r="H251" s="108">
        <v>-48</v>
      </c>
      <c r="I251" s="108">
        <v>0</v>
      </c>
      <c r="J251" s="108"/>
      <c r="K251" s="153">
        <v>15157</v>
      </c>
      <c r="L251" s="153">
        <v>16043</v>
      </c>
      <c r="M251" s="153"/>
      <c r="N251" s="307">
        <v>0.41309888019351898</v>
      </c>
      <c r="O251" s="307">
        <v>-4.9748149990672196E-2</v>
      </c>
      <c r="P251" s="307">
        <v>0.99772411177139997</v>
      </c>
      <c r="Q251" s="307">
        <v>1.0147002914712999</v>
      </c>
      <c r="R251" s="307">
        <v>1.00655676283252</v>
      </c>
      <c r="S251" s="307">
        <v>0.99764253365593403</v>
      </c>
      <c r="T251" s="308"/>
      <c r="U251" s="309">
        <v>15818</v>
      </c>
      <c r="V251" s="309">
        <v>15782</v>
      </c>
      <c r="W251" s="309">
        <v>16014</v>
      </c>
      <c r="X251" s="309">
        <v>16119</v>
      </c>
      <c r="Y251" s="309">
        <v>16081</v>
      </c>
      <c r="Z251" s="309">
        <v>16073</v>
      </c>
      <c r="AA251" s="309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</row>
    <row r="252" spans="1:37" ht="13.2" x14ac:dyDescent="0.25">
      <c r="A252" s="108" t="s">
        <v>542</v>
      </c>
      <c r="B252" s="108">
        <v>23</v>
      </c>
      <c r="C252" s="108">
        <v>0</v>
      </c>
      <c r="D252" s="108">
        <v>23</v>
      </c>
      <c r="E252" s="108">
        <v>0</v>
      </c>
      <c r="F252" s="108">
        <v>0</v>
      </c>
      <c r="G252" s="108">
        <v>71.28</v>
      </c>
      <c r="H252" s="108">
        <v>-48</v>
      </c>
      <c r="I252" s="108">
        <v>0</v>
      </c>
      <c r="J252" s="108"/>
      <c r="K252" s="153">
        <v>25712</v>
      </c>
      <c r="L252" s="153">
        <v>26402</v>
      </c>
      <c r="M252" s="153"/>
      <c r="N252" s="307">
        <v>-0.47418414446600599</v>
      </c>
      <c r="O252" s="307">
        <v>0.32937078821836901</v>
      </c>
      <c r="P252" s="307">
        <v>0.99052784071914102</v>
      </c>
      <c r="Q252" s="307">
        <v>0.99369984249606202</v>
      </c>
      <c r="R252" s="307">
        <v>0.99415050192467402</v>
      </c>
      <c r="S252" s="307">
        <v>1.0026952131496001</v>
      </c>
      <c r="T252" s="308"/>
      <c r="U252" s="309">
        <v>26921</v>
      </c>
      <c r="V252" s="309">
        <v>26666</v>
      </c>
      <c r="W252" s="309">
        <v>26498</v>
      </c>
      <c r="X252" s="309">
        <v>26343</v>
      </c>
      <c r="Y252" s="309">
        <v>26414</v>
      </c>
      <c r="Z252" s="309">
        <v>26501</v>
      </c>
      <c r="AA252" s="309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</row>
    <row r="253" spans="1:37" ht="13.2" x14ac:dyDescent="0.25">
      <c r="A253" s="108" t="s">
        <v>543</v>
      </c>
      <c r="B253" s="108">
        <v>1045</v>
      </c>
      <c r="C253" s="108">
        <v>0</v>
      </c>
      <c r="D253" s="108">
        <v>1045</v>
      </c>
      <c r="E253" s="108">
        <v>0</v>
      </c>
      <c r="F253" s="108">
        <v>0</v>
      </c>
      <c r="G253" s="108">
        <v>142.56</v>
      </c>
      <c r="H253" s="108">
        <v>-48</v>
      </c>
      <c r="I253" s="108">
        <v>950</v>
      </c>
      <c r="J253" s="108"/>
      <c r="K253" s="153">
        <v>10061</v>
      </c>
      <c r="L253" s="153">
        <v>10260</v>
      </c>
      <c r="M253" s="153"/>
      <c r="N253" s="307">
        <v>0.26906183440584802</v>
      </c>
      <c r="O253" s="307">
        <v>-0.304040800313849</v>
      </c>
      <c r="P253" s="307">
        <v>1.0024784375929401</v>
      </c>
      <c r="Q253" s="307">
        <v>1.00464794303797</v>
      </c>
      <c r="R253" s="307">
        <v>1.0055123535781101</v>
      </c>
      <c r="S253" s="307">
        <v>0.99813999021047495</v>
      </c>
      <c r="T253" s="308"/>
      <c r="U253" s="309">
        <v>10087</v>
      </c>
      <c r="V253" s="309">
        <v>10112</v>
      </c>
      <c r="W253" s="309">
        <v>10159</v>
      </c>
      <c r="X253" s="309">
        <v>10215</v>
      </c>
      <c r="Y253" s="309">
        <v>10196</v>
      </c>
      <c r="Z253" s="309">
        <v>10165</v>
      </c>
      <c r="AA253" s="309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</row>
    <row r="254" spans="1:37" ht="13.2" x14ac:dyDescent="0.25">
      <c r="A254" s="108" t="s">
        <v>544</v>
      </c>
      <c r="B254" s="108">
        <v>973</v>
      </c>
      <c r="C254" s="108">
        <v>0</v>
      </c>
      <c r="D254" s="108">
        <v>973</v>
      </c>
      <c r="E254" s="108">
        <v>0</v>
      </c>
      <c r="F254" s="108">
        <v>0</v>
      </c>
      <c r="G254" s="108">
        <v>71.28</v>
      </c>
      <c r="H254" s="108">
        <v>-48</v>
      </c>
      <c r="I254" s="108">
        <v>950</v>
      </c>
      <c r="J254" s="108"/>
      <c r="K254" s="153">
        <v>19998</v>
      </c>
      <c r="L254" s="153">
        <v>20536</v>
      </c>
      <c r="M254" s="153"/>
      <c r="N254" s="307">
        <v>0.17832131884600899</v>
      </c>
      <c r="O254" s="307">
        <v>-0.12645914396887198</v>
      </c>
      <c r="P254" s="307">
        <v>1.0037229352405199</v>
      </c>
      <c r="Q254" s="307">
        <v>1.0055148853099101</v>
      </c>
      <c r="R254" s="307">
        <v>1.0032034169781101</v>
      </c>
      <c r="S254" s="307">
        <v>0.99472640185785499</v>
      </c>
      <c r="T254" s="308"/>
      <c r="U254" s="309">
        <v>20414</v>
      </c>
      <c r="V254" s="309">
        <v>20490</v>
      </c>
      <c r="W254" s="309">
        <v>20603</v>
      </c>
      <c r="X254" s="309">
        <v>20669</v>
      </c>
      <c r="Y254" s="309">
        <v>20560</v>
      </c>
      <c r="Z254" s="309">
        <v>20534</v>
      </c>
      <c r="AA254" s="309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</row>
    <row r="255" spans="1:37" ht="13.2" x14ac:dyDescent="0.25">
      <c r="A255" s="108" t="s">
        <v>545</v>
      </c>
      <c r="B255" s="108">
        <v>1923</v>
      </c>
      <c r="C255" s="108">
        <v>0</v>
      </c>
      <c r="D255" s="108">
        <v>1923</v>
      </c>
      <c r="E255" s="108">
        <v>0</v>
      </c>
      <c r="F255" s="108">
        <v>0</v>
      </c>
      <c r="G255" s="108">
        <v>71.28</v>
      </c>
      <c r="H255" s="108">
        <v>-48</v>
      </c>
      <c r="I255" s="108">
        <v>1900</v>
      </c>
      <c r="J255" s="108"/>
      <c r="K255" s="153">
        <v>6849</v>
      </c>
      <c r="L255" s="153">
        <v>6908</v>
      </c>
      <c r="M255" s="153"/>
      <c r="N255" s="307">
        <v>0</v>
      </c>
      <c r="O255" s="307">
        <v>1.44508670520231E-2</v>
      </c>
      <c r="P255" s="307">
        <v>0.99682080924855498</v>
      </c>
      <c r="Q255" s="307">
        <v>1.0040591475790099</v>
      </c>
      <c r="R255" s="307">
        <v>1</v>
      </c>
      <c r="S255" s="307">
        <v>0.99913369910482197</v>
      </c>
      <c r="T255" s="308"/>
      <c r="U255" s="309">
        <v>6920</v>
      </c>
      <c r="V255" s="309">
        <v>6898</v>
      </c>
      <c r="W255" s="309">
        <v>6926</v>
      </c>
      <c r="X255" s="309">
        <v>6926</v>
      </c>
      <c r="Y255" s="309">
        <v>6920</v>
      </c>
      <c r="Z255" s="309">
        <v>6921</v>
      </c>
      <c r="AA255" s="309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</row>
    <row r="256" spans="1:37" ht="13.2" x14ac:dyDescent="0.25">
      <c r="A256" s="108" t="s">
        <v>546</v>
      </c>
      <c r="B256" s="108">
        <v>973</v>
      </c>
      <c r="C256" s="108">
        <v>0</v>
      </c>
      <c r="D256" s="108">
        <v>973</v>
      </c>
      <c r="E256" s="108">
        <v>0</v>
      </c>
      <c r="F256" s="108">
        <v>0</v>
      </c>
      <c r="G256" s="108">
        <v>71.28</v>
      </c>
      <c r="H256" s="108">
        <v>-48</v>
      </c>
      <c r="I256" s="108">
        <v>950</v>
      </c>
      <c r="J256" s="108"/>
      <c r="K256" s="153">
        <v>10766</v>
      </c>
      <c r="L256" s="153">
        <v>11042</v>
      </c>
      <c r="M256" s="153"/>
      <c r="N256" s="307">
        <v>0.26798323496584098</v>
      </c>
      <c r="O256" s="307">
        <v>-0.64067857787402993</v>
      </c>
      <c r="P256" s="307">
        <v>1.00583728566217</v>
      </c>
      <c r="Q256" s="307">
        <v>1.00553137468263</v>
      </c>
      <c r="R256" s="307">
        <v>1.00441879339886</v>
      </c>
      <c r="S256" s="307">
        <v>0.99497216735500105</v>
      </c>
      <c r="T256" s="308"/>
      <c r="U256" s="309">
        <v>10964</v>
      </c>
      <c r="V256" s="309">
        <v>11028</v>
      </c>
      <c r="W256" s="309">
        <v>11089</v>
      </c>
      <c r="X256" s="309">
        <v>11138</v>
      </c>
      <c r="Y256" s="309">
        <v>11082</v>
      </c>
      <c r="Z256" s="309">
        <v>11011</v>
      </c>
      <c r="AA256" s="309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</row>
    <row r="257" spans="1:37" ht="13.2" x14ac:dyDescent="0.25">
      <c r="A257" s="108" t="s">
        <v>547</v>
      </c>
      <c r="B257" s="108">
        <v>23</v>
      </c>
      <c r="C257" s="108">
        <v>0</v>
      </c>
      <c r="D257" s="108">
        <v>23</v>
      </c>
      <c r="E257" s="108">
        <v>0</v>
      </c>
      <c r="F257" s="108">
        <v>0</v>
      </c>
      <c r="G257" s="108">
        <v>71.28</v>
      </c>
      <c r="H257" s="108">
        <v>-48</v>
      </c>
      <c r="I257" s="108">
        <v>0</v>
      </c>
      <c r="J257" s="108"/>
      <c r="K257" s="153">
        <v>10691</v>
      </c>
      <c r="L257" s="153">
        <v>10913</v>
      </c>
      <c r="M257" s="153"/>
      <c r="N257" s="307">
        <v>0.16037074127439599</v>
      </c>
      <c r="O257" s="307">
        <v>-0.67542898868200096</v>
      </c>
      <c r="P257" s="307">
        <v>0.99595811133566003</v>
      </c>
      <c r="Q257" s="307">
        <v>1.0085777531820701</v>
      </c>
      <c r="R257" s="307">
        <v>1.00164609053498</v>
      </c>
      <c r="S257" s="307">
        <v>1.00027389756231</v>
      </c>
      <c r="T257" s="308"/>
      <c r="U257" s="309">
        <v>10886</v>
      </c>
      <c r="V257" s="309">
        <v>10842</v>
      </c>
      <c r="W257" s="309">
        <v>10935</v>
      </c>
      <c r="X257" s="309">
        <v>10953</v>
      </c>
      <c r="Y257" s="309">
        <v>10956</v>
      </c>
      <c r="Z257" s="309">
        <v>10882</v>
      </c>
      <c r="AA257" s="309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</row>
    <row r="258" spans="1:37" ht="13.2" x14ac:dyDescent="0.25">
      <c r="A258" s="108" t="s">
        <v>548</v>
      </c>
      <c r="B258" s="108">
        <v>-12</v>
      </c>
      <c r="C258" s="108">
        <v>0</v>
      </c>
      <c r="D258" s="108">
        <v>-12</v>
      </c>
      <c r="E258" s="108">
        <v>0</v>
      </c>
      <c r="F258" s="108">
        <v>0</v>
      </c>
      <c r="G258" s="108">
        <v>35.64</v>
      </c>
      <c r="H258" s="108">
        <v>-48</v>
      </c>
      <c r="I258" s="108">
        <v>0</v>
      </c>
      <c r="J258" s="108"/>
      <c r="K258" s="153">
        <v>10873</v>
      </c>
      <c r="L258" s="153">
        <v>11243</v>
      </c>
      <c r="M258" s="153"/>
      <c r="N258" s="307">
        <v>0.32241149039435896</v>
      </c>
      <c r="O258" s="307">
        <v>-0.302061122956645</v>
      </c>
      <c r="P258" s="307">
        <v>1.0031497480201601</v>
      </c>
      <c r="Q258" s="307">
        <v>1.0071768188750301</v>
      </c>
      <c r="R258" s="307">
        <v>1.00320655562483</v>
      </c>
      <c r="S258" s="307">
        <v>0.99937849596022399</v>
      </c>
      <c r="T258" s="308"/>
      <c r="U258" s="309">
        <v>11112</v>
      </c>
      <c r="V258" s="309">
        <v>11147</v>
      </c>
      <c r="W258" s="309">
        <v>11227</v>
      </c>
      <c r="X258" s="309">
        <v>11263</v>
      </c>
      <c r="Y258" s="309">
        <v>11256</v>
      </c>
      <c r="Z258" s="309">
        <v>11222</v>
      </c>
      <c r="AA258" s="309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</row>
    <row r="259" spans="1:37" ht="13.2" x14ac:dyDescent="0.25">
      <c r="A259" s="108" t="s">
        <v>549</v>
      </c>
      <c r="B259" s="108">
        <v>1923</v>
      </c>
      <c r="C259" s="108">
        <v>0</v>
      </c>
      <c r="D259" s="108">
        <v>1923</v>
      </c>
      <c r="E259" s="108">
        <v>0</v>
      </c>
      <c r="F259" s="108">
        <v>0</v>
      </c>
      <c r="G259" s="108">
        <v>71.28</v>
      </c>
      <c r="H259" s="108">
        <v>-48</v>
      </c>
      <c r="I259" s="108">
        <v>1900</v>
      </c>
      <c r="J259" s="108"/>
      <c r="K259" s="153">
        <v>6730</v>
      </c>
      <c r="L259" s="153">
        <v>6728</v>
      </c>
      <c r="M259" s="153"/>
      <c r="N259" s="307">
        <v>-0.21417352725481301</v>
      </c>
      <c r="O259" s="307">
        <v>0.163350163350163</v>
      </c>
      <c r="P259" s="307">
        <v>1.0022084805653699</v>
      </c>
      <c r="Q259" s="307">
        <v>0.993682973409725</v>
      </c>
      <c r="R259" s="307">
        <v>1.00354819633353</v>
      </c>
      <c r="S259" s="307">
        <v>0.99204478491455494</v>
      </c>
      <c r="T259" s="308"/>
      <c r="U259" s="309">
        <v>6792</v>
      </c>
      <c r="V259" s="309">
        <v>6807</v>
      </c>
      <c r="W259" s="309">
        <v>6764</v>
      </c>
      <c r="X259" s="309">
        <v>6788</v>
      </c>
      <c r="Y259" s="309">
        <v>6734</v>
      </c>
      <c r="Z259" s="309">
        <v>6745</v>
      </c>
      <c r="AA259" s="309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</row>
    <row r="260" spans="1:37" ht="13.2" x14ac:dyDescent="0.25">
      <c r="A260" s="108" t="s">
        <v>550</v>
      </c>
      <c r="B260" s="108">
        <v>2066</v>
      </c>
      <c r="C260" s="108">
        <v>71</v>
      </c>
      <c r="D260" s="108">
        <v>1995</v>
      </c>
      <c r="E260" s="108">
        <v>70.687711386696805</v>
      </c>
      <c r="F260" s="108">
        <v>0</v>
      </c>
      <c r="G260" s="108">
        <v>142.56</v>
      </c>
      <c r="H260" s="108">
        <v>-48</v>
      </c>
      <c r="I260" s="108">
        <v>1900</v>
      </c>
      <c r="J260" s="108"/>
      <c r="K260" s="153">
        <v>7096</v>
      </c>
      <c r="L260" s="153">
        <v>6929</v>
      </c>
      <c r="M260" s="153"/>
      <c r="N260" s="307">
        <v>-0.37916052676761902</v>
      </c>
      <c r="O260" s="307">
        <v>-0.41889354326159201</v>
      </c>
      <c r="P260" s="307">
        <v>1.0007113387395099</v>
      </c>
      <c r="Q260" s="307">
        <v>0.99928916690361103</v>
      </c>
      <c r="R260" s="307">
        <v>0.99758144828567397</v>
      </c>
      <c r="S260" s="307">
        <v>0.987307472903594</v>
      </c>
      <c r="T260" s="308"/>
      <c r="U260" s="309">
        <v>7029</v>
      </c>
      <c r="V260" s="309">
        <v>7034</v>
      </c>
      <c r="W260" s="309">
        <v>7029</v>
      </c>
      <c r="X260" s="309">
        <v>7012</v>
      </c>
      <c r="Y260" s="309">
        <v>6923</v>
      </c>
      <c r="Z260" s="309">
        <v>6894</v>
      </c>
      <c r="AA260" s="309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</row>
    <row r="261" spans="1:37" ht="14.25" customHeight="1" x14ac:dyDescent="0.25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153"/>
      <c r="L261" s="153"/>
      <c r="M261" s="153"/>
      <c r="N261" s="307"/>
      <c r="O261" s="307"/>
      <c r="P261" s="307"/>
      <c r="Q261" s="307"/>
      <c r="R261" s="307"/>
      <c r="S261" s="307"/>
      <c r="T261" s="308"/>
      <c r="U261" s="309"/>
      <c r="V261" s="309"/>
      <c r="W261" s="309"/>
      <c r="X261" s="309"/>
      <c r="Y261" s="309"/>
      <c r="Z261" s="309"/>
      <c r="AA261" s="309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</row>
    <row r="262" spans="1:37" ht="13.2" x14ac:dyDescent="0.25">
      <c r="A262" s="108" t="s">
        <v>552</v>
      </c>
      <c r="B262" s="108">
        <v>84</v>
      </c>
      <c r="C262" s="108">
        <v>0</v>
      </c>
      <c r="D262" s="108">
        <v>84</v>
      </c>
      <c r="E262" s="108">
        <v>0</v>
      </c>
      <c r="F262" s="108">
        <v>0</v>
      </c>
      <c r="G262" s="108">
        <v>71.28</v>
      </c>
      <c r="H262" s="108">
        <v>13</v>
      </c>
      <c r="I262" s="108">
        <v>0</v>
      </c>
      <c r="J262" s="108"/>
      <c r="K262" s="153">
        <v>26141</v>
      </c>
      <c r="L262" s="153">
        <v>26414</v>
      </c>
      <c r="M262" s="153"/>
      <c r="N262" s="307">
        <v>-0.39938879856537002</v>
      </c>
      <c r="O262" s="307">
        <v>-0.66132567455218805</v>
      </c>
      <c r="P262" s="307">
        <v>0.99709918554055599</v>
      </c>
      <c r="Q262" s="307">
        <v>0.99750102569840704</v>
      </c>
      <c r="R262" s="307">
        <v>0.994802572539635</v>
      </c>
      <c r="S262" s="307">
        <v>0.99462507047547499</v>
      </c>
      <c r="T262" s="308"/>
      <c r="U262" s="309">
        <v>26889</v>
      </c>
      <c r="V262" s="309">
        <v>26811</v>
      </c>
      <c r="W262" s="309">
        <v>26744</v>
      </c>
      <c r="X262" s="309">
        <v>26605</v>
      </c>
      <c r="Y262" s="309">
        <v>26462</v>
      </c>
      <c r="Z262" s="309">
        <v>26287</v>
      </c>
      <c r="AA262" s="309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</row>
    <row r="263" spans="1:37" ht="13.2" x14ac:dyDescent="0.25">
      <c r="A263" s="108" t="s">
        <v>553</v>
      </c>
      <c r="B263" s="108">
        <v>49</v>
      </c>
      <c r="C263" s="108">
        <v>0</v>
      </c>
      <c r="D263" s="108">
        <v>49</v>
      </c>
      <c r="E263" s="108">
        <v>0</v>
      </c>
      <c r="F263" s="108">
        <v>0</v>
      </c>
      <c r="G263" s="108">
        <v>35.64</v>
      </c>
      <c r="H263" s="108">
        <v>13</v>
      </c>
      <c r="I263" s="108">
        <v>0</v>
      </c>
      <c r="J263" s="108"/>
      <c r="K263" s="153">
        <v>97236</v>
      </c>
      <c r="L263" s="153">
        <v>103532</v>
      </c>
      <c r="M263" s="153"/>
      <c r="N263" s="307">
        <v>0.29811228427247799</v>
      </c>
      <c r="O263" s="307">
        <v>1.5446848360220498E-2</v>
      </c>
      <c r="P263" s="307">
        <v>1.0046114014948</v>
      </c>
      <c r="Q263" s="307">
        <v>1.0034621257062799</v>
      </c>
      <c r="R263" s="307">
        <v>1.0021902832831</v>
      </c>
      <c r="S263" s="307">
        <v>1.00166329816554</v>
      </c>
      <c r="T263" s="308"/>
      <c r="U263" s="309">
        <v>102355</v>
      </c>
      <c r="V263" s="309">
        <v>102827</v>
      </c>
      <c r="W263" s="309">
        <v>103183</v>
      </c>
      <c r="X263" s="309">
        <v>103409</v>
      </c>
      <c r="Y263" s="309">
        <v>103581</v>
      </c>
      <c r="Z263" s="309">
        <v>103597</v>
      </c>
      <c r="AA263" s="309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</row>
    <row r="264" spans="1:37" ht="13.2" x14ac:dyDescent="0.25">
      <c r="A264" s="108" t="s">
        <v>554</v>
      </c>
      <c r="B264" s="108">
        <v>84</v>
      </c>
      <c r="C264" s="108">
        <v>0</v>
      </c>
      <c r="D264" s="108">
        <v>84</v>
      </c>
      <c r="E264" s="108">
        <v>0</v>
      </c>
      <c r="F264" s="108">
        <v>0</v>
      </c>
      <c r="G264" s="108">
        <v>71.28</v>
      </c>
      <c r="H264" s="108">
        <v>13</v>
      </c>
      <c r="I264" s="108">
        <v>0</v>
      </c>
      <c r="J264" s="108"/>
      <c r="K264" s="153">
        <v>9511</v>
      </c>
      <c r="L264" s="153">
        <v>9374</v>
      </c>
      <c r="M264" s="153"/>
      <c r="N264" s="307">
        <v>-0.57302923782284199</v>
      </c>
      <c r="O264" s="307">
        <v>-0.330666666666667</v>
      </c>
      <c r="P264" s="307">
        <v>0.99728969039924897</v>
      </c>
      <c r="Q264" s="307">
        <v>1.0016724155952801</v>
      </c>
      <c r="R264" s="307">
        <v>0.98925180006261104</v>
      </c>
      <c r="S264" s="307">
        <v>0.988924050632911</v>
      </c>
      <c r="T264" s="308"/>
      <c r="U264" s="309">
        <v>9593</v>
      </c>
      <c r="V264" s="309">
        <v>9567</v>
      </c>
      <c r="W264" s="309">
        <v>9583</v>
      </c>
      <c r="X264" s="309">
        <v>9480</v>
      </c>
      <c r="Y264" s="309">
        <v>9375</v>
      </c>
      <c r="Z264" s="309">
        <v>9344</v>
      </c>
      <c r="AA264" s="309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</row>
    <row r="265" spans="1:37" ht="13.2" x14ac:dyDescent="0.25">
      <c r="A265" s="108" t="s">
        <v>555</v>
      </c>
      <c r="B265" s="108">
        <v>84</v>
      </c>
      <c r="C265" s="108">
        <v>0</v>
      </c>
      <c r="D265" s="108">
        <v>84</v>
      </c>
      <c r="E265" s="108">
        <v>0</v>
      </c>
      <c r="F265" s="108">
        <v>0</v>
      </c>
      <c r="G265" s="108">
        <v>71.28</v>
      </c>
      <c r="H265" s="108">
        <v>13</v>
      </c>
      <c r="I265" s="108">
        <v>0</v>
      </c>
      <c r="J265" s="108"/>
      <c r="K265" s="153">
        <v>36829</v>
      </c>
      <c r="L265" s="153">
        <v>37645</v>
      </c>
      <c r="M265" s="153"/>
      <c r="N265" s="307">
        <v>9.64035970907995E-2</v>
      </c>
      <c r="O265" s="307">
        <v>-0.12734459979306501</v>
      </c>
      <c r="P265" s="307">
        <v>1.00151805688718</v>
      </c>
      <c r="Q265" s="307">
        <v>1.0025262598058799</v>
      </c>
      <c r="R265" s="307">
        <v>1.0001061007957599</v>
      </c>
      <c r="S265" s="307">
        <v>0.999708253766179</v>
      </c>
      <c r="T265" s="308"/>
      <c r="U265" s="309">
        <v>37548</v>
      </c>
      <c r="V265" s="309">
        <v>37605</v>
      </c>
      <c r="W265" s="309">
        <v>37700</v>
      </c>
      <c r="X265" s="309">
        <v>37704</v>
      </c>
      <c r="Y265" s="309">
        <v>37693</v>
      </c>
      <c r="Z265" s="309">
        <v>37645</v>
      </c>
      <c r="AA265" s="309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</row>
    <row r="266" spans="1:37" ht="13.2" x14ac:dyDescent="0.25">
      <c r="A266" s="108" t="s">
        <v>556</v>
      </c>
      <c r="B266" s="108">
        <v>1085</v>
      </c>
      <c r="C266" s="108">
        <v>15</v>
      </c>
      <c r="D266" s="108">
        <v>1070</v>
      </c>
      <c r="E266" s="108">
        <v>15.1920131002059</v>
      </c>
      <c r="F266" s="108">
        <v>0</v>
      </c>
      <c r="G266" s="108">
        <v>106.92</v>
      </c>
      <c r="H266" s="108">
        <v>13</v>
      </c>
      <c r="I266" s="108">
        <v>950</v>
      </c>
      <c r="J266" s="108"/>
      <c r="K266" s="153">
        <v>18931</v>
      </c>
      <c r="L266" s="153">
        <v>18538</v>
      </c>
      <c r="M266" s="153"/>
      <c r="N266" s="307">
        <v>-0.47201546310329201</v>
      </c>
      <c r="O266" s="307">
        <v>-0.45745654162854499</v>
      </c>
      <c r="P266" s="307">
        <v>0.99720109843684002</v>
      </c>
      <c r="Q266" s="307">
        <v>0.99671662341788902</v>
      </c>
      <c r="R266" s="307">
        <v>0.99723712873917403</v>
      </c>
      <c r="S266" s="307">
        <v>0.98998348340348497</v>
      </c>
      <c r="T266" s="308"/>
      <c r="U266" s="309">
        <v>18936</v>
      </c>
      <c r="V266" s="309">
        <v>18883</v>
      </c>
      <c r="W266" s="309">
        <v>18821</v>
      </c>
      <c r="X266" s="309">
        <v>18769</v>
      </c>
      <c r="Y266" s="309">
        <v>18581</v>
      </c>
      <c r="Z266" s="309">
        <v>18496</v>
      </c>
      <c r="AA266" s="309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</row>
    <row r="267" spans="1:37" ht="13.2" x14ac:dyDescent="0.25">
      <c r="A267" s="108" t="s">
        <v>557</v>
      </c>
      <c r="B267" s="108">
        <v>1034</v>
      </c>
      <c r="C267" s="108">
        <v>0</v>
      </c>
      <c r="D267" s="108">
        <v>1034</v>
      </c>
      <c r="E267" s="108">
        <v>0</v>
      </c>
      <c r="F267" s="108">
        <v>0</v>
      </c>
      <c r="G267" s="108">
        <v>71.28</v>
      </c>
      <c r="H267" s="108">
        <v>13</v>
      </c>
      <c r="I267" s="108">
        <v>950</v>
      </c>
      <c r="J267" s="108"/>
      <c r="K267" s="153">
        <v>9491</v>
      </c>
      <c r="L267" s="153">
        <v>9370</v>
      </c>
      <c r="M267" s="153"/>
      <c r="N267" s="307">
        <v>-0.25158098208478702</v>
      </c>
      <c r="O267" s="307">
        <v>-0.437053619017162</v>
      </c>
      <c r="P267" s="307">
        <v>1.0013718868721</v>
      </c>
      <c r="Q267" s="307">
        <v>1.0002107703656899</v>
      </c>
      <c r="R267" s="307">
        <v>1.0001053629754499</v>
      </c>
      <c r="S267" s="307">
        <v>0.98830594184576503</v>
      </c>
      <c r="T267" s="308"/>
      <c r="U267" s="309">
        <v>9476</v>
      </c>
      <c r="V267" s="309">
        <v>9489</v>
      </c>
      <c r="W267" s="309">
        <v>9491</v>
      </c>
      <c r="X267" s="309">
        <v>9492</v>
      </c>
      <c r="Y267" s="309">
        <v>9381</v>
      </c>
      <c r="Z267" s="309">
        <v>9340</v>
      </c>
      <c r="AA267" s="309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</row>
    <row r="268" spans="1:37" ht="13.2" x14ac:dyDescent="0.25">
      <c r="A268" s="108" t="s">
        <v>558</v>
      </c>
      <c r="B268" s="108">
        <v>1949</v>
      </c>
      <c r="C268" s="108">
        <v>0</v>
      </c>
      <c r="D268" s="108">
        <v>1949</v>
      </c>
      <c r="E268" s="108">
        <v>0</v>
      </c>
      <c r="F268" s="108">
        <v>0</v>
      </c>
      <c r="G268" s="108">
        <v>35.64</v>
      </c>
      <c r="H268" s="108">
        <v>13</v>
      </c>
      <c r="I268" s="108">
        <v>1900</v>
      </c>
      <c r="J268" s="108"/>
      <c r="K268" s="153">
        <v>5785</v>
      </c>
      <c r="L268" s="153">
        <v>5758</v>
      </c>
      <c r="M268" s="153"/>
      <c r="N268" s="307">
        <v>-0.63083874115694694</v>
      </c>
      <c r="O268" s="307">
        <v>-0.36376234193660095</v>
      </c>
      <c r="P268" s="307">
        <v>0.993244384394528</v>
      </c>
      <c r="Q268" s="307">
        <v>1.0003400782179901</v>
      </c>
      <c r="R268" s="307">
        <v>0.99218086010538797</v>
      </c>
      <c r="S268" s="307">
        <v>0.98903546342299098</v>
      </c>
      <c r="T268" s="308"/>
      <c r="U268" s="309">
        <v>5921</v>
      </c>
      <c r="V268" s="309">
        <v>5881</v>
      </c>
      <c r="W268" s="309">
        <v>5883</v>
      </c>
      <c r="X268" s="309">
        <v>5837</v>
      </c>
      <c r="Y268" s="309">
        <v>5773</v>
      </c>
      <c r="Z268" s="309">
        <v>5752</v>
      </c>
      <c r="AA268" s="309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</row>
    <row r="269" spans="1:37" ht="13.2" x14ac:dyDescent="0.25">
      <c r="A269" s="108" t="s">
        <v>559</v>
      </c>
      <c r="B269" s="108">
        <v>1070</v>
      </c>
      <c r="C269" s="108">
        <v>0</v>
      </c>
      <c r="D269" s="108">
        <v>1070</v>
      </c>
      <c r="E269" s="108">
        <v>0</v>
      </c>
      <c r="F269" s="108">
        <v>0</v>
      </c>
      <c r="G269" s="108">
        <v>106.92</v>
      </c>
      <c r="H269" s="108">
        <v>13</v>
      </c>
      <c r="I269" s="108">
        <v>950</v>
      </c>
      <c r="J269" s="108"/>
      <c r="K269" s="153">
        <v>11354</v>
      </c>
      <c r="L269" s="153">
        <v>11525</v>
      </c>
      <c r="M269" s="153"/>
      <c r="N269" s="307">
        <v>-0.23428677096263301</v>
      </c>
      <c r="O269" s="307">
        <v>-0.98590331228919792</v>
      </c>
      <c r="P269" s="307">
        <v>1.0004283755997301</v>
      </c>
      <c r="Q269" s="307">
        <v>1.0037680911192901</v>
      </c>
      <c r="R269" s="307">
        <v>0.99445439808890002</v>
      </c>
      <c r="S269" s="307">
        <v>0.99202127659574502</v>
      </c>
      <c r="T269" s="308"/>
      <c r="U269" s="309">
        <v>11672</v>
      </c>
      <c r="V269" s="309">
        <v>11677</v>
      </c>
      <c r="W269" s="309">
        <v>11721</v>
      </c>
      <c r="X269" s="309">
        <v>11656</v>
      </c>
      <c r="Y269" s="309">
        <v>11563</v>
      </c>
      <c r="Z269" s="309">
        <v>11449</v>
      </c>
      <c r="AA269" s="309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</row>
    <row r="270" spans="1:37" ht="13.2" x14ac:dyDescent="0.25">
      <c r="A270" s="108" t="s">
        <v>560</v>
      </c>
      <c r="B270" s="108">
        <v>49</v>
      </c>
      <c r="C270" s="108">
        <v>0</v>
      </c>
      <c r="D270" s="108">
        <v>49</v>
      </c>
      <c r="E270" s="108">
        <v>0</v>
      </c>
      <c r="F270" s="108">
        <v>0</v>
      </c>
      <c r="G270" s="108">
        <v>35.64</v>
      </c>
      <c r="H270" s="108">
        <v>13</v>
      </c>
      <c r="I270" s="108">
        <v>0</v>
      </c>
      <c r="J270" s="108"/>
      <c r="K270" s="153">
        <v>37250</v>
      </c>
      <c r="L270" s="153">
        <v>38628</v>
      </c>
      <c r="M270" s="153"/>
      <c r="N270" s="307">
        <v>-0.34438903210515198</v>
      </c>
      <c r="O270" s="307">
        <v>-0.57336191533872294</v>
      </c>
      <c r="P270" s="307">
        <v>1.00132460452913</v>
      </c>
      <c r="Q270" s="307">
        <v>0.99926225546312597</v>
      </c>
      <c r="R270" s="307">
        <v>0.99633401221995899</v>
      </c>
      <c r="S270" s="307">
        <v>0.98934484873262496</v>
      </c>
      <c r="T270" s="308"/>
      <c r="U270" s="309">
        <v>39257</v>
      </c>
      <c r="V270" s="309">
        <v>39309</v>
      </c>
      <c r="W270" s="309">
        <v>39280</v>
      </c>
      <c r="X270" s="309">
        <v>39136</v>
      </c>
      <c r="Y270" s="309">
        <v>38719</v>
      </c>
      <c r="Z270" s="309">
        <v>38497</v>
      </c>
      <c r="AA270" s="309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</row>
    <row r="271" spans="1:37" ht="13.2" x14ac:dyDescent="0.25">
      <c r="A271" s="108" t="s">
        <v>561</v>
      </c>
      <c r="B271" s="108">
        <v>143</v>
      </c>
      <c r="C271" s="108">
        <v>59</v>
      </c>
      <c r="D271" s="108">
        <v>84</v>
      </c>
      <c r="E271" s="108">
        <v>59.083405392657802</v>
      </c>
      <c r="F271" s="108">
        <v>0</v>
      </c>
      <c r="G271" s="108">
        <v>71.28</v>
      </c>
      <c r="H271" s="108">
        <v>13</v>
      </c>
      <c r="I271" s="108">
        <v>0</v>
      </c>
      <c r="J271" s="108"/>
      <c r="K271" s="153">
        <v>25442</v>
      </c>
      <c r="L271" s="153">
        <v>24858</v>
      </c>
      <c r="M271" s="153"/>
      <c r="N271" s="307">
        <v>-0.71720949916530607</v>
      </c>
      <c r="O271" s="307">
        <v>-0.76130945225788405</v>
      </c>
      <c r="P271" s="307">
        <v>0.99595110176750001</v>
      </c>
      <c r="Q271" s="307">
        <v>0.99550465170823199</v>
      </c>
      <c r="R271" s="307">
        <v>0.99513095378332705</v>
      </c>
      <c r="S271" s="307">
        <v>0.98476896973523298</v>
      </c>
      <c r="T271" s="308"/>
      <c r="U271" s="309">
        <v>25686</v>
      </c>
      <c r="V271" s="309">
        <v>25582</v>
      </c>
      <c r="W271" s="309">
        <v>25467</v>
      </c>
      <c r="X271" s="309">
        <v>25343</v>
      </c>
      <c r="Y271" s="309">
        <v>24957</v>
      </c>
      <c r="Z271" s="309">
        <v>24767</v>
      </c>
      <c r="AA271" s="309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</row>
    <row r="272" spans="1:37" ht="14.25" customHeight="1" x14ac:dyDescent="0.25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53"/>
      <c r="L272" s="153"/>
      <c r="M272" s="153"/>
      <c r="N272" s="307"/>
      <c r="O272" s="307"/>
      <c r="P272" s="307"/>
      <c r="Q272" s="307"/>
      <c r="R272" s="307"/>
      <c r="S272" s="307"/>
      <c r="T272" s="308"/>
      <c r="U272" s="309"/>
      <c r="V272" s="309"/>
      <c r="W272" s="309"/>
      <c r="X272" s="309"/>
      <c r="Y272" s="309"/>
      <c r="Z272" s="309"/>
      <c r="AA272" s="309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</row>
    <row r="273" spans="1:37" ht="13.2" x14ac:dyDescent="0.25">
      <c r="A273" s="108" t="s">
        <v>563</v>
      </c>
      <c r="B273" s="108">
        <v>118</v>
      </c>
      <c r="C273" s="108">
        <v>0</v>
      </c>
      <c r="D273" s="108">
        <v>118</v>
      </c>
      <c r="E273" s="108">
        <v>0</v>
      </c>
      <c r="F273" s="108">
        <v>0</v>
      </c>
      <c r="G273" s="108">
        <v>106.92</v>
      </c>
      <c r="H273" s="108">
        <v>11</v>
      </c>
      <c r="I273" s="108">
        <v>0</v>
      </c>
      <c r="J273" s="108"/>
      <c r="K273" s="153">
        <v>24509</v>
      </c>
      <c r="L273" s="153">
        <v>24654</v>
      </c>
      <c r="M273" s="153"/>
      <c r="N273" s="307">
        <v>-0.50046611283829401</v>
      </c>
      <c r="O273" s="307">
        <v>-0.24325967970808801</v>
      </c>
      <c r="P273" s="307">
        <v>0.99785416252731995</v>
      </c>
      <c r="Q273" s="307">
        <v>0.99526104097805701</v>
      </c>
      <c r="R273" s="307">
        <v>0.99519846350832297</v>
      </c>
      <c r="S273" s="307">
        <v>0.991677388227726</v>
      </c>
      <c r="T273" s="308"/>
      <c r="U273" s="309">
        <v>25165</v>
      </c>
      <c r="V273" s="309">
        <v>25111</v>
      </c>
      <c r="W273" s="309">
        <v>24992</v>
      </c>
      <c r="X273" s="309">
        <v>24872</v>
      </c>
      <c r="Y273" s="309">
        <v>24665</v>
      </c>
      <c r="Z273" s="309">
        <v>24605</v>
      </c>
      <c r="AA273" s="309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</row>
    <row r="274" spans="1:37" ht="13.2" x14ac:dyDescent="0.25">
      <c r="A274" s="108" t="s">
        <v>564</v>
      </c>
      <c r="B274" s="108">
        <v>606</v>
      </c>
      <c r="C274" s="108">
        <v>488</v>
      </c>
      <c r="D274" s="108">
        <v>118</v>
      </c>
      <c r="E274" s="108">
        <v>487.80487804877998</v>
      </c>
      <c r="F274" s="108">
        <v>0</v>
      </c>
      <c r="G274" s="108">
        <v>106.92</v>
      </c>
      <c r="H274" s="108">
        <v>11</v>
      </c>
      <c r="I274" s="108">
        <v>0</v>
      </c>
      <c r="J274" s="108"/>
      <c r="K274" s="153">
        <v>18450</v>
      </c>
      <c r="L274" s="153">
        <v>17631</v>
      </c>
      <c r="M274" s="153"/>
      <c r="N274" s="307">
        <v>-0.92025199735006302</v>
      </c>
      <c r="O274" s="307">
        <v>-0.277588941762973</v>
      </c>
      <c r="P274" s="307">
        <v>0.98880821095157501</v>
      </c>
      <c r="Q274" s="307">
        <v>0.996576855123675</v>
      </c>
      <c r="R274" s="307">
        <v>0.99407202216066504</v>
      </c>
      <c r="S274" s="307">
        <v>0.983781976258151</v>
      </c>
      <c r="T274" s="308"/>
      <c r="U274" s="309">
        <v>18317</v>
      </c>
      <c r="V274" s="309">
        <v>18112</v>
      </c>
      <c r="W274" s="309">
        <v>18050</v>
      </c>
      <c r="X274" s="309">
        <v>17943</v>
      </c>
      <c r="Y274" s="309">
        <v>17652</v>
      </c>
      <c r="Z274" s="309">
        <v>17603</v>
      </c>
      <c r="AA274" s="309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</row>
    <row r="275" spans="1:37" ht="13.2" x14ac:dyDescent="0.25">
      <c r="A275" s="108" t="s">
        <v>565</v>
      </c>
      <c r="B275" s="108">
        <v>1825</v>
      </c>
      <c r="C275" s="108">
        <v>721</v>
      </c>
      <c r="D275" s="108">
        <v>1104</v>
      </c>
      <c r="E275" s="108">
        <v>721.13336390969801</v>
      </c>
      <c r="F275" s="108">
        <v>0</v>
      </c>
      <c r="G275" s="108">
        <v>142.56</v>
      </c>
      <c r="H275" s="108">
        <v>11</v>
      </c>
      <c r="I275" s="108">
        <v>950</v>
      </c>
      <c r="J275" s="108"/>
      <c r="K275" s="153">
        <v>19623</v>
      </c>
      <c r="L275" s="153">
        <v>18523</v>
      </c>
      <c r="M275" s="153"/>
      <c r="N275" s="307">
        <v>-0.86902271266922104</v>
      </c>
      <c r="O275" s="307">
        <v>-0.36661634677593302</v>
      </c>
      <c r="P275" s="307">
        <v>0.98401624407767996</v>
      </c>
      <c r="Q275" s="307">
        <v>0.99518518518518495</v>
      </c>
      <c r="R275" s="307">
        <v>0.99276941889520998</v>
      </c>
      <c r="S275" s="307">
        <v>0.99330584266052602</v>
      </c>
      <c r="T275" s="308"/>
      <c r="U275" s="309">
        <v>19207</v>
      </c>
      <c r="V275" s="309">
        <v>18900</v>
      </c>
      <c r="W275" s="309">
        <v>18809</v>
      </c>
      <c r="X275" s="309">
        <v>18673</v>
      </c>
      <c r="Y275" s="309">
        <v>18548</v>
      </c>
      <c r="Z275" s="309">
        <v>18480</v>
      </c>
      <c r="AA275" s="309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</row>
    <row r="276" spans="1:37" ht="13.2" x14ac:dyDescent="0.25">
      <c r="A276" s="108" t="s">
        <v>566</v>
      </c>
      <c r="B276" s="108">
        <v>118</v>
      </c>
      <c r="C276" s="108">
        <v>0</v>
      </c>
      <c r="D276" s="108">
        <v>118</v>
      </c>
      <c r="E276" s="108">
        <v>0</v>
      </c>
      <c r="F276" s="108">
        <v>0</v>
      </c>
      <c r="G276" s="108">
        <v>106.92</v>
      </c>
      <c r="H276" s="108">
        <v>11</v>
      </c>
      <c r="I276" s="108">
        <v>0</v>
      </c>
      <c r="J276" s="108"/>
      <c r="K276" s="153">
        <v>96978</v>
      </c>
      <c r="L276" s="153">
        <v>99213</v>
      </c>
      <c r="M276" s="153"/>
      <c r="N276" s="307">
        <v>-7.2952213012733597E-3</v>
      </c>
      <c r="O276" s="307">
        <v>-0.13385398844628701</v>
      </c>
      <c r="P276" s="307">
        <v>1.0004628185650599</v>
      </c>
      <c r="Q276" s="307">
        <v>0.99930609330530895</v>
      </c>
      <c r="R276" s="307">
        <v>0.999738346348925</v>
      </c>
      <c r="S276" s="307">
        <v>1.0002013247166399</v>
      </c>
      <c r="T276" s="308"/>
      <c r="U276" s="309">
        <v>99391</v>
      </c>
      <c r="V276" s="309">
        <v>99437</v>
      </c>
      <c r="W276" s="309">
        <v>99368</v>
      </c>
      <c r="X276" s="309">
        <v>99342</v>
      </c>
      <c r="Y276" s="309">
        <v>99362</v>
      </c>
      <c r="Z276" s="309">
        <v>99229</v>
      </c>
      <c r="AA276" s="309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</row>
    <row r="277" spans="1:37" ht="13.2" x14ac:dyDescent="0.25">
      <c r="A277" s="108" t="s">
        <v>567</v>
      </c>
      <c r="B277" s="108">
        <v>296</v>
      </c>
      <c r="C277" s="108">
        <v>178</v>
      </c>
      <c r="D277" s="108">
        <v>118</v>
      </c>
      <c r="E277" s="108">
        <v>178.00907983612001</v>
      </c>
      <c r="F277" s="108">
        <v>0</v>
      </c>
      <c r="G277" s="108">
        <v>106.92</v>
      </c>
      <c r="H277" s="108">
        <v>11</v>
      </c>
      <c r="I277" s="108">
        <v>0</v>
      </c>
      <c r="J277" s="108"/>
      <c r="K277" s="153">
        <v>18062</v>
      </c>
      <c r="L277" s="153">
        <v>17540</v>
      </c>
      <c r="M277" s="153"/>
      <c r="N277" s="307">
        <v>-0.60123528242532798</v>
      </c>
      <c r="O277" s="307">
        <v>6.8454078722190503E-2</v>
      </c>
      <c r="P277" s="307">
        <v>1.0008352823254301</v>
      </c>
      <c r="Q277" s="307">
        <v>0.99710677126801295</v>
      </c>
      <c r="R277" s="307">
        <v>0.98934211260532301</v>
      </c>
      <c r="S277" s="307">
        <v>0.98871968415115596</v>
      </c>
      <c r="T277" s="308"/>
      <c r="U277" s="309">
        <v>17958</v>
      </c>
      <c r="V277" s="309">
        <v>17973</v>
      </c>
      <c r="W277" s="309">
        <v>17921</v>
      </c>
      <c r="X277" s="309">
        <v>17730</v>
      </c>
      <c r="Y277" s="309">
        <v>17530</v>
      </c>
      <c r="Z277" s="309">
        <v>17542</v>
      </c>
      <c r="AA277" s="309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</row>
    <row r="278" spans="1:37" ht="13.2" x14ac:dyDescent="0.25">
      <c r="A278" s="108" t="s">
        <v>568</v>
      </c>
      <c r="B278" s="108">
        <v>1624</v>
      </c>
      <c r="C278" s="108">
        <v>520</v>
      </c>
      <c r="D278" s="108">
        <v>1104</v>
      </c>
      <c r="E278" s="108">
        <v>519.56430666108099</v>
      </c>
      <c r="F278" s="108">
        <v>0</v>
      </c>
      <c r="G278" s="108">
        <v>142.56</v>
      </c>
      <c r="H278" s="108">
        <v>11</v>
      </c>
      <c r="I278" s="108">
        <v>950</v>
      </c>
      <c r="J278" s="108"/>
      <c r="K278" s="153">
        <v>9548</v>
      </c>
      <c r="L278" s="153">
        <v>9109</v>
      </c>
      <c r="M278" s="153"/>
      <c r="N278" s="307">
        <v>-0.62985468323850702</v>
      </c>
      <c r="O278" s="307">
        <v>-0.626167197627156</v>
      </c>
      <c r="P278" s="307">
        <v>0.99271636675235597</v>
      </c>
      <c r="Q278" s="307">
        <v>0.99848942598187296</v>
      </c>
      <c r="R278" s="307">
        <v>0.99081478279662805</v>
      </c>
      <c r="S278" s="307">
        <v>0.99280183226087904</v>
      </c>
      <c r="T278" s="308"/>
      <c r="U278" s="309">
        <v>9336</v>
      </c>
      <c r="V278" s="309">
        <v>9268</v>
      </c>
      <c r="W278" s="309">
        <v>9254</v>
      </c>
      <c r="X278" s="309">
        <v>9169</v>
      </c>
      <c r="Y278" s="309">
        <v>9103</v>
      </c>
      <c r="Z278" s="309">
        <v>9046</v>
      </c>
      <c r="AA278" s="309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</row>
    <row r="279" spans="1:37" ht="13.2" x14ac:dyDescent="0.25">
      <c r="A279" s="108" t="s">
        <v>569</v>
      </c>
      <c r="B279" s="108">
        <v>118</v>
      </c>
      <c r="C279" s="108">
        <v>0</v>
      </c>
      <c r="D279" s="108">
        <v>118</v>
      </c>
      <c r="E279" s="108">
        <v>0</v>
      </c>
      <c r="F279" s="108">
        <v>0</v>
      </c>
      <c r="G279" s="108">
        <v>106.92</v>
      </c>
      <c r="H279" s="108">
        <v>11</v>
      </c>
      <c r="I279" s="108">
        <v>0</v>
      </c>
      <c r="J279" s="108"/>
      <c r="K279" s="153">
        <v>54986</v>
      </c>
      <c r="L279" s="153">
        <v>55478</v>
      </c>
      <c r="M279" s="153"/>
      <c r="N279" s="307">
        <v>-0.23427914523342902</v>
      </c>
      <c r="O279" s="307">
        <v>6.66870933439071E-2</v>
      </c>
      <c r="P279" s="307">
        <v>0.99742884690926004</v>
      </c>
      <c r="Q279" s="307">
        <v>0.999409258529949</v>
      </c>
      <c r="R279" s="307">
        <v>0.99598774830285297</v>
      </c>
      <c r="S279" s="307">
        <v>0.99780595270209504</v>
      </c>
      <c r="T279" s="308"/>
      <c r="U279" s="309">
        <v>56006</v>
      </c>
      <c r="V279" s="309">
        <v>55862</v>
      </c>
      <c r="W279" s="309">
        <v>55829</v>
      </c>
      <c r="X279" s="309">
        <v>55605</v>
      </c>
      <c r="Y279" s="309">
        <v>55483</v>
      </c>
      <c r="Z279" s="309">
        <v>55520</v>
      </c>
      <c r="AA279" s="309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</row>
    <row r="280" spans="1:37" ht="14.25" customHeight="1" x14ac:dyDescent="0.25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53"/>
      <c r="L280" s="153"/>
      <c r="M280" s="153"/>
      <c r="N280" s="307"/>
      <c r="O280" s="307"/>
      <c r="P280" s="307"/>
      <c r="Q280" s="307"/>
      <c r="R280" s="307"/>
      <c r="S280" s="307"/>
      <c r="T280" s="308"/>
      <c r="U280" s="309"/>
      <c r="V280" s="309"/>
      <c r="W280" s="309"/>
      <c r="X280" s="309"/>
      <c r="Y280" s="309"/>
      <c r="Z280" s="309"/>
      <c r="AA280" s="309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</row>
    <row r="281" spans="1:37" ht="13.2" x14ac:dyDescent="0.25">
      <c r="A281" s="108" t="s">
        <v>571</v>
      </c>
      <c r="B281" s="108">
        <v>2054</v>
      </c>
      <c r="C281" s="108">
        <v>0</v>
      </c>
      <c r="D281" s="108">
        <v>2054</v>
      </c>
      <c r="E281" s="108">
        <v>0</v>
      </c>
      <c r="F281" s="108">
        <v>0</v>
      </c>
      <c r="G281" s="108">
        <v>142.56</v>
      </c>
      <c r="H281" s="108">
        <v>11</v>
      </c>
      <c r="I281" s="108">
        <v>1900</v>
      </c>
      <c r="J281" s="108"/>
      <c r="K281" s="153">
        <v>7160</v>
      </c>
      <c r="L281" s="153">
        <v>7140</v>
      </c>
      <c r="M281" s="153"/>
      <c r="N281" s="307">
        <v>0.26175456453145801</v>
      </c>
      <c r="O281" s="307">
        <v>-0.43576047230812504</v>
      </c>
      <c r="P281" s="307">
        <v>1.0103693181818201</v>
      </c>
      <c r="Q281" s="307">
        <v>1.0008435259384201</v>
      </c>
      <c r="R281" s="307">
        <v>1.0049164208456201</v>
      </c>
      <c r="S281" s="307">
        <v>0.99440872239306699</v>
      </c>
      <c r="T281" s="308"/>
      <c r="U281" s="309">
        <v>7040</v>
      </c>
      <c r="V281" s="309">
        <v>7113</v>
      </c>
      <c r="W281" s="309">
        <v>7119</v>
      </c>
      <c r="X281" s="309">
        <v>7154</v>
      </c>
      <c r="Y281" s="309">
        <v>7114</v>
      </c>
      <c r="Z281" s="309">
        <v>7083</v>
      </c>
      <c r="AA281" s="309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</row>
    <row r="282" spans="1:37" ht="13.2" x14ac:dyDescent="0.25">
      <c r="A282" s="108" t="s">
        <v>572</v>
      </c>
      <c r="B282" s="108">
        <v>3057</v>
      </c>
      <c r="C282" s="108">
        <v>1003</v>
      </c>
      <c r="D282" s="108">
        <v>2054</v>
      </c>
      <c r="E282" s="108">
        <v>1002.6528434212501</v>
      </c>
      <c r="F282" s="108">
        <v>0</v>
      </c>
      <c r="G282" s="108">
        <v>142.56</v>
      </c>
      <c r="H282" s="108">
        <v>11</v>
      </c>
      <c r="I282" s="108">
        <v>1900</v>
      </c>
      <c r="J282" s="108"/>
      <c r="K282" s="153">
        <v>6559</v>
      </c>
      <c r="L282" s="153">
        <v>6099</v>
      </c>
      <c r="M282" s="153"/>
      <c r="N282" s="307">
        <v>-0.91451008443356208</v>
      </c>
      <c r="O282" s="307">
        <v>4.9252996223937001E-2</v>
      </c>
      <c r="P282" s="307">
        <v>0.98227567653109704</v>
      </c>
      <c r="Q282" s="307">
        <v>0.99291122925729003</v>
      </c>
      <c r="R282" s="307">
        <v>0.998701930877819</v>
      </c>
      <c r="S282" s="307">
        <v>0.98960194963444403</v>
      </c>
      <c r="T282" s="308"/>
      <c r="U282" s="309">
        <v>6319</v>
      </c>
      <c r="V282" s="309">
        <v>6207</v>
      </c>
      <c r="W282" s="309">
        <v>6163</v>
      </c>
      <c r="X282" s="309">
        <v>6155</v>
      </c>
      <c r="Y282" s="309">
        <v>6091</v>
      </c>
      <c r="Z282" s="309">
        <v>6094</v>
      </c>
      <c r="AA282" s="309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</row>
    <row r="283" spans="1:37" ht="13.2" x14ac:dyDescent="0.25">
      <c r="A283" s="108" t="s">
        <v>573</v>
      </c>
      <c r="B283" s="108">
        <v>1139</v>
      </c>
      <c r="C283" s="108">
        <v>0</v>
      </c>
      <c r="D283" s="108">
        <v>1139</v>
      </c>
      <c r="E283" s="108">
        <v>0</v>
      </c>
      <c r="F283" s="108">
        <v>0</v>
      </c>
      <c r="G283" s="108">
        <v>178.2</v>
      </c>
      <c r="H283" s="108">
        <v>11</v>
      </c>
      <c r="I283" s="108">
        <v>950</v>
      </c>
      <c r="J283" s="108"/>
      <c r="K283" s="153">
        <v>10281</v>
      </c>
      <c r="L283" s="153">
        <v>10145</v>
      </c>
      <c r="M283" s="153"/>
      <c r="N283" s="307">
        <v>0.11626057008002899</v>
      </c>
      <c r="O283" s="307">
        <v>-9.8658247829518497E-3</v>
      </c>
      <c r="P283" s="307">
        <v>0.99563881455050096</v>
      </c>
      <c r="Q283" s="307">
        <v>1.0019910403185699</v>
      </c>
      <c r="R283" s="307">
        <v>1.0130153999006499</v>
      </c>
      <c r="S283" s="307">
        <v>0.99411533934876395</v>
      </c>
      <c r="T283" s="308"/>
      <c r="U283" s="309">
        <v>10089</v>
      </c>
      <c r="V283" s="309">
        <v>10045</v>
      </c>
      <c r="W283" s="309">
        <v>10065</v>
      </c>
      <c r="X283" s="309">
        <v>10196</v>
      </c>
      <c r="Y283" s="309">
        <v>10136</v>
      </c>
      <c r="Z283" s="309">
        <v>10135</v>
      </c>
      <c r="AA283" s="309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</row>
    <row r="284" spans="1:37" ht="13.2" x14ac:dyDescent="0.25">
      <c r="A284" s="108" t="s">
        <v>574</v>
      </c>
      <c r="B284" s="108">
        <v>1139</v>
      </c>
      <c r="C284" s="108">
        <v>0</v>
      </c>
      <c r="D284" s="108">
        <v>1139</v>
      </c>
      <c r="E284" s="108">
        <v>0</v>
      </c>
      <c r="F284" s="108">
        <v>0</v>
      </c>
      <c r="G284" s="108">
        <v>178.2</v>
      </c>
      <c r="H284" s="108">
        <v>11</v>
      </c>
      <c r="I284" s="108">
        <v>950</v>
      </c>
      <c r="J284" s="108"/>
      <c r="K284" s="153">
        <v>14643</v>
      </c>
      <c r="L284" s="153">
        <v>15595</v>
      </c>
      <c r="M284" s="153"/>
      <c r="N284" s="307">
        <v>1.0744589029462599</v>
      </c>
      <c r="O284" s="307">
        <v>9.6129197641630304E-2</v>
      </c>
      <c r="P284" s="307">
        <v>1.00508327202194</v>
      </c>
      <c r="Q284" s="307">
        <v>1.0212950023291401</v>
      </c>
      <c r="R284" s="307">
        <v>1.0087313481462199</v>
      </c>
      <c r="S284" s="307">
        <v>1.0079452231768</v>
      </c>
      <c r="T284" s="308"/>
      <c r="U284" s="309">
        <v>14951</v>
      </c>
      <c r="V284" s="309">
        <v>15027</v>
      </c>
      <c r="W284" s="309">
        <v>15347</v>
      </c>
      <c r="X284" s="309">
        <v>15481</v>
      </c>
      <c r="Y284" s="309">
        <v>15604</v>
      </c>
      <c r="Z284" s="309">
        <v>15619</v>
      </c>
      <c r="AA284" s="309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</row>
    <row r="285" spans="1:37" ht="13.2" x14ac:dyDescent="0.25">
      <c r="A285" s="108" t="s">
        <v>575</v>
      </c>
      <c r="B285" s="108">
        <v>2838</v>
      </c>
      <c r="C285" s="108">
        <v>784</v>
      </c>
      <c r="D285" s="108">
        <v>2054</v>
      </c>
      <c r="E285" s="108">
        <v>783.583730304141</v>
      </c>
      <c r="F285" s="108">
        <v>0</v>
      </c>
      <c r="G285" s="108">
        <v>142.56</v>
      </c>
      <c r="H285" s="108">
        <v>11</v>
      </c>
      <c r="I285" s="108">
        <v>1900</v>
      </c>
      <c r="J285" s="108"/>
      <c r="K285" s="153">
        <v>5458</v>
      </c>
      <c r="L285" s="153">
        <v>5135</v>
      </c>
      <c r="M285" s="153"/>
      <c r="N285" s="307">
        <v>-0.71723490365925802</v>
      </c>
      <c r="O285" s="307">
        <v>-0.15579357351509301</v>
      </c>
      <c r="P285" s="307">
        <v>0.98561967833491004</v>
      </c>
      <c r="Q285" s="307">
        <v>1.00230370512574</v>
      </c>
      <c r="R285" s="307">
        <v>0.99367937176786103</v>
      </c>
      <c r="S285" s="307">
        <v>0.98978411719352399</v>
      </c>
      <c r="T285" s="308"/>
      <c r="U285" s="309">
        <v>5285</v>
      </c>
      <c r="V285" s="309">
        <v>5209</v>
      </c>
      <c r="W285" s="309">
        <v>5221</v>
      </c>
      <c r="X285" s="309">
        <v>5188</v>
      </c>
      <c r="Y285" s="309">
        <v>5135</v>
      </c>
      <c r="Z285" s="309">
        <v>5127</v>
      </c>
      <c r="AA285" s="309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</row>
    <row r="286" spans="1:37" ht="13.2" x14ac:dyDescent="0.25">
      <c r="A286" s="108" t="s">
        <v>576</v>
      </c>
      <c r="B286" s="108">
        <v>2193</v>
      </c>
      <c r="C286" s="108">
        <v>1054</v>
      </c>
      <c r="D286" s="108">
        <v>1139</v>
      </c>
      <c r="E286" s="108">
        <v>1053.6048064085401</v>
      </c>
      <c r="F286" s="108">
        <v>0</v>
      </c>
      <c r="G286" s="108">
        <v>178.2</v>
      </c>
      <c r="H286" s="108">
        <v>11</v>
      </c>
      <c r="I286" s="108">
        <v>950</v>
      </c>
      <c r="J286" s="108"/>
      <c r="K286" s="153">
        <v>11984</v>
      </c>
      <c r="L286" s="153">
        <v>11113</v>
      </c>
      <c r="M286" s="153"/>
      <c r="N286" s="307">
        <v>-1.1002197494766501</v>
      </c>
      <c r="O286" s="307">
        <v>-0.75410719095071399</v>
      </c>
      <c r="P286" s="307">
        <v>0.98728849952761299</v>
      </c>
      <c r="Q286" s="307">
        <v>0.999739016963897</v>
      </c>
      <c r="R286" s="307">
        <v>0.99121127741037196</v>
      </c>
      <c r="S286" s="307">
        <v>0.97787727153015502</v>
      </c>
      <c r="T286" s="308"/>
      <c r="U286" s="309">
        <v>11643</v>
      </c>
      <c r="V286" s="309">
        <v>11495</v>
      </c>
      <c r="W286" s="309">
        <v>11492</v>
      </c>
      <c r="X286" s="309">
        <v>11391</v>
      </c>
      <c r="Y286" s="309">
        <v>11139</v>
      </c>
      <c r="Z286" s="309">
        <v>11055</v>
      </c>
      <c r="AA286" s="309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</row>
    <row r="287" spans="1:37" ht="13.2" x14ac:dyDescent="0.25">
      <c r="A287" s="108" t="s">
        <v>577</v>
      </c>
      <c r="B287" s="108">
        <v>1175</v>
      </c>
      <c r="C287" s="108">
        <v>0</v>
      </c>
      <c r="D287" s="108">
        <v>1175</v>
      </c>
      <c r="E287" s="108">
        <v>0</v>
      </c>
      <c r="F287" s="108">
        <v>0</v>
      </c>
      <c r="G287" s="108">
        <v>213.84</v>
      </c>
      <c r="H287" s="108">
        <v>11</v>
      </c>
      <c r="I287" s="108">
        <v>950</v>
      </c>
      <c r="J287" s="108"/>
      <c r="K287" s="153">
        <v>10420</v>
      </c>
      <c r="L287" s="153">
        <v>12464</v>
      </c>
      <c r="M287" s="153"/>
      <c r="N287" s="307">
        <v>1.57515542126587</v>
      </c>
      <c r="O287" s="307">
        <v>0.597931480284421</v>
      </c>
      <c r="P287" s="307">
        <v>1.03053500774127</v>
      </c>
      <c r="Q287" s="307">
        <v>1.0177781487355</v>
      </c>
      <c r="R287" s="307">
        <v>1.00680662620961</v>
      </c>
      <c r="S287" s="307">
        <v>1.0080638592490001</v>
      </c>
      <c r="T287" s="308"/>
      <c r="U287" s="309">
        <v>11626</v>
      </c>
      <c r="V287" s="309">
        <v>11981</v>
      </c>
      <c r="W287" s="309">
        <v>12194</v>
      </c>
      <c r="X287" s="309">
        <v>12277</v>
      </c>
      <c r="Y287" s="309">
        <v>12376</v>
      </c>
      <c r="Z287" s="309">
        <v>12450</v>
      </c>
      <c r="AA287" s="309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</row>
    <row r="288" spans="1:37" ht="13.2" x14ac:dyDescent="0.25">
      <c r="A288" s="108" t="s">
        <v>578</v>
      </c>
      <c r="B288" s="108">
        <v>154</v>
      </c>
      <c r="C288" s="108">
        <v>0</v>
      </c>
      <c r="D288" s="108">
        <v>154</v>
      </c>
      <c r="E288" s="108">
        <v>0</v>
      </c>
      <c r="F288" s="108">
        <v>0</v>
      </c>
      <c r="G288" s="108">
        <v>142.56</v>
      </c>
      <c r="H288" s="108">
        <v>11</v>
      </c>
      <c r="I288" s="108">
        <v>0</v>
      </c>
      <c r="J288" s="108"/>
      <c r="K288" s="153">
        <v>59956</v>
      </c>
      <c r="L288" s="153">
        <v>64881</v>
      </c>
      <c r="M288" s="153"/>
      <c r="N288" s="307">
        <v>0.43910175365693399</v>
      </c>
      <c r="O288" s="307">
        <v>-0.12948775261673201</v>
      </c>
      <c r="P288" s="307">
        <v>1.0038121234939801</v>
      </c>
      <c r="Q288" s="307">
        <v>1.0050947848781799</v>
      </c>
      <c r="R288" s="307">
        <v>1.0051156064870199</v>
      </c>
      <c r="S288" s="307">
        <v>1.00354258841001</v>
      </c>
      <c r="T288" s="308"/>
      <c r="U288" s="309">
        <v>63744</v>
      </c>
      <c r="V288" s="309">
        <v>63987</v>
      </c>
      <c r="W288" s="309">
        <v>64313</v>
      </c>
      <c r="X288" s="309">
        <v>64642</v>
      </c>
      <c r="Y288" s="309">
        <v>64871</v>
      </c>
      <c r="Z288" s="309">
        <v>64787</v>
      </c>
      <c r="AA288" s="309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</row>
    <row r="289" spans="1:37" ht="14.25" customHeight="1" x14ac:dyDescent="0.25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153"/>
      <c r="L289" s="153"/>
      <c r="M289" s="153"/>
      <c r="N289" s="307"/>
      <c r="O289" s="307"/>
      <c r="P289" s="307"/>
      <c r="Q289" s="307"/>
      <c r="R289" s="307"/>
      <c r="S289" s="307"/>
      <c r="T289" s="308"/>
      <c r="U289" s="309"/>
      <c r="V289" s="309"/>
      <c r="W289" s="309"/>
      <c r="X289" s="309"/>
      <c r="Y289" s="309"/>
      <c r="Z289" s="309"/>
      <c r="AA289" s="309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</row>
    <row r="290" spans="1:37" ht="13.2" x14ac:dyDescent="0.25">
      <c r="A290" s="108" t="s">
        <v>580</v>
      </c>
      <c r="B290" s="108">
        <v>2417</v>
      </c>
      <c r="C290" s="108">
        <v>322</v>
      </c>
      <c r="D290" s="108">
        <v>2095</v>
      </c>
      <c r="E290" s="108">
        <v>322.49589490968799</v>
      </c>
      <c r="F290" s="108">
        <v>0</v>
      </c>
      <c r="G290" s="108">
        <v>142.56</v>
      </c>
      <c r="H290" s="108">
        <v>52</v>
      </c>
      <c r="I290" s="108">
        <v>1900</v>
      </c>
      <c r="J290" s="108"/>
      <c r="K290" s="153">
        <v>2436</v>
      </c>
      <c r="L290" s="153">
        <v>2348</v>
      </c>
      <c r="M290" s="153"/>
      <c r="N290" s="307">
        <v>-0.66921366344064892</v>
      </c>
      <c r="O290" s="307">
        <v>-0.29774564015312599</v>
      </c>
      <c r="P290" s="307">
        <v>0.98716356107660497</v>
      </c>
      <c r="Q290" s="307">
        <v>1.00377516778523</v>
      </c>
      <c r="R290" s="307">
        <v>0.992478061011283</v>
      </c>
      <c r="S290" s="307">
        <v>0.98989473684210505</v>
      </c>
      <c r="T290" s="308"/>
      <c r="U290" s="309">
        <v>2415</v>
      </c>
      <c r="V290" s="309">
        <v>2384</v>
      </c>
      <c r="W290" s="309">
        <v>2393</v>
      </c>
      <c r="X290" s="309">
        <v>2375</v>
      </c>
      <c r="Y290" s="309">
        <v>2351</v>
      </c>
      <c r="Z290" s="309">
        <v>2344</v>
      </c>
      <c r="AA290" s="309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</row>
    <row r="291" spans="1:37" ht="13.2" x14ac:dyDescent="0.25">
      <c r="A291" s="108" t="s">
        <v>581</v>
      </c>
      <c r="B291" s="108">
        <v>4762</v>
      </c>
      <c r="C291" s="108">
        <v>2632</v>
      </c>
      <c r="D291" s="108">
        <v>2130</v>
      </c>
      <c r="E291" s="108">
        <v>2632.2814653608998</v>
      </c>
      <c r="F291" s="108">
        <v>0</v>
      </c>
      <c r="G291" s="108">
        <v>178.2</v>
      </c>
      <c r="H291" s="108">
        <v>52</v>
      </c>
      <c r="I291" s="108">
        <v>1900</v>
      </c>
      <c r="J291" s="108"/>
      <c r="K291" s="153">
        <v>2757</v>
      </c>
      <c r="L291" s="153">
        <v>2339</v>
      </c>
      <c r="M291" s="153"/>
      <c r="N291" s="307">
        <v>-2.0220619822600603</v>
      </c>
      <c r="O291" s="307">
        <v>-8.5142613878246093E-2</v>
      </c>
      <c r="P291" s="307">
        <v>0.98273832875637501</v>
      </c>
      <c r="Q291" s="307">
        <v>0.97764471057884195</v>
      </c>
      <c r="R291" s="307">
        <v>0.98815843201306697</v>
      </c>
      <c r="S291" s="307">
        <v>0.97066115702479305</v>
      </c>
      <c r="T291" s="308"/>
      <c r="U291" s="309">
        <v>2549</v>
      </c>
      <c r="V291" s="309">
        <v>2505</v>
      </c>
      <c r="W291" s="309">
        <v>2449</v>
      </c>
      <c r="X291" s="309">
        <v>2420</v>
      </c>
      <c r="Y291" s="309">
        <v>2349</v>
      </c>
      <c r="Z291" s="309">
        <v>2347</v>
      </c>
      <c r="AA291" s="309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</row>
    <row r="292" spans="1:37" ht="13.2" x14ac:dyDescent="0.25">
      <c r="A292" s="108" t="s">
        <v>582</v>
      </c>
      <c r="B292" s="108">
        <v>1180</v>
      </c>
      <c r="C292" s="108">
        <v>0</v>
      </c>
      <c r="D292" s="108">
        <v>1180</v>
      </c>
      <c r="E292" s="108">
        <v>0</v>
      </c>
      <c r="F292" s="108">
        <v>0</v>
      </c>
      <c r="G292" s="108">
        <v>178.2</v>
      </c>
      <c r="H292" s="108">
        <v>52</v>
      </c>
      <c r="I292" s="108">
        <v>950</v>
      </c>
      <c r="J292" s="108"/>
      <c r="K292" s="153">
        <v>12270</v>
      </c>
      <c r="L292" s="153">
        <v>12213</v>
      </c>
      <c r="M292" s="153"/>
      <c r="N292" s="307">
        <v>-0.114388617627426</v>
      </c>
      <c r="O292" s="307">
        <v>-6.5552277941658493E-2</v>
      </c>
      <c r="P292" s="307">
        <v>1.00546492659054</v>
      </c>
      <c r="Q292" s="307">
        <v>0.99602498580352095</v>
      </c>
      <c r="R292" s="307">
        <v>0.99820817722756106</v>
      </c>
      <c r="S292" s="307">
        <v>0.99575718015665804</v>
      </c>
      <c r="T292" s="308"/>
      <c r="U292" s="309">
        <v>12260</v>
      </c>
      <c r="V292" s="309">
        <v>12327</v>
      </c>
      <c r="W292" s="309">
        <v>12278</v>
      </c>
      <c r="X292" s="309">
        <v>12256</v>
      </c>
      <c r="Y292" s="309">
        <v>12204</v>
      </c>
      <c r="Z292" s="309">
        <v>12196</v>
      </c>
      <c r="AA292" s="309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</row>
    <row r="293" spans="1:37" ht="13.2" x14ac:dyDescent="0.25">
      <c r="A293" s="108" t="s">
        <v>583</v>
      </c>
      <c r="B293" s="108">
        <v>2812</v>
      </c>
      <c r="C293" s="108">
        <v>646</v>
      </c>
      <c r="D293" s="108">
        <v>2166</v>
      </c>
      <c r="E293" s="108">
        <v>645.95879556259899</v>
      </c>
      <c r="F293" s="108">
        <v>0</v>
      </c>
      <c r="G293" s="108">
        <v>213.84</v>
      </c>
      <c r="H293" s="108">
        <v>52</v>
      </c>
      <c r="I293" s="108">
        <v>1900</v>
      </c>
      <c r="J293" s="108"/>
      <c r="K293" s="153">
        <v>3155</v>
      </c>
      <c r="L293" s="153">
        <v>2990</v>
      </c>
      <c r="M293" s="153"/>
      <c r="N293" s="307">
        <v>-0.61480843108794292</v>
      </c>
      <c r="O293" s="307">
        <v>-1.03230103230103</v>
      </c>
      <c r="P293" s="307">
        <v>0.983105912930474</v>
      </c>
      <c r="Q293" s="307">
        <v>1.00429610046266</v>
      </c>
      <c r="R293" s="307">
        <v>1</v>
      </c>
      <c r="S293" s="307">
        <v>0.98815399802566595</v>
      </c>
      <c r="T293" s="308"/>
      <c r="U293" s="309">
        <v>3078</v>
      </c>
      <c r="V293" s="309">
        <v>3026</v>
      </c>
      <c r="W293" s="309">
        <v>3039</v>
      </c>
      <c r="X293" s="309">
        <v>3039</v>
      </c>
      <c r="Y293" s="309">
        <v>3003</v>
      </c>
      <c r="Z293" s="309">
        <v>2972</v>
      </c>
      <c r="AA293" s="309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</row>
    <row r="294" spans="1:37" ht="13.2" x14ac:dyDescent="0.25">
      <c r="A294" s="108" t="s">
        <v>584</v>
      </c>
      <c r="B294" s="108">
        <v>2059</v>
      </c>
      <c r="C294" s="108">
        <v>0</v>
      </c>
      <c r="D294" s="108">
        <v>2059</v>
      </c>
      <c r="E294" s="108">
        <v>0</v>
      </c>
      <c r="F294" s="108">
        <v>0</v>
      </c>
      <c r="G294" s="108">
        <v>106.92</v>
      </c>
      <c r="H294" s="108">
        <v>52</v>
      </c>
      <c r="I294" s="108">
        <v>1900</v>
      </c>
      <c r="J294" s="108"/>
      <c r="K294" s="153">
        <v>7006</v>
      </c>
      <c r="L294" s="153">
        <v>7033</v>
      </c>
      <c r="M294" s="153"/>
      <c r="N294" s="307">
        <v>-0.35149928686141202</v>
      </c>
      <c r="O294" s="307">
        <v>-0.83687943262411402</v>
      </c>
      <c r="P294" s="307">
        <v>0.99286713286713302</v>
      </c>
      <c r="Q294" s="307">
        <v>1.00070432455275</v>
      </c>
      <c r="R294" s="307">
        <v>0.99549549549549599</v>
      </c>
      <c r="S294" s="307">
        <v>0.996889140271493</v>
      </c>
      <c r="T294" s="308"/>
      <c r="U294" s="309">
        <v>7150</v>
      </c>
      <c r="V294" s="309">
        <v>7099</v>
      </c>
      <c r="W294" s="309">
        <v>7104</v>
      </c>
      <c r="X294" s="309">
        <v>7072</v>
      </c>
      <c r="Y294" s="309">
        <v>7050</v>
      </c>
      <c r="Z294" s="309">
        <v>6991</v>
      </c>
      <c r="AA294" s="309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</row>
    <row r="295" spans="1:37" ht="13.2" x14ac:dyDescent="0.25">
      <c r="A295" s="108" t="s">
        <v>585</v>
      </c>
      <c r="B295" s="108">
        <v>2968</v>
      </c>
      <c r="C295" s="108">
        <v>802</v>
      </c>
      <c r="D295" s="108">
        <v>2166</v>
      </c>
      <c r="E295" s="108">
        <v>802.39520958083801</v>
      </c>
      <c r="F295" s="108">
        <v>0</v>
      </c>
      <c r="G295" s="108">
        <v>213.84</v>
      </c>
      <c r="H295" s="108">
        <v>52</v>
      </c>
      <c r="I295" s="108">
        <v>1900</v>
      </c>
      <c r="J295" s="108"/>
      <c r="K295" s="153">
        <v>4175</v>
      </c>
      <c r="L295" s="153">
        <v>3924</v>
      </c>
      <c r="M295" s="153"/>
      <c r="N295" s="307">
        <v>-0.49172516728849303</v>
      </c>
      <c r="O295" s="307">
        <v>0.61271381159050298</v>
      </c>
      <c r="P295" s="307">
        <v>0.98773466833541901</v>
      </c>
      <c r="Q295" s="307">
        <v>1.0043081601621899</v>
      </c>
      <c r="R295" s="307">
        <v>0.99924299772899305</v>
      </c>
      <c r="S295" s="307">
        <v>0.98914141414141399</v>
      </c>
      <c r="T295" s="308"/>
      <c r="U295" s="309">
        <v>3995</v>
      </c>
      <c r="V295" s="309">
        <v>3946</v>
      </c>
      <c r="W295" s="309">
        <v>3963</v>
      </c>
      <c r="X295" s="309">
        <v>3960</v>
      </c>
      <c r="Y295" s="309">
        <v>3917</v>
      </c>
      <c r="Z295" s="309">
        <v>3941</v>
      </c>
      <c r="AA295" s="309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</row>
    <row r="296" spans="1:37" ht="13.2" x14ac:dyDescent="0.25">
      <c r="A296" s="108" t="s">
        <v>586</v>
      </c>
      <c r="B296" s="108">
        <v>2095</v>
      </c>
      <c r="C296" s="108">
        <v>0</v>
      </c>
      <c r="D296" s="108">
        <v>2095</v>
      </c>
      <c r="E296" s="108">
        <v>0</v>
      </c>
      <c r="F296" s="108">
        <v>0</v>
      </c>
      <c r="G296" s="108">
        <v>142.56</v>
      </c>
      <c r="H296" s="108">
        <v>52</v>
      </c>
      <c r="I296" s="108">
        <v>1900</v>
      </c>
      <c r="J296" s="108"/>
      <c r="K296" s="153">
        <v>6738</v>
      </c>
      <c r="L296" s="153">
        <v>6740</v>
      </c>
      <c r="M296" s="153"/>
      <c r="N296" s="307">
        <v>-2.9625243955655498E-2</v>
      </c>
      <c r="O296" s="307">
        <v>-0.63741476430477295</v>
      </c>
      <c r="P296" s="307">
        <v>1.0007403020432299</v>
      </c>
      <c r="Q296" s="307">
        <v>1.001923361444</v>
      </c>
      <c r="R296" s="307">
        <v>0.99778499704666301</v>
      </c>
      <c r="S296" s="307">
        <v>0.99837205860588996</v>
      </c>
      <c r="T296" s="308"/>
      <c r="U296" s="309">
        <v>6754</v>
      </c>
      <c r="V296" s="309">
        <v>6759</v>
      </c>
      <c r="W296" s="309">
        <v>6772</v>
      </c>
      <c r="X296" s="309">
        <v>6757</v>
      </c>
      <c r="Y296" s="309">
        <v>6746</v>
      </c>
      <c r="Z296" s="309">
        <v>6703</v>
      </c>
      <c r="AA296" s="309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</row>
    <row r="297" spans="1:37" ht="13.2" x14ac:dyDescent="0.25">
      <c r="A297" s="108" t="s">
        <v>587</v>
      </c>
      <c r="B297" s="108">
        <v>1260</v>
      </c>
      <c r="C297" s="108">
        <v>1065</v>
      </c>
      <c r="D297" s="108">
        <v>195</v>
      </c>
      <c r="E297" s="108">
        <v>0</v>
      </c>
      <c r="F297" s="108">
        <v>1064.85475947846</v>
      </c>
      <c r="G297" s="108">
        <v>142.56</v>
      </c>
      <c r="H297" s="108">
        <v>52</v>
      </c>
      <c r="I297" s="108">
        <v>0</v>
      </c>
      <c r="J297" s="108"/>
      <c r="K297" s="153">
        <v>71988</v>
      </c>
      <c r="L297" s="153">
        <v>76542</v>
      </c>
      <c r="M297" s="153"/>
      <c r="N297" s="307">
        <v>1.23647252177344</v>
      </c>
      <c r="O297" s="307">
        <v>2.42721631089361</v>
      </c>
      <c r="P297" s="307">
        <v>1.0039000592588501</v>
      </c>
      <c r="Q297" s="307">
        <v>1.0065068775224399</v>
      </c>
      <c r="R297" s="307">
        <v>1.0125613747954201</v>
      </c>
      <c r="S297" s="307">
        <v>1.02664296008944</v>
      </c>
      <c r="T297" s="308"/>
      <c r="U297" s="309">
        <v>72563</v>
      </c>
      <c r="V297" s="309">
        <v>72846</v>
      </c>
      <c r="W297" s="309">
        <v>73320</v>
      </c>
      <c r="X297" s="309">
        <v>74241</v>
      </c>
      <c r="Y297" s="309">
        <v>76219</v>
      </c>
      <c r="Z297" s="309">
        <v>78069</v>
      </c>
      <c r="AA297" s="309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</row>
    <row r="298" spans="1:37" ht="13.2" x14ac:dyDescent="0.25">
      <c r="A298" s="108" t="s">
        <v>588</v>
      </c>
      <c r="B298" s="108">
        <v>3404</v>
      </c>
      <c r="C298" s="108">
        <v>1203</v>
      </c>
      <c r="D298" s="108">
        <v>2201</v>
      </c>
      <c r="E298" s="108">
        <v>1203.0828516377601</v>
      </c>
      <c r="F298" s="108">
        <v>0</v>
      </c>
      <c r="G298" s="108">
        <v>249.48</v>
      </c>
      <c r="H298" s="108">
        <v>52</v>
      </c>
      <c r="I298" s="108">
        <v>1900</v>
      </c>
      <c r="J298" s="108"/>
      <c r="K298" s="153">
        <v>2595</v>
      </c>
      <c r="L298" s="153">
        <v>2387</v>
      </c>
      <c r="M298" s="153"/>
      <c r="N298" s="307">
        <v>-0.99676834810223902</v>
      </c>
      <c r="O298" s="307">
        <v>-1.00125156445557</v>
      </c>
      <c r="P298" s="307">
        <v>0.97955911823647301</v>
      </c>
      <c r="Q298" s="307">
        <v>1.0057283142389499</v>
      </c>
      <c r="R298" s="307">
        <v>0.99104963384865696</v>
      </c>
      <c r="S298" s="307">
        <v>0.983990147783251</v>
      </c>
      <c r="T298" s="308"/>
      <c r="U298" s="309">
        <v>2495</v>
      </c>
      <c r="V298" s="309">
        <v>2444</v>
      </c>
      <c r="W298" s="309">
        <v>2458</v>
      </c>
      <c r="X298" s="309">
        <v>2436</v>
      </c>
      <c r="Y298" s="309">
        <v>2397</v>
      </c>
      <c r="Z298" s="309">
        <v>2373</v>
      </c>
      <c r="AA298" s="309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</row>
    <row r="299" spans="1:37" ht="13.2" x14ac:dyDescent="0.25">
      <c r="A299" s="108" t="s">
        <v>589</v>
      </c>
      <c r="B299" s="108">
        <v>2956</v>
      </c>
      <c r="C299" s="108">
        <v>719</v>
      </c>
      <c r="D299" s="108">
        <v>2237</v>
      </c>
      <c r="E299" s="108">
        <v>718.57574739670804</v>
      </c>
      <c r="F299" s="108">
        <v>0</v>
      </c>
      <c r="G299" s="108">
        <v>285.12</v>
      </c>
      <c r="H299" s="108">
        <v>52</v>
      </c>
      <c r="I299" s="108">
        <v>1900</v>
      </c>
      <c r="J299" s="108"/>
      <c r="K299" s="153">
        <v>5954</v>
      </c>
      <c r="L299" s="153">
        <v>5621</v>
      </c>
      <c r="M299" s="153"/>
      <c r="N299" s="307">
        <v>-0.99109962650870709</v>
      </c>
      <c r="O299" s="307">
        <v>-0.76322328718494903</v>
      </c>
      <c r="P299" s="307">
        <v>0.99471260446870202</v>
      </c>
      <c r="Q299" s="307">
        <v>0.99537037037037002</v>
      </c>
      <c r="R299" s="307">
        <v>0.98639104220499596</v>
      </c>
      <c r="S299" s="307">
        <v>0.98393293747817001</v>
      </c>
      <c r="T299" s="308"/>
      <c r="U299" s="309">
        <v>5863</v>
      </c>
      <c r="V299" s="309">
        <v>5832</v>
      </c>
      <c r="W299" s="309">
        <v>5805</v>
      </c>
      <c r="X299" s="309">
        <v>5726</v>
      </c>
      <c r="Y299" s="309">
        <v>5634</v>
      </c>
      <c r="Z299" s="309">
        <v>5591</v>
      </c>
      <c r="AA299" s="309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</row>
    <row r="300" spans="1:37" ht="13.2" x14ac:dyDescent="0.25">
      <c r="A300" s="108" t="s">
        <v>590</v>
      </c>
      <c r="B300" s="108">
        <v>159</v>
      </c>
      <c r="C300" s="108">
        <v>0</v>
      </c>
      <c r="D300" s="108">
        <v>159</v>
      </c>
      <c r="E300" s="108">
        <v>0</v>
      </c>
      <c r="F300" s="108">
        <v>0</v>
      </c>
      <c r="G300" s="108">
        <v>106.92</v>
      </c>
      <c r="H300" s="108">
        <v>52</v>
      </c>
      <c r="I300" s="108">
        <v>0</v>
      </c>
      <c r="J300" s="108"/>
      <c r="K300" s="153">
        <v>118349</v>
      </c>
      <c r="L300" s="153">
        <v>133091</v>
      </c>
      <c r="M300" s="153"/>
      <c r="N300" s="307">
        <v>0.82527978997226603</v>
      </c>
      <c r="O300" s="307">
        <v>-0.44323577138049203</v>
      </c>
      <c r="P300" s="307">
        <v>1.0111872801944</v>
      </c>
      <c r="Q300" s="307">
        <v>1.0062649714391001</v>
      </c>
      <c r="R300" s="307">
        <v>1.0084767747054899</v>
      </c>
      <c r="S300" s="307">
        <v>1.0070890864384301</v>
      </c>
      <c r="T300" s="308"/>
      <c r="U300" s="309">
        <v>128807</v>
      </c>
      <c r="V300" s="309">
        <v>130248</v>
      </c>
      <c r="W300" s="309">
        <v>131064</v>
      </c>
      <c r="X300" s="309">
        <v>132175</v>
      </c>
      <c r="Y300" s="309">
        <v>133112</v>
      </c>
      <c r="Z300" s="309">
        <v>132522</v>
      </c>
      <c r="AA300" s="309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</row>
    <row r="301" spans="1:37" ht="13.2" x14ac:dyDescent="0.25">
      <c r="A301" s="108" t="s">
        <v>591</v>
      </c>
      <c r="B301" s="108">
        <v>3578</v>
      </c>
      <c r="C301" s="108">
        <v>1412</v>
      </c>
      <c r="D301" s="108">
        <v>2166</v>
      </c>
      <c r="E301" s="108">
        <v>1412.10977203427</v>
      </c>
      <c r="F301" s="108">
        <v>0</v>
      </c>
      <c r="G301" s="108">
        <v>213.84</v>
      </c>
      <c r="H301" s="108">
        <v>52</v>
      </c>
      <c r="I301" s="108">
        <v>1900</v>
      </c>
      <c r="J301" s="108"/>
      <c r="K301" s="153">
        <v>6887</v>
      </c>
      <c r="L301" s="153">
        <v>6263</v>
      </c>
      <c r="M301" s="153"/>
      <c r="N301" s="307">
        <v>-1.49103868330587</v>
      </c>
      <c r="O301" s="307">
        <v>-0.38210476038847302</v>
      </c>
      <c r="P301" s="307">
        <v>0.98185907046476795</v>
      </c>
      <c r="Q301" s="307">
        <v>0.99068560085509205</v>
      </c>
      <c r="R301" s="307">
        <v>0.98720715166461204</v>
      </c>
      <c r="S301" s="307">
        <v>0.98064012490242003</v>
      </c>
      <c r="T301" s="308"/>
      <c r="U301" s="309">
        <v>6670</v>
      </c>
      <c r="V301" s="309">
        <v>6549</v>
      </c>
      <c r="W301" s="309">
        <v>6488</v>
      </c>
      <c r="X301" s="309">
        <v>6405</v>
      </c>
      <c r="Y301" s="309">
        <v>6281</v>
      </c>
      <c r="Z301" s="309">
        <v>6257</v>
      </c>
      <c r="AA301" s="309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</row>
    <row r="302" spans="1:37" ht="13.2" x14ac:dyDescent="0.25">
      <c r="A302" s="108" t="s">
        <v>592</v>
      </c>
      <c r="B302" s="108">
        <v>2130</v>
      </c>
      <c r="C302" s="108">
        <v>0</v>
      </c>
      <c r="D302" s="108">
        <v>2130</v>
      </c>
      <c r="E302" s="108">
        <v>0</v>
      </c>
      <c r="F302" s="108">
        <v>0</v>
      </c>
      <c r="G302" s="108">
        <v>178.2</v>
      </c>
      <c r="H302" s="108">
        <v>52</v>
      </c>
      <c r="I302" s="108">
        <v>1900</v>
      </c>
      <c r="J302" s="108"/>
      <c r="K302" s="153">
        <v>5344</v>
      </c>
      <c r="L302" s="153">
        <v>5461</v>
      </c>
      <c r="M302" s="153"/>
      <c r="N302" s="307">
        <v>0.29412082278965601</v>
      </c>
      <c r="O302" s="307">
        <v>-1.0766423357664199</v>
      </c>
      <c r="P302" s="307">
        <v>1.0114475627769599</v>
      </c>
      <c r="Q302" s="307">
        <v>1.0118656443957601</v>
      </c>
      <c r="R302" s="307">
        <v>0.99368572974923297</v>
      </c>
      <c r="S302" s="307">
        <v>0.99491648511256403</v>
      </c>
      <c r="T302" s="308"/>
      <c r="U302" s="309">
        <v>5416</v>
      </c>
      <c r="V302" s="309">
        <v>5478</v>
      </c>
      <c r="W302" s="309">
        <v>5543</v>
      </c>
      <c r="X302" s="309">
        <v>5508</v>
      </c>
      <c r="Y302" s="309">
        <v>5480</v>
      </c>
      <c r="Z302" s="309">
        <v>5421</v>
      </c>
      <c r="AA302" s="309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</row>
    <row r="303" spans="1:37" ht="13.2" x14ac:dyDescent="0.25">
      <c r="A303" s="108" t="s">
        <v>593</v>
      </c>
      <c r="B303" s="108">
        <v>195</v>
      </c>
      <c r="C303" s="108">
        <v>0</v>
      </c>
      <c r="D303" s="108">
        <v>195</v>
      </c>
      <c r="E303" s="108">
        <v>0</v>
      </c>
      <c r="F303" s="108">
        <v>0</v>
      </c>
      <c r="G303" s="108">
        <v>142.56</v>
      </c>
      <c r="H303" s="108">
        <v>52</v>
      </c>
      <c r="I303" s="108">
        <v>0</v>
      </c>
      <c r="J303" s="108"/>
      <c r="K303" s="153">
        <v>8583</v>
      </c>
      <c r="L303" s="153">
        <v>9059</v>
      </c>
      <c r="M303" s="153"/>
      <c r="N303" s="307">
        <v>0.62346809280300297</v>
      </c>
      <c r="O303" s="307">
        <v>0.71894701913505099</v>
      </c>
      <c r="P303" s="307">
        <v>1.01825603809956</v>
      </c>
      <c r="Q303" s="307">
        <v>1.0066815144766099</v>
      </c>
      <c r="R303" s="307">
        <v>0.99391592920353999</v>
      </c>
      <c r="S303" s="307">
        <v>1.0062326099054</v>
      </c>
      <c r="T303" s="308"/>
      <c r="U303" s="309">
        <v>8819</v>
      </c>
      <c r="V303" s="309">
        <v>8980</v>
      </c>
      <c r="W303" s="309">
        <v>9040</v>
      </c>
      <c r="X303" s="309">
        <v>8985</v>
      </c>
      <c r="Y303" s="309">
        <v>9041</v>
      </c>
      <c r="Z303" s="309">
        <v>9106</v>
      </c>
      <c r="AA303" s="309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</row>
    <row r="304" spans="1:37" ht="13.2" x14ac:dyDescent="0.25">
      <c r="A304" s="108" t="s">
        <v>594</v>
      </c>
      <c r="B304" s="108">
        <v>2822</v>
      </c>
      <c r="C304" s="108">
        <v>692</v>
      </c>
      <c r="D304" s="108">
        <v>2130</v>
      </c>
      <c r="E304" s="108">
        <v>692.17391304347802</v>
      </c>
      <c r="F304" s="108">
        <v>0</v>
      </c>
      <c r="G304" s="108">
        <v>178.2</v>
      </c>
      <c r="H304" s="108">
        <v>52</v>
      </c>
      <c r="I304" s="108">
        <v>1900</v>
      </c>
      <c r="J304" s="108"/>
      <c r="K304" s="153">
        <v>2875</v>
      </c>
      <c r="L304" s="153">
        <v>2718</v>
      </c>
      <c r="M304" s="153"/>
      <c r="N304" s="307">
        <v>-0.47885009472078399</v>
      </c>
      <c r="O304" s="307">
        <v>-1.4996342355523</v>
      </c>
      <c r="P304" s="307">
        <v>1.0035880875493399</v>
      </c>
      <c r="Q304" s="307">
        <v>1.00715051841258</v>
      </c>
      <c r="R304" s="307">
        <v>0.98722044728434499</v>
      </c>
      <c r="S304" s="307">
        <v>0.98309960445882805</v>
      </c>
      <c r="T304" s="308"/>
      <c r="U304" s="309">
        <v>2787</v>
      </c>
      <c r="V304" s="309">
        <v>2797</v>
      </c>
      <c r="W304" s="309">
        <v>2817</v>
      </c>
      <c r="X304" s="309">
        <v>2781</v>
      </c>
      <c r="Y304" s="309">
        <v>2734</v>
      </c>
      <c r="Z304" s="309">
        <v>2693</v>
      </c>
      <c r="AA304" s="309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</row>
    <row r="305" spans="1:37" ht="14.25" customHeight="1" x14ac:dyDescent="0.25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53"/>
      <c r="L305" s="153"/>
      <c r="M305" s="153"/>
      <c r="N305" s="307"/>
      <c r="O305" s="307"/>
      <c r="P305" s="307"/>
      <c r="Q305" s="307"/>
      <c r="R305" s="307"/>
      <c r="S305" s="307"/>
      <c r="T305" s="308"/>
      <c r="U305" s="309"/>
      <c r="V305" s="309"/>
      <c r="W305" s="309"/>
      <c r="X305" s="309"/>
      <c r="Y305" s="309"/>
      <c r="Z305" s="309"/>
      <c r="AA305" s="309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</row>
    <row r="306" spans="1:37" ht="13.2" x14ac:dyDescent="0.25">
      <c r="A306" s="108" t="s">
        <v>596</v>
      </c>
      <c r="B306" s="108">
        <v>4291</v>
      </c>
      <c r="C306" s="108">
        <v>2090</v>
      </c>
      <c r="D306" s="108">
        <v>2201</v>
      </c>
      <c r="E306" s="108">
        <v>2089.9328859060402</v>
      </c>
      <c r="F306" s="108">
        <v>0</v>
      </c>
      <c r="G306" s="108">
        <v>249.48</v>
      </c>
      <c r="H306" s="108">
        <v>52</v>
      </c>
      <c r="I306" s="108">
        <v>1900</v>
      </c>
      <c r="J306" s="108"/>
      <c r="K306" s="153">
        <v>2980</v>
      </c>
      <c r="L306" s="153">
        <v>2609</v>
      </c>
      <c r="M306" s="153"/>
      <c r="N306" s="307">
        <v>-1.6574000288244202</v>
      </c>
      <c r="O306" s="307">
        <v>0</v>
      </c>
      <c r="P306" s="307">
        <v>0.96891747052518795</v>
      </c>
      <c r="Q306" s="307">
        <v>0.99815634218289095</v>
      </c>
      <c r="R306" s="307">
        <v>0.98928703361655002</v>
      </c>
      <c r="S306" s="307">
        <v>0.97759522031366697</v>
      </c>
      <c r="T306" s="308"/>
      <c r="U306" s="309">
        <v>2799</v>
      </c>
      <c r="V306" s="309">
        <v>2712</v>
      </c>
      <c r="W306" s="309">
        <v>2707</v>
      </c>
      <c r="X306" s="309">
        <v>2678</v>
      </c>
      <c r="Y306" s="309">
        <v>2618</v>
      </c>
      <c r="Z306" s="309">
        <v>2618</v>
      </c>
      <c r="AA306" s="309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</row>
    <row r="307" spans="1:37" ht="13.2" x14ac:dyDescent="0.25">
      <c r="A307" s="108" t="s">
        <v>597</v>
      </c>
      <c r="B307" s="108">
        <v>2872</v>
      </c>
      <c r="C307" s="108">
        <v>706</v>
      </c>
      <c r="D307" s="108">
        <v>2166</v>
      </c>
      <c r="E307" s="108">
        <v>706.47504249729604</v>
      </c>
      <c r="F307" s="108">
        <v>0</v>
      </c>
      <c r="G307" s="108">
        <v>213.84</v>
      </c>
      <c r="H307" s="108">
        <v>52</v>
      </c>
      <c r="I307" s="108">
        <v>1900</v>
      </c>
      <c r="J307" s="108"/>
      <c r="K307" s="153">
        <v>6471</v>
      </c>
      <c r="L307" s="153">
        <v>6113</v>
      </c>
      <c r="M307" s="153"/>
      <c r="N307" s="307">
        <v>-0.67136888499260705</v>
      </c>
      <c r="O307" s="307">
        <v>1.6452780519907898E-2</v>
      </c>
      <c r="P307" s="307">
        <v>0.98574631646380495</v>
      </c>
      <c r="Q307" s="307">
        <v>0.99837530463038204</v>
      </c>
      <c r="R307" s="307">
        <v>0.99658258746948702</v>
      </c>
      <c r="S307" s="307">
        <v>0.99248856956237796</v>
      </c>
      <c r="T307" s="308"/>
      <c r="U307" s="309">
        <v>6244</v>
      </c>
      <c r="V307" s="309">
        <v>6155</v>
      </c>
      <c r="W307" s="309">
        <v>6145</v>
      </c>
      <c r="X307" s="309">
        <v>6124</v>
      </c>
      <c r="Y307" s="309">
        <v>6078</v>
      </c>
      <c r="Z307" s="309">
        <v>6079</v>
      </c>
      <c r="AA307" s="309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</row>
    <row r="308" spans="1:37" ht="13.2" x14ac:dyDescent="0.25">
      <c r="A308" s="108" t="s">
        <v>598</v>
      </c>
      <c r="B308" s="108">
        <v>230</v>
      </c>
      <c r="C308" s="108">
        <v>0</v>
      </c>
      <c r="D308" s="108">
        <v>230</v>
      </c>
      <c r="E308" s="108">
        <v>0</v>
      </c>
      <c r="F308" s="108">
        <v>0</v>
      </c>
      <c r="G308" s="108">
        <v>178.2</v>
      </c>
      <c r="H308" s="108">
        <v>52</v>
      </c>
      <c r="I308" s="108">
        <v>0</v>
      </c>
      <c r="J308" s="108"/>
      <c r="K308" s="153">
        <v>27838</v>
      </c>
      <c r="L308" s="153">
        <v>27943</v>
      </c>
      <c r="M308" s="153"/>
      <c r="N308" s="307">
        <v>-0.10700924902496999</v>
      </c>
      <c r="O308" s="307">
        <v>-0.18240343347639501</v>
      </c>
      <c r="P308" s="307">
        <v>1.00010683760684</v>
      </c>
      <c r="Q308" s="307">
        <v>1.0030267421571799</v>
      </c>
      <c r="R308" s="307">
        <v>0.99602385685884698</v>
      </c>
      <c r="S308" s="307">
        <v>0.99657827202737403</v>
      </c>
      <c r="T308" s="308"/>
      <c r="U308" s="309">
        <v>28080</v>
      </c>
      <c r="V308" s="309">
        <v>28083</v>
      </c>
      <c r="W308" s="309">
        <v>28168</v>
      </c>
      <c r="X308" s="309">
        <v>28056</v>
      </c>
      <c r="Y308" s="309">
        <v>27960</v>
      </c>
      <c r="Z308" s="309">
        <v>27909</v>
      </c>
      <c r="AA308" s="309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</row>
    <row r="309" spans="1:37" ht="13.2" x14ac:dyDescent="0.25">
      <c r="A309" s="108" t="s">
        <v>599</v>
      </c>
      <c r="B309" s="108">
        <v>2023</v>
      </c>
      <c r="C309" s="108">
        <v>700</v>
      </c>
      <c r="D309" s="108">
        <v>1323</v>
      </c>
      <c r="E309" s="108">
        <v>700.38715306178096</v>
      </c>
      <c r="F309" s="108">
        <v>0</v>
      </c>
      <c r="G309" s="108">
        <v>320.76</v>
      </c>
      <c r="H309" s="108">
        <v>52</v>
      </c>
      <c r="I309" s="108">
        <v>950</v>
      </c>
      <c r="J309" s="108"/>
      <c r="K309" s="153">
        <v>18339</v>
      </c>
      <c r="L309" s="153">
        <v>17330</v>
      </c>
      <c r="M309" s="153"/>
      <c r="N309" s="307">
        <v>-0.28916517223759303</v>
      </c>
      <c r="O309" s="307">
        <v>-0.39220209943476797</v>
      </c>
      <c r="P309" s="307">
        <v>0.99612314709236005</v>
      </c>
      <c r="Q309" s="307">
        <v>0.99885531135531103</v>
      </c>
      <c r="R309" s="307">
        <v>0.99891129956451996</v>
      </c>
      <c r="S309" s="307">
        <v>0.99455056502036399</v>
      </c>
      <c r="T309" s="308"/>
      <c r="U309" s="309">
        <v>17540</v>
      </c>
      <c r="V309" s="309">
        <v>17472</v>
      </c>
      <c r="W309" s="309">
        <v>17452</v>
      </c>
      <c r="X309" s="309">
        <v>17433</v>
      </c>
      <c r="Y309" s="309">
        <v>17338</v>
      </c>
      <c r="Z309" s="309">
        <v>17270</v>
      </c>
      <c r="AA309" s="309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</row>
    <row r="310" spans="1:37" ht="13.2" x14ac:dyDescent="0.25">
      <c r="A310" s="108" t="s">
        <v>600</v>
      </c>
      <c r="B310" s="108">
        <v>1264</v>
      </c>
      <c r="C310" s="108">
        <v>1034</v>
      </c>
      <c r="D310" s="108">
        <v>230</v>
      </c>
      <c r="E310" s="108">
        <v>1034.35160833502</v>
      </c>
      <c r="F310" s="108">
        <v>0</v>
      </c>
      <c r="G310" s="108">
        <v>178.2</v>
      </c>
      <c r="H310" s="108">
        <v>52</v>
      </c>
      <c r="I310" s="108">
        <v>0</v>
      </c>
      <c r="J310" s="108"/>
      <c r="K310" s="153">
        <v>9886</v>
      </c>
      <c r="L310" s="153">
        <v>9177</v>
      </c>
      <c r="M310" s="153"/>
      <c r="N310" s="307">
        <v>-1.27172955811657</v>
      </c>
      <c r="O310" s="307">
        <v>-0.55464926590538299</v>
      </c>
      <c r="P310" s="307">
        <v>0.99142384790245897</v>
      </c>
      <c r="Q310" s="307">
        <v>0.99030745179781099</v>
      </c>
      <c r="R310" s="307">
        <v>0.98305619869501204</v>
      </c>
      <c r="S310" s="307">
        <v>0.98436998180066404</v>
      </c>
      <c r="T310" s="308"/>
      <c r="U310" s="309">
        <v>9678</v>
      </c>
      <c r="V310" s="309">
        <v>9595</v>
      </c>
      <c r="W310" s="309">
        <v>9502</v>
      </c>
      <c r="X310" s="309">
        <v>9341</v>
      </c>
      <c r="Y310" s="309">
        <v>9195</v>
      </c>
      <c r="Z310" s="309">
        <v>9144</v>
      </c>
      <c r="AA310" s="309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</row>
    <row r="311" spans="1:37" ht="13.2" x14ac:dyDescent="0.25">
      <c r="A311" s="108" t="s">
        <v>601</v>
      </c>
      <c r="B311" s="108">
        <v>3171</v>
      </c>
      <c r="C311" s="108">
        <v>934</v>
      </c>
      <c r="D311" s="108">
        <v>2237</v>
      </c>
      <c r="E311" s="108">
        <v>934.386103434662</v>
      </c>
      <c r="F311" s="108">
        <v>0</v>
      </c>
      <c r="G311" s="108">
        <v>285.12</v>
      </c>
      <c r="H311" s="108">
        <v>52</v>
      </c>
      <c r="I311" s="108">
        <v>1900</v>
      </c>
      <c r="J311" s="108"/>
      <c r="K311" s="153">
        <v>5066</v>
      </c>
      <c r="L311" s="153">
        <v>4728</v>
      </c>
      <c r="M311" s="153"/>
      <c r="N311" s="307">
        <v>-0.92109320953267493</v>
      </c>
      <c r="O311" s="307">
        <v>-0.86370339161575704</v>
      </c>
      <c r="P311" s="307">
        <v>0.985789687373122</v>
      </c>
      <c r="Q311" s="307">
        <v>0.98290774299835304</v>
      </c>
      <c r="R311" s="307">
        <v>0.99560025141420505</v>
      </c>
      <c r="S311" s="307">
        <v>0.99894781144781097</v>
      </c>
      <c r="T311" s="308"/>
      <c r="U311" s="309">
        <v>4926</v>
      </c>
      <c r="V311" s="309">
        <v>4856</v>
      </c>
      <c r="W311" s="309">
        <v>4773</v>
      </c>
      <c r="X311" s="309">
        <v>4752</v>
      </c>
      <c r="Y311" s="309">
        <v>4747</v>
      </c>
      <c r="Z311" s="309">
        <v>4706</v>
      </c>
      <c r="AA311" s="309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</row>
    <row r="312" spans="1:37" ht="13.2" x14ac:dyDescent="0.25">
      <c r="A312" s="108" t="s">
        <v>602</v>
      </c>
      <c r="B312" s="108">
        <v>1805</v>
      </c>
      <c r="C312" s="108">
        <v>625</v>
      </c>
      <c r="D312" s="108">
        <v>1180</v>
      </c>
      <c r="E312" s="108">
        <v>625.20290474156297</v>
      </c>
      <c r="F312" s="108">
        <v>0</v>
      </c>
      <c r="G312" s="108">
        <v>178.2</v>
      </c>
      <c r="H312" s="108">
        <v>52</v>
      </c>
      <c r="I312" s="108">
        <v>950</v>
      </c>
      <c r="J312" s="108"/>
      <c r="K312" s="153">
        <v>16387</v>
      </c>
      <c r="L312" s="153">
        <v>15547</v>
      </c>
      <c r="M312" s="153"/>
      <c r="N312" s="307">
        <v>-0.51767226626219198</v>
      </c>
      <c r="O312" s="307">
        <v>-0.69284064665126999</v>
      </c>
      <c r="P312" s="307">
        <v>0.99220860823122803</v>
      </c>
      <c r="Q312" s="307">
        <v>0.99987334557659402</v>
      </c>
      <c r="R312" s="307">
        <v>0.99651656216353202</v>
      </c>
      <c r="S312" s="307">
        <v>0.990720732172366</v>
      </c>
      <c r="T312" s="308"/>
      <c r="U312" s="309">
        <v>15915</v>
      </c>
      <c r="V312" s="309">
        <v>15791</v>
      </c>
      <c r="W312" s="309">
        <v>15789</v>
      </c>
      <c r="X312" s="309">
        <v>15734</v>
      </c>
      <c r="Y312" s="309">
        <v>15588</v>
      </c>
      <c r="Z312" s="309">
        <v>15480</v>
      </c>
      <c r="AA312" s="309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</row>
    <row r="313" spans="1:37" ht="13.2" x14ac:dyDescent="0.25">
      <c r="A313" s="108" t="s">
        <v>603</v>
      </c>
      <c r="B313" s="108">
        <v>1581</v>
      </c>
      <c r="C313" s="108">
        <v>258</v>
      </c>
      <c r="D313" s="108">
        <v>1323</v>
      </c>
      <c r="E313" s="108">
        <v>257.87204690463898</v>
      </c>
      <c r="F313" s="108">
        <v>0</v>
      </c>
      <c r="G313" s="108">
        <v>320.76</v>
      </c>
      <c r="H313" s="108">
        <v>52</v>
      </c>
      <c r="I313" s="108">
        <v>950</v>
      </c>
      <c r="J313" s="108"/>
      <c r="K313" s="153">
        <v>23196</v>
      </c>
      <c r="L313" s="153">
        <v>22433</v>
      </c>
      <c r="M313" s="153"/>
      <c r="N313" s="307">
        <v>-0.49875768193444703</v>
      </c>
      <c r="O313" s="307">
        <v>0.178380306814128</v>
      </c>
      <c r="P313" s="307">
        <v>0.99077676268741499</v>
      </c>
      <c r="Q313" s="307">
        <v>0.99369099091149704</v>
      </c>
      <c r="R313" s="307">
        <v>0.99693646494694299</v>
      </c>
      <c r="S313" s="307">
        <v>0.99866393515632002</v>
      </c>
      <c r="T313" s="308"/>
      <c r="U313" s="309">
        <v>22877</v>
      </c>
      <c r="V313" s="309">
        <v>22666</v>
      </c>
      <c r="W313" s="309">
        <v>22523</v>
      </c>
      <c r="X313" s="309">
        <v>22454</v>
      </c>
      <c r="Y313" s="309">
        <v>22424</v>
      </c>
      <c r="Z313" s="309">
        <v>22464</v>
      </c>
      <c r="AA313" s="309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</row>
    <row r="314" spans="1:37" ht="13.2" x14ac:dyDescent="0.25">
      <c r="A314" s="108" t="s">
        <v>604</v>
      </c>
      <c r="B314" s="108">
        <v>230</v>
      </c>
      <c r="C314" s="108">
        <v>0</v>
      </c>
      <c r="D314" s="108">
        <v>230</v>
      </c>
      <c r="E314" s="108">
        <v>0</v>
      </c>
      <c r="F314" s="108">
        <v>0</v>
      </c>
      <c r="G314" s="108">
        <v>178.2</v>
      </c>
      <c r="H314" s="108">
        <v>52</v>
      </c>
      <c r="I314" s="108">
        <v>0</v>
      </c>
      <c r="J314" s="108"/>
      <c r="K314" s="153">
        <v>75383</v>
      </c>
      <c r="L314" s="153">
        <v>79352</v>
      </c>
      <c r="M314" s="153"/>
      <c r="N314" s="307">
        <v>0.40713310025821697</v>
      </c>
      <c r="O314" s="307">
        <v>-0.34256926952141098</v>
      </c>
      <c r="P314" s="307">
        <v>1.0061955965181799</v>
      </c>
      <c r="Q314" s="307">
        <v>1.0033840517021999</v>
      </c>
      <c r="R314" s="307">
        <v>1.0048053759350799</v>
      </c>
      <c r="S314" s="307">
        <v>1.00190538681876</v>
      </c>
      <c r="T314" s="308"/>
      <c r="U314" s="309">
        <v>78120</v>
      </c>
      <c r="V314" s="309">
        <v>78604</v>
      </c>
      <c r="W314" s="309">
        <v>78870</v>
      </c>
      <c r="X314" s="309">
        <v>79249</v>
      </c>
      <c r="Y314" s="309">
        <v>79400</v>
      </c>
      <c r="Z314" s="309">
        <v>79128</v>
      </c>
      <c r="AA314" s="309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</row>
    <row r="315" spans="1:37" ht="13.2" x14ac:dyDescent="0.25">
      <c r="A315" s="108" t="s">
        <v>605</v>
      </c>
      <c r="B315" s="108">
        <v>3160</v>
      </c>
      <c r="C315" s="108">
        <v>959</v>
      </c>
      <c r="D315" s="108">
        <v>2201</v>
      </c>
      <c r="E315" s="108">
        <v>958.94586442292405</v>
      </c>
      <c r="F315" s="108">
        <v>0</v>
      </c>
      <c r="G315" s="108">
        <v>249.48</v>
      </c>
      <c r="H315" s="108">
        <v>52</v>
      </c>
      <c r="I315" s="108">
        <v>1900</v>
      </c>
      <c r="J315" s="108"/>
      <c r="K315" s="153">
        <v>6299</v>
      </c>
      <c r="L315" s="153">
        <v>5871</v>
      </c>
      <c r="M315" s="153"/>
      <c r="N315" s="307">
        <v>-0.81353356254710907</v>
      </c>
      <c r="O315" s="307">
        <v>0.238460228240504</v>
      </c>
      <c r="P315" s="307">
        <v>0.98483349818661403</v>
      </c>
      <c r="Q315" s="307">
        <v>1.0011717442249699</v>
      </c>
      <c r="R315" s="307">
        <v>0.98645711419495097</v>
      </c>
      <c r="S315" s="307">
        <v>0.995084745762712</v>
      </c>
      <c r="T315" s="308"/>
      <c r="U315" s="309">
        <v>6066</v>
      </c>
      <c r="V315" s="309">
        <v>5974</v>
      </c>
      <c r="W315" s="309">
        <v>5981</v>
      </c>
      <c r="X315" s="309">
        <v>5900</v>
      </c>
      <c r="Y315" s="309">
        <v>5871</v>
      </c>
      <c r="Z315" s="309">
        <v>5885</v>
      </c>
      <c r="AA315" s="309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</row>
    <row r="316" spans="1:37" ht="13.2" x14ac:dyDescent="0.25">
      <c r="A316" s="108" t="s">
        <v>606</v>
      </c>
      <c r="B316" s="108">
        <v>195</v>
      </c>
      <c r="C316" s="108">
        <v>0</v>
      </c>
      <c r="D316" s="108">
        <v>195</v>
      </c>
      <c r="E316" s="108">
        <v>0</v>
      </c>
      <c r="F316" s="108">
        <v>0</v>
      </c>
      <c r="G316" s="108">
        <v>142.56</v>
      </c>
      <c r="H316" s="108">
        <v>52</v>
      </c>
      <c r="I316" s="108">
        <v>0</v>
      </c>
      <c r="J316" s="108"/>
      <c r="K316" s="153">
        <v>41278</v>
      </c>
      <c r="L316" s="153">
        <v>42344</v>
      </c>
      <c r="M316" s="153"/>
      <c r="N316" s="307">
        <v>3.8987974302240297E-2</v>
      </c>
      <c r="O316" s="307">
        <v>0.10150606675794301</v>
      </c>
      <c r="P316" s="307">
        <v>0.99739928125591104</v>
      </c>
      <c r="Q316" s="307">
        <v>1.0035556819797999</v>
      </c>
      <c r="R316" s="307">
        <v>0.99985827664399096</v>
      </c>
      <c r="S316" s="307">
        <v>1.00075596503662</v>
      </c>
      <c r="T316" s="308"/>
      <c r="U316" s="309">
        <v>42296</v>
      </c>
      <c r="V316" s="309">
        <v>42186</v>
      </c>
      <c r="W316" s="309">
        <v>42336</v>
      </c>
      <c r="X316" s="309">
        <v>42330</v>
      </c>
      <c r="Y316" s="309">
        <v>42362</v>
      </c>
      <c r="Z316" s="309">
        <v>42405</v>
      </c>
      <c r="AA316" s="309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</row>
    <row r="317" spans="1:37" ht="13.2" x14ac:dyDescent="0.25">
      <c r="A317" s="108" t="s">
        <v>607</v>
      </c>
      <c r="B317" s="108">
        <v>1723</v>
      </c>
      <c r="C317" s="108">
        <v>543</v>
      </c>
      <c r="D317" s="108">
        <v>1180</v>
      </c>
      <c r="E317" s="108">
        <v>542.70323212536698</v>
      </c>
      <c r="F317" s="108">
        <v>0</v>
      </c>
      <c r="G317" s="108">
        <v>178.2</v>
      </c>
      <c r="H317" s="108">
        <v>52</v>
      </c>
      <c r="I317" s="108">
        <v>950</v>
      </c>
      <c r="J317" s="108"/>
      <c r="K317" s="153">
        <v>8168</v>
      </c>
      <c r="L317" s="153">
        <v>7783</v>
      </c>
      <c r="M317" s="153"/>
      <c r="N317" s="307">
        <v>-0.80902139522911498</v>
      </c>
      <c r="O317" s="307">
        <v>-0.42242703533026099</v>
      </c>
      <c r="P317" s="307">
        <v>0.99653035935563805</v>
      </c>
      <c r="Q317" s="307">
        <v>0.99900522258144697</v>
      </c>
      <c r="R317" s="307">
        <v>0.98780184217077405</v>
      </c>
      <c r="S317" s="307">
        <v>0.984375</v>
      </c>
      <c r="T317" s="308"/>
      <c r="U317" s="309">
        <v>8070</v>
      </c>
      <c r="V317" s="309">
        <v>8042</v>
      </c>
      <c r="W317" s="309">
        <v>8034</v>
      </c>
      <c r="X317" s="309">
        <v>7936</v>
      </c>
      <c r="Y317" s="309">
        <v>7812</v>
      </c>
      <c r="Z317" s="309">
        <v>7779</v>
      </c>
      <c r="AA317" s="309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</row>
    <row r="318" spans="1:37" ht="13.2" x14ac:dyDescent="0.25">
      <c r="A318" s="108" t="s">
        <v>608</v>
      </c>
      <c r="B318" s="108">
        <v>3361</v>
      </c>
      <c r="C318" s="108">
        <v>1195</v>
      </c>
      <c r="D318" s="108">
        <v>2166</v>
      </c>
      <c r="E318" s="108">
        <v>1194.87776484284</v>
      </c>
      <c r="F318" s="108">
        <v>0</v>
      </c>
      <c r="G318" s="108">
        <v>213.84</v>
      </c>
      <c r="H318" s="108">
        <v>52</v>
      </c>
      <c r="I318" s="108">
        <v>1900</v>
      </c>
      <c r="J318" s="108"/>
      <c r="K318" s="153">
        <v>3436</v>
      </c>
      <c r="L318" s="153">
        <v>3162</v>
      </c>
      <c r="M318" s="153"/>
      <c r="N318" s="307">
        <v>-1.06647130629808</v>
      </c>
      <c r="O318" s="307">
        <v>-3.1525851197982305E-2</v>
      </c>
      <c r="P318" s="307">
        <v>0.99577167019027502</v>
      </c>
      <c r="Q318" s="307">
        <v>0.99150743099787697</v>
      </c>
      <c r="R318" s="307">
        <v>0.96757418170694398</v>
      </c>
      <c r="S318" s="307">
        <v>1.0028453999367699</v>
      </c>
      <c r="T318" s="308"/>
      <c r="U318" s="309">
        <v>3311</v>
      </c>
      <c r="V318" s="309">
        <v>3297</v>
      </c>
      <c r="W318" s="309">
        <v>3269</v>
      </c>
      <c r="X318" s="309">
        <v>3163</v>
      </c>
      <c r="Y318" s="309">
        <v>3172</v>
      </c>
      <c r="Z318" s="309">
        <v>3171</v>
      </c>
      <c r="AA318" s="309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</row>
    <row r="319" spans="1:37" ht="13.2" x14ac:dyDescent="0.25">
      <c r="A319" s="108" t="s">
        <v>609</v>
      </c>
      <c r="B319" s="108">
        <v>4404</v>
      </c>
      <c r="C319" s="108">
        <v>2238</v>
      </c>
      <c r="D319" s="108">
        <v>2166</v>
      </c>
      <c r="E319" s="108">
        <v>2237.5026544913999</v>
      </c>
      <c r="F319" s="108">
        <v>0</v>
      </c>
      <c r="G319" s="108">
        <v>213.84</v>
      </c>
      <c r="H319" s="108">
        <v>52</v>
      </c>
      <c r="I319" s="108">
        <v>1900</v>
      </c>
      <c r="J319" s="108"/>
      <c r="K319" s="153">
        <v>4709</v>
      </c>
      <c r="L319" s="153">
        <v>4088</v>
      </c>
      <c r="M319" s="153"/>
      <c r="N319" s="307">
        <v>-1.3018986785259901</v>
      </c>
      <c r="O319" s="307">
        <v>-0.269080234833659</v>
      </c>
      <c r="P319" s="307">
        <v>0.97864438254410402</v>
      </c>
      <c r="Q319" s="307">
        <v>0.99691650853889902</v>
      </c>
      <c r="R319" s="307">
        <v>0.98382108018082304</v>
      </c>
      <c r="S319" s="307">
        <v>0.98863361547762996</v>
      </c>
      <c r="T319" s="308"/>
      <c r="U319" s="309">
        <v>4308</v>
      </c>
      <c r="V319" s="309">
        <v>4216</v>
      </c>
      <c r="W319" s="309">
        <v>4203</v>
      </c>
      <c r="X319" s="309">
        <v>4135</v>
      </c>
      <c r="Y319" s="309">
        <v>4088</v>
      </c>
      <c r="Z319" s="309">
        <v>4077</v>
      </c>
      <c r="AA319" s="309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</row>
    <row r="320" spans="1:37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1"/>
    </row>
    <row r="321" spans="1:27" x14ac:dyDescent="0.25">
      <c r="A321" s="19"/>
      <c r="AA321" s="64"/>
    </row>
    <row r="322" spans="1:27" x14ac:dyDescent="0.25">
      <c r="A322" s="19"/>
    </row>
    <row r="323" spans="1:27" x14ac:dyDescent="0.25">
      <c r="A323" s="19"/>
    </row>
    <row r="324" spans="1:27" hidden="1" x14ac:dyDescent="0.25">
      <c r="A324" s="19"/>
    </row>
    <row r="325" spans="1:27" hidden="1" x14ac:dyDescent="0.25">
      <c r="A325" s="19"/>
    </row>
    <row r="326" spans="1:27" hidden="1" x14ac:dyDescent="0.25">
      <c r="A326" s="19"/>
    </row>
    <row r="327" spans="1:27" hidden="1" x14ac:dyDescent="0.25">
      <c r="A327" s="19"/>
    </row>
    <row r="328" spans="1:27" hidden="1" x14ac:dyDescent="0.25">
      <c r="A328" s="19"/>
    </row>
    <row r="329" spans="1:27" hidden="1" x14ac:dyDescent="0.25">
      <c r="A329" s="19"/>
    </row>
    <row r="330" spans="1:27" hidden="1" x14ac:dyDescent="0.25">
      <c r="A330" s="19"/>
    </row>
    <row r="331" spans="1:27" hidden="1" x14ac:dyDescent="0.25">
      <c r="A331" s="19"/>
    </row>
    <row r="332" spans="1:27" hidden="1" x14ac:dyDescent="0.25">
      <c r="A332" s="19"/>
    </row>
    <row r="333" spans="1:27" hidden="1" x14ac:dyDescent="0.25">
      <c r="A333" s="19"/>
    </row>
    <row r="334" spans="1:27" hidden="1" x14ac:dyDescent="0.25">
      <c r="A334" s="19"/>
    </row>
    <row r="335" spans="1:27" hidden="1" x14ac:dyDescent="0.25">
      <c r="A335" s="19"/>
    </row>
    <row r="336" spans="1:27" hidden="1" x14ac:dyDescent="0.25">
      <c r="A336" s="19"/>
    </row>
    <row r="337" spans="1:1" hidden="1" x14ac:dyDescent="0.25">
      <c r="A337" s="19"/>
    </row>
    <row r="338" spans="1:1" hidden="1" x14ac:dyDescent="0.25">
      <c r="A338" s="19"/>
    </row>
    <row r="339" spans="1:1" hidden="1" x14ac:dyDescent="0.25">
      <c r="A339" s="19"/>
    </row>
    <row r="340" spans="1:1" hidden="1" x14ac:dyDescent="0.25">
      <c r="A340" s="19"/>
    </row>
    <row r="341" spans="1:1" hidden="1" x14ac:dyDescent="0.25">
      <c r="A341" s="19"/>
    </row>
    <row r="342" spans="1:1" hidden="1" x14ac:dyDescent="0.25">
      <c r="A342" s="19"/>
    </row>
    <row r="343" spans="1:1" hidden="1" x14ac:dyDescent="0.25">
      <c r="A343" s="19"/>
    </row>
    <row r="377" x14ac:dyDescent="0.25"/>
  </sheetData>
  <mergeCells count="6">
    <mergeCell ref="B5:D5"/>
    <mergeCell ref="P5:S5"/>
    <mergeCell ref="H4:I4"/>
    <mergeCell ref="K4:L4"/>
    <mergeCell ref="U5:Z5"/>
    <mergeCell ref="N4:Z4"/>
  </mergeCells>
  <conditionalFormatting sqref="B10:AA319">
    <cfRule type="cellIs" dxfId="65" priority="26" operator="lessThan">
      <formula>0</formula>
    </cfRule>
  </conditionalFormatting>
  <conditionalFormatting sqref="N11:T319 P10:S319">
    <cfRule type="cellIs" dxfId="64" priority="25" operator="lessThan">
      <formula>0</formula>
    </cfRule>
  </conditionalFormatting>
  <conditionalFormatting sqref="P10:S319">
    <cfRule type="cellIs" dxfId="63" priority="23" operator="lessThan">
      <formula>0</formula>
    </cfRule>
  </conditionalFormatting>
  <conditionalFormatting sqref="N37:O44">
    <cfRule type="cellIs" dxfId="62" priority="22" operator="lessThan">
      <formula>0</formula>
    </cfRule>
  </conditionalFormatting>
  <conditionalFormatting sqref="N46:O54">
    <cfRule type="cellIs" dxfId="61" priority="21" operator="lessThan">
      <formula>0</formula>
    </cfRule>
  </conditionalFormatting>
  <conditionalFormatting sqref="N56:O68">
    <cfRule type="cellIs" dxfId="60" priority="20" operator="lessThan">
      <formula>0</formula>
    </cfRule>
  </conditionalFormatting>
  <conditionalFormatting sqref="N70:O82">
    <cfRule type="cellIs" dxfId="59" priority="19" operator="lessThan">
      <formula>0</formula>
    </cfRule>
  </conditionalFormatting>
  <conditionalFormatting sqref="N84:O91">
    <cfRule type="cellIs" dxfId="58" priority="18" operator="lessThan">
      <formula>0</formula>
    </cfRule>
  </conditionalFormatting>
  <conditionalFormatting sqref="N93:O104">
    <cfRule type="cellIs" dxfId="57" priority="17" operator="lessThan">
      <formula>0</formula>
    </cfRule>
  </conditionalFormatting>
  <conditionalFormatting sqref="N106:O106">
    <cfRule type="cellIs" dxfId="56" priority="16" operator="lessThan">
      <formula>0</formula>
    </cfRule>
  </conditionalFormatting>
  <conditionalFormatting sqref="N108:O112">
    <cfRule type="cellIs" dxfId="55" priority="15" operator="lessThan">
      <formula>0</formula>
    </cfRule>
  </conditionalFormatting>
  <conditionalFormatting sqref="N114:O146">
    <cfRule type="cellIs" dxfId="54" priority="14" operator="lessThan">
      <formula>0</formula>
    </cfRule>
  </conditionalFormatting>
  <conditionalFormatting sqref="N148:O153">
    <cfRule type="cellIs" dxfId="53" priority="13" operator="lessThan">
      <formula>0</formula>
    </cfRule>
  </conditionalFormatting>
  <conditionalFormatting sqref="N155:O203">
    <cfRule type="cellIs" dxfId="52" priority="12" operator="lessThan">
      <formula>0</formula>
    </cfRule>
  </conditionalFormatting>
  <conditionalFormatting sqref="N205:O220">
    <cfRule type="cellIs" dxfId="51" priority="11" operator="lessThan">
      <formula>0</formula>
    </cfRule>
  </conditionalFormatting>
  <conditionalFormatting sqref="N222:O233">
    <cfRule type="cellIs" dxfId="50" priority="10" operator="lessThan">
      <formula>0</formula>
    </cfRule>
  </conditionalFormatting>
  <conditionalFormatting sqref="N235:O244">
    <cfRule type="cellIs" dxfId="49" priority="9" operator="lessThan">
      <formula>0</formula>
    </cfRule>
  </conditionalFormatting>
  <conditionalFormatting sqref="N246:O260">
    <cfRule type="cellIs" dxfId="48" priority="8" operator="lessThan">
      <formula>0</formula>
    </cfRule>
  </conditionalFormatting>
  <conditionalFormatting sqref="N262:O271">
    <cfRule type="cellIs" dxfId="47" priority="7" operator="lessThan">
      <formula>0</formula>
    </cfRule>
  </conditionalFormatting>
  <conditionalFormatting sqref="N273:O279">
    <cfRule type="cellIs" dxfId="46" priority="6" operator="lessThan">
      <formula>0</formula>
    </cfRule>
  </conditionalFormatting>
  <conditionalFormatting sqref="N281:O288">
    <cfRule type="cellIs" dxfId="45" priority="5" operator="lessThan">
      <formula>0</formula>
    </cfRule>
  </conditionalFormatting>
  <conditionalFormatting sqref="N290:O304">
    <cfRule type="cellIs" dxfId="44" priority="4" operator="lessThan">
      <formula>0</formula>
    </cfRule>
  </conditionalFormatting>
  <conditionalFormatting sqref="N306:O319">
    <cfRule type="cellIs" dxfId="43" priority="3" operator="lessThan">
      <formula>0</formula>
    </cfRule>
  </conditionalFormatting>
  <conditionalFormatting sqref="U10:AA319">
    <cfRule type="cellIs" dxfId="42" priority="2" operator="lessThan">
      <formula>0</formula>
    </cfRule>
  </conditionalFormatting>
  <conditionalFormatting sqref="U10:AA319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23"/>
  <sheetViews>
    <sheetView showGridLines="0" zoomScaleNormal="100" workbookViewId="0">
      <pane ySplit="7" topLeftCell="A8" activePane="bottomLeft" state="frozen"/>
      <selection pane="bottomLeft"/>
    </sheetView>
  </sheetViews>
  <sheetFormatPr defaultColWidth="0" defaultRowHeight="13.8" zeroHeight="1" x14ac:dyDescent="0.25"/>
  <cols>
    <col min="1" max="1" width="26.6640625" customWidth="1"/>
    <col min="2" max="2" width="12.33203125" bestFit="1" customWidth="1"/>
    <col min="3" max="3" width="11.88671875" bestFit="1" customWidth="1"/>
    <col min="4" max="4" width="9.88671875" customWidth="1"/>
    <col min="5" max="5" width="9.6640625" customWidth="1"/>
    <col min="6" max="6" width="5.109375" customWidth="1"/>
    <col min="7" max="7" width="7.44140625" customWidth="1"/>
    <col min="8" max="8" width="9.5546875" style="71" customWidth="1"/>
    <col min="9" max="9" width="4.44140625" customWidth="1"/>
    <col min="10" max="16384" width="9.109375" hidden="1"/>
  </cols>
  <sheetData>
    <row r="1" spans="1:20" ht="10.5" customHeight="1" x14ac:dyDescent="0.25"/>
    <row r="2" spans="1:20" ht="16.2" thickBot="1" x14ac:dyDescent="0.35">
      <c r="A2" s="69" t="str">
        <f>"Tabell 11  Infrastruktur och skydd, utjämningsåret "&amp;Innehåll!C33</f>
        <v>Tabell 11  Infrastruktur och skydd, utjämningsåret 2025</v>
      </c>
      <c r="B2" s="69"/>
      <c r="C2" s="68"/>
      <c r="D2" s="69"/>
      <c r="E2" s="68"/>
      <c r="F2" s="68"/>
      <c r="G2" s="68"/>
      <c r="H2" s="70"/>
    </row>
    <row r="3" spans="1:20" x14ac:dyDescent="0.25"/>
    <row r="4" spans="1:20" s="64" customFormat="1" ht="15.75" customHeight="1" x14ac:dyDescent="0.25">
      <c r="A4" t="s">
        <v>19</v>
      </c>
      <c r="B4"/>
      <c r="C4"/>
      <c r="E4" s="73"/>
      <c r="F4" s="73"/>
      <c r="G4" s="397" t="s">
        <v>231</v>
      </c>
      <c r="H4" s="397"/>
    </row>
    <row r="5" spans="1:20" s="64" customFormat="1" ht="47.25" customHeight="1" x14ac:dyDescent="0.25">
      <c r="A5" s="3" t="s">
        <v>42</v>
      </c>
      <c r="B5" s="233" t="str">
        <f>"Folkmängd 31/12 -"&amp;Innehåll!C33-2</f>
        <v>Folkmängd 31/12 -2023</v>
      </c>
      <c r="C5" s="175" t="s">
        <v>146</v>
      </c>
      <c r="D5" s="175" t="s">
        <v>151</v>
      </c>
      <c r="E5" s="175" t="s">
        <v>229</v>
      </c>
      <c r="F5" s="294"/>
      <c r="G5" s="175" t="s">
        <v>232</v>
      </c>
      <c r="H5" s="192" t="s">
        <v>230</v>
      </c>
    </row>
    <row r="6" spans="1:20" s="72" customFormat="1" ht="15.75" customHeight="1" x14ac:dyDescent="0.25">
      <c r="B6" s="234"/>
      <c r="C6" s="179"/>
      <c r="D6" s="179" t="s">
        <v>71</v>
      </c>
      <c r="E6" s="179" t="s">
        <v>72</v>
      </c>
      <c r="F6" s="179"/>
      <c r="G6" s="179" t="s">
        <v>73</v>
      </c>
      <c r="H6" s="179" t="s">
        <v>74</v>
      </c>
    </row>
    <row r="7" spans="1:20" s="72" customFormat="1" ht="15.75" customHeight="1" x14ac:dyDescent="0.25">
      <c r="A7" s="74"/>
      <c r="B7" s="74"/>
      <c r="C7" s="175" t="s">
        <v>213</v>
      </c>
      <c r="D7" s="175" t="s">
        <v>264</v>
      </c>
      <c r="E7" s="175"/>
      <c r="F7" s="294"/>
      <c r="G7" s="175"/>
      <c r="H7" s="193"/>
    </row>
    <row r="8" spans="1:20" ht="18.75" customHeight="1" x14ac:dyDescent="0.25">
      <c r="A8" s="17" t="s">
        <v>305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3.2" x14ac:dyDescent="0.25">
      <c r="A9" s="108" t="s">
        <v>306</v>
      </c>
      <c r="B9" s="108">
        <v>95592</v>
      </c>
      <c r="C9" s="108">
        <v>124</v>
      </c>
      <c r="D9" s="108">
        <v>124</v>
      </c>
      <c r="E9" s="108">
        <v>0</v>
      </c>
      <c r="F9" s="108"/>
      <c r="G9" s="108">
        <v>44</v>
      </c>
      <c r="H9" s="108">
        <v>80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13.2" x14ac:dyDescent="0.25">
      <c r="A10" s="108" t="s">
        <v>307</v>
      </c>
      <c r="B10" s="108">
        <v>32419</v>
      </c>
      <c r="C10" s="108">
        <v>124</v>
      </c>
      <c r="D10" s="108">
        <v>124</v>
      </c>
      <c r="E10" s="108">
        <v>0</v>
      </c>
      <c r="F10" s="108"/>
      <c r="G10" s="108">
        <v>44</v>
      </c>
      <c r="H10" s="108">
        <v>80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13.2" x14ac:dyDescent="0.25">
      <c r="A11" s="108" t="s">
        <v>308</v>
      </c>
      <c r="B11" s="108">
        <v>28808</v>
      </c>
      <c r="C11" s="108">
        <v>124</v>
      </c>
      <c r="D11" s="108">
        <v>124</v>
      </c>
      <c r="E11" s="108">
        <v>0</v>
      </c>
      <c r="F11" s="108"/>
      <c r="G11" s="108">
        <v>44</v>
      </c>
      <c r="H11" s="108">
        <v>80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3.2" x14ac:dyDescent="0.25">
      <c r="A12" s="108" t="s">
        <v>309</v>
      </c>
      <c r="B12" s="108">
        <v>99751</v>
      </c>
      <c r="C12" s="108">
        <v>124</v>
      </c>
      <c r="D12" s="108">
        <v>124</v>
      </c>
      <c r="E12" s="108">
        <v>0</v>
      </c>
      <c r="F12" s="108"/>
      <c r="G12" s="108">
        <v>44</v>
      </c>
      <c r="H12" s="108">
        <v>80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13.2" x14ac:dyDescent="0.25">
      <c r="A13" s="108" t="s">
        <v>310</v>
      </c>
      <c r="B13" s="108">
        <v>113920</v>
      </c>
      <c r="C13" s="108">
        <v>124</v>
      </c>
      <c r="D13" s="108">
        <v>124</v>
      </c>
      <c r="E13" s="108">
        <v>0</v>
      </c>
      <c r="F13" s="108"/>
      <c r="G13" s="108">
        <v>44</v>
      </c>
      <c r="H13" s="108">
        <v>80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3.2" x14ac:dyDescent="0.25">
      <c r="A14" s="108" t="s">
        <v>311</v>
      </c>
      <c r="B14" s="108">
        <v>86330</v>
      </c>
      <c r="C14" s="108">
        <v>124</v>
      </c>
      <c r="D14" s="108">
        <v>124</v>
      </c>
      <c r="E14" s="108">
        <v>0</v>
      </c>
      <c r="F14" s="108"/>
      <c r="G14" s="108">
        <v>44</v>
      </c>
      <c r="H14" s="108">
        <v>80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13.2" x14ac:dyDescent="0.25">
      <c r="A15" s="108" t="s">
        <v>312</v>
      </c>
      <c r="B15" s="108">
        <v>48324</v>
      </c>
      <c r="C15" s="108">
        <v>124</v>
      </c>
      <c r="D15" s="108">
        <v>124</v>
      </c>
      <c r="E15" s="108">
        <v>0</v>
      </c>
      <c r="F15" s="108"/>
      <c r="G15" s="108">
        <v>44</v>
      </c>
      <c r="H15" s="108">
        <v>80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13.2" x14ac:dyDescent="0.25">
      <c r="A16" s="108" t="s">
        <v>313</v>
      </c>
      <c r="B16" s="108">
        <v>110633</v>
      </c>
      <c r="C16" s="108">
        <v>124</v>
      </c>
      <c r="D16" s="108">
        <v>124</v>
      </c>
      <c r="E16" s="108">
        <v>0</v>
      </c>
      <c r="F16" s="108"/>
      <c r="G16" s="108">
        <v>44</v>
      </c>
      <c r="H16" s="108">
        <v>80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13.2" x14ac:dyDescent="0.25">
      <c r="A17" s="108" t="s">
        <v>314</v>
      </c>
      <c r="B17" s="108">
        <v>65770</v>
      </c>
      <c r="C17" s="108">
        <v>44</v>
      </c>
      <c r="D17" s="108">
        <v>44</v>
      </c>
      <c r="E17" s="108">
        <v>0</v>
      </c>
      <c r="F17" s="108"/>
      <c r="G17" s="108">
        <v>44</v>
      </c>
      <c r="H17" s="108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13.2" x14ac:dyDescent="0.25">
      <c r="A18" s="108" t="s">
        <v>315</v>
      </c>
      <c r="B18" s="108">
        <v>12107</v>
      </c>
      <c r="C18" s="108">
        <v>44</v>
      </c>
      <c r="D18" s="108">
        <v>44</v>
      </c>
      <c r="E18" s="108">
        <v>0</v>
      </c>
      <c r="F18" s="108"/>
      <c r="G18" s="108">
        <v>44</v>
      </c>
      <c r="H18" s="108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13.2" x14ac:dyDescent="0.25">
      <c r="A19" s="108" t="s">
        <v>316</v>
      </c>
      <c r="B19" s="108">
        <v>30311</v>
      </c>
      <c r="C19" s="108">
        <v>124</v>
      </c>
      <c r="D19" s="108">
        <v>124</v>
      </c>
      <c r="E19" s="108">
        <v>0</v>
      </c>
      <c r="F19" s="108"/>
      <c r="G19" s="108">
        <v>44</v>
      </c>
      <c r="H19" s="108">
        <v>80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13.2" x14ac:dyDescent="0.25">
      <c r="A20" s="108" t="s">
        <v>317</v>
      </c>
      <c r="B20" s="108">
        <v>17451</v>
      </c>
      <c r="C20" s="108">
        <v>124</v>
      </c>
      <c r="D20" s="108">
        <v>124</v>
      </c>
      <c r="E20" s="108">
        <v>0</v>
      </c>
      <c r="F20" s="108"/>
      <c r="G20" s="108">
        <v>44</v>
      </c>
      <c r="H20" s="108">
        <v>80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13.2" x14ac:dyDescent="0.25">
      <c r="A21" s="108" t="s">
        <v>318</v>
      </c>
      <c r="B21" s="108">
        <v>52529</v>
      </c>
      <c r="C21" s="108">
        <v>124</v>
      </c>
      <c r="D21" s="108">
        <v>124</v>
      </c>
      <c r="E21" s="108">
        <v>0</v>
      </c>
      <c r="F21" s="108"/>
      <c r="G21" s="108">
        <v>44</v>
      </c>
      <c r="H21" s="108">
        <v>80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13.2" x14ac:dyDescent="0.25">
      <c r="A22" s="108" t="s">
        <v>319</v>
      </c>
      <c r="B22" s="108">
        <v>76790</v>
      </c>
      <c r="C22" s="108">
        <v>124</v>
      </c>
      <c r="D22" s="108">
        <v>124</v>
      </c>
      <c r="E22" s="108">
        <v>0</v>
      </c>
      <c r="F22" s="108"/>
      <c r="G22" s="108">
        <v>44</v>
      </c>
      <c r="H22" s="108">
        <v>80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13.2" x14ac:dyDescent="0.25">
      <c r="A23" s="108" t="s">
        <v>320</v>
      </c>
      <c r="B23" s="108">
        <v>85426</v>
      </c>
      <c r="C23" s="108">
        <v>124</v>
      </c>
      <c r="D23" s="108">
        <v>124</v>
      </c>
      <c r="E23" s="108">
        <v>0</v>
      </c>
      <c r="F23" s="108"/>
      <c r="G23" s="108">
        <v>44</v>
      </c>
      <c r="H23" s="108">
        <v>80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13.2" x14ac:dyDescent="0.25">
      <c r="A24" s="108" t="s">
        <v>305</v>
      </c>
      <c r="B24" s="108">
        <v>988943</v>
      </c>
      <c r="C24" s="108">
        <v>624</v>
      </c>
      <c r="D24" s="108">
        <v>624</v>
      </c>
      <c r="E24" s="108">
        <v>0</v>
      </c>
      <c r="F24" s="108"/>
      <c r="G24" s="108">
        <v>44</v>
      </c>
      <c r="H24" s="108">
        <v>580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13.2" x14ac:dyDescent="0.25">
      <c r="A25" s="108" t="s">
        <v>321</v>
      </c>
      <c r="B25" s="108">
        <v>55912</v>
      </c>
      <c r="C25" s="108">
        <v>124</v>
      </c>
      <c r="D25" s="108">
        <v>124</v>
      </c>
      <c r="E25" s="108">
        <v>0</v>
      </c>
      <c r="F25" s="108"/>
      <c r="G25" s="108">
        <v>44</v>
      </c>
      <c r="H25" s="108">
        <v>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13.2" x14ac:dyDescent="0.25">
      <c r="A26" s="108" t="s">
        <v>322</v>
      </c>
      <c r="B26" s="108">
        <v>102519</v>
      </c>
      <c r="C26" s="108">
        <v>109</v>
      </c>
      <c r="D26" s="108">
        <v>109</v>
      </c>
      <c r="E26" s="108">
        <v>0</v>
      </c>
      <c r="F26" s="108"/>
      <c r="G26" s="108">
        <v>44</v>
      </c>
      <c r="H26" s="108">
        <v>65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13.2" x14ac:dyDescent="0.25">
      <c r="A27" s="108" t="s">
        <v>323</v>
      </c>
      <c r="B27" s="108">
        <v>49173</v>
      </c>
      <c r="C27" s="108">
        <v>124</v>
      </c>
      <c r="D27" s="108">
        <v>124</v>
      </c>
      <c r="E27" s="108">
        <v>0</v>
      </c>
      <c r="F27" s="108"/>
      <c r="G27" s="108">
        <v>44</v>
      </c>
      <c r="H27" s="108">
        <v>80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13.2" x14ac:dyDescent="0.25">
      <c r="A28" s="108" t="s">
        <v>324</v>
      </c>
      <c r="B28" s="108">
        <v>76738</v>
      </c>
      <c r="C28" s="108">
        <v>124</v>
      </c>
      <c r="D28" s="108">
        <v>124</v>
      </c>
      <c r="E28" s="108">
        <v>0</v>
      </c>
      <c r="F28" s="108"/>
      <c r="G28" s="108">
        <v>44</v>
      </c>
      <c r="H28" s="108">
        <v>80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13.2" x14ac:dyDescent="0.25">
      <c r="A29" s="108" t="s">
        <v>325</v>
      </c>
      <c r="B29" s="108">
        <v>50110</v>
      </c>
      <c r="C29" s="108">
        <v>124</v>
      </c>
      <c r="D29" s="108">
        <v>124</v>
      </c>
      <c r="E29" s="108">
        <v>0</v>
      </c>
      <c r="F29" s="108"/>
      <c r="G29" s="108">
        <v>44</v>
      </c>
      <c r="H29" s="108">
        <v>80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13.2" x14ac:dyDescent="0.25">
      <c r="A30" s="108" t="s">
        <v>326</v>
      </c>
      <c r="B30" s="108">
        <v>32453</v>
      </c>
      <c r="C30" s="108">
        <v>124</v>
      </c>
      <c r="D30" s="108">
        <v>124</v>
      </c>
      <c r="E30" s="108">
        <v>0</v>
      </c>
      <c r="F30" s="108"/>
      <c r="G30" s="108">
        <v>44</v>
      </c>
      <c r="H30" s="108">
        <v>80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13.2" x14ac:dyDescent="0.25">
      <c r="A31" s="108" t="s">
        <v>327</v>
      </c>
      <c r="B31" s="108">
        <v>35076</v>
      </c>
      <c r="C31" s="108">
        <v>124</v>
      </c>
      <c r="D31" s="108">
        <v>124</v>
      </c>
      <c r="E31" s="108">
        <v>0</v>
      </c>
      <c r="F31" s="108"/>
      <c r="G31" s="108">
        <v>44</v>
      </c>
      <c r="H31" s="108">
        <v>80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13.2" x14ac:dyDescent="0.25">
      <c r="A32" s="108" t="s">
        <v>328</v>
      </c>
      <c r="B32" s="108">
        <v>11817</v>
      </c>
      <c r="C32" s="108">
        <v>124</v>
      </c>
      <c r="D32" s="108">
        <v>124</v>
      </c>
      <c r="E32" s="108">
        <v>0</v>
      </c>
      <c r="F32" s="108"/>
      <c r="G32" s="108">
        <v>44</v>
      </c>
      <c r="H32" s="108">
        <v>80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13.2" x14ac:dyDescent="0.25">
      <c r="A33" s="108" t="s">
        <v>329</v>
      </c>
      <c r="B33" s="108">
        <v>46637</v>
      </c>
      <c r="C33" s="108">
        <v>124</v>
      </c>
      <c r="D33" s="108">
        <v>124</v>
      </c>
      <c r="E33" s="108">
        <v>0</v>
      </c>
      <c r="F33" s="108"/>
      <c r="G33" s="108">
        <v>44</v>
      </c>
      <c r="H33" s="108">
        <v>80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13.2" x14ac:dyDescent="0.25">
      <c r="A34" s="108" t="s">
        <v>330</v>
      </c>
      <c r="B34" s="108">
        <v>49282</v>
      </c>
      <c r="C34" s="108">
        <v>124</v>
      </c>
      <c r="D34" s="108">
        <v>124</v>
      </c>
      <c r="E34" s="108">
        <v>0</v>
      </c>
      <c r="F34" s="108"/>
      <c r="G34" s="108">
        <v>44</v>
      </c>
      <c r="H34" s="108">
        <v>80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14.25" customHeight="1" x14ac:dyDescent="0.25">
      <c r="A35" s="18" t="s">
        <v>331</v>
      </c>
      <c r="B35" s="108"/>
      <c r="C35" s="108"/>
      <c r="D35" s="108"/>
      <c r="E35" s="18"/>
      <c r="F35" s="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13.2" x14ac:dyDescent="0.25">
      <c r="A36" s="108" t="s">
        <v>332</v>
      </c>
      <c r="B36" s="108">
        <v>48292</v>
      </c>
      <c r="C36" s="108">
        <v>44</v>
      </c>
      <c r="D36" s="108">
        <v>44</v>
      </c>
      <c r="E36" s="108">
        <v>0</v>
      </c>
      <c r="F36" s="108"/>
      <c r="G36" s="108">
        <v>44</v>
      </c>
      <c r="H36" s="108">
        <v>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13.2" x14ac:dyDescent="0.25">
      <c r="A37" s="108" t="s">
        <v>333</v>
      </c>
      <c r="B37" s="108">
        <v>14343</v>
      </c>
      <c r="C37" s="108">
        <v>194</v>
      </c>
      <c r="D37" s="108">
        <v>44</v>
      </c>
      <c r="E37" s="108">
        <v>150</v>
      </c>
      <c r="F37" s="108"/>
      <c r="G37" s="108">
        <v>44</v>
      </c>
      <c r="H37" s="108">
        <v>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13.2" x14ac:dyDescent="0.25">
      <c r="A38" s="108" t="s">
        <v>334</v>
      </c>
      <c r="B38" s="108">
        <v>22974</v>
      </c>
      <c r="C38" s="108">
        <v>124</v>
      </c>
      <c r="D38" s="108">
        <v>124</v>
      </c>
      <c r="E38" s="108">
        <v>0</v>
      </c>
      <c r="F38" s="108"/>
      <c r="G38" s="108">
        <v>44</v>
      </c>
      <c r="H38" s="108">
        <v>80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13.2" x14ac:dyDescent="0.25">
      <c r="A39" s="108" t="s">
        <v>335</v>
      </c>
      <c r="B39" s="108">
        <v>20714</v>
      </c>
      <c r="C39" s="108">
        <v>44</v>
      </c>
      <c r="D39" s="108">
        <v>44</v>
      </c>
      <c r="E39" s="108">
        <v>0</v>
      </c>
      <c r="F39" s="108"/>
      <c r="G39" s="108">
        <v>44</v>
      </c>
      <c r="H39" s="108"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13.2" x14ac:dyDescent="0.25">
      <c r="A40" s="108" t="s">
        <v>336</v>
      </c>
      <c r="B40" s="108">
        <v>21193</v>
      </c>
      <c r="C40" s="108">
        <v>66</v>
      </c>
      <c r="D40" s="108">
        <v>66</v>
      </c>
      <c r="E40" s="108">
        <v>0</v>
      </c>
      <c r="F40" s="108"/>
      <c r="G40" s="108">
        <v>66</v>
      </c>
      <c r="H40" s="108"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13.2" x14ac:dyDescent="0.25">
      <c r="A41" s="108" t="s">
        <v>331</v>
      </c>
      <c r="B41" s="108">
        <v>245329</v>
      </c>
      <c r="C41" s="108">
        <v>109</v>
      </c>
      <c r="D41" s="108">
        <v>109</v>
      </c>
      <c r="E41" s="108">
        <v>0</v>
      </c>
      <c r="F41" s="108"/>
      <c r="G41" s="108">
        <v>44</v>
      </c>
      <c r="H41" s="108">
        <v>65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13.2" x14ac:dyDescent="0.25">
      <c r="A42" s="108" t="s">
        <v>337</v>
      </c>
      <c r="B42" s="108">
        <v>9572</v>
      </c>
      <c r="C42" s="108">
        <v>66</v>
      </c>
      <c r="D42" s="108">
        <v>66</v>
      </c>
      <c r="E42" s="108">
        <v>0</v>
      </c>
      <c r="F42" s="108"/>
      <c r="G42" s="108">
        <v>66</v>
      </c>
      <c r="H42" s="108"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13.2" x14ac:dyDescent="0.25">
      <c r="A43" s="108" t="s">
        <v>338</v>
      </c>
      <c r="B43" s="108">
        <v>22172</v>
      </c>
      <c r="C43" s="108">
        <v>66</v>
      </c>
      <c r="D43" s="108">
        <v>66</v>
      </c>
      <c r="E43" s="108">
        <v>0</v>
      </c>
      <c r="F43" s="108"/>
      <c r="G43" s="108">
        <v>66</v>
      </c>
      <c r="H43" s="108"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14.25" customHeight="1" x14ac:dyDescent="0.25">
      <c r="A44" s="18" t="s">
        <v>339</v>
      </c>
      <c r="B44" s="108"/>
      <c r="C44" s="108"/>
      <c r="D44" s="108"/>
      <c r="E44" s="18"/>
      <c r="F44" s="1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13.2" x14ac:dyDescent="0.25">
      <c r="A45" s="108" t="s">
        <v>340</v>
      </c>
      <c r="B45" s="108">
        <v>107468</v>
      </c>
      <c r="C45" s="108">
        <v>109</v>
      </c>
      <c r="D45" s="108">
        <v>109</v>
      </c>
      <c r="E45" s="108">
        <v>0</v>
      </c>
      <c r="F45" s="108"/>
      <c r="G45" s="108">
        <v>44</v>
      </c>
      <c r="H45" s="108">
        <v>65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13.2" x14ac:dyDescent="0.25">
      <c r="A46" s="108" t="s">
        <v>341</v>
      </c>
      <c r="B46" s="108">
        <v>15668</v>
      </c>
      <c r="C46" s="108">
        <v>44</v>
      </c>
      <c r="D46" s="108">
        <v>44</v>
      </c>
      <c r="E46" s="108">
        <v>0</v>
      </c>
      <c r="F46" s="108"/>
      <c r="G46" s="108">
        <v>44</v>
      </c>
      <c r="H46" s="108"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13.2" x14ac:dyDescent="0.25">
      <c r="A47" s="108" t="s">
        <v>342</v>
      </c>
      <c r="B47" s="108">
        <v>11520</v>
      </c>
      <c r="C47" s="108">
        <v>44</v>
      </c>
      <c r="D47" s="108">
        <v>44</v>
      </c>
      <c r="E47" s="108">
        <v>0</v>
      </c>
      <c r="F47" s="108"/>
      <c r="G47" s="108">
        <v>44</v>
      </c>
      <c r="H47" s="108"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13.2" x14ac:dyDescent="0.25">
      <c r="A48" s="108" t="s">
        <v>343</v>
      </c>
      <c r="B48" s="108">
        <v>34324</v>
      </c>
      <c r="C48" s="108">
        <v>44</v>
      </c>
      <c r="D48" s="108">
        <v>44</v>
      </c>
      <c r="E48" s="108">
        <v>0</v>
      </c>
      <c r="F48" s="108"/>
      <c r="G48" s="108">
        <v>44</v>
      </c>
      <c r="H48" s="108"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13.2" x14ac:dyDescent="0.25">
      <c r="A49" s="108" t="s">
        <v>344</v>
      </c>
      <c r="B49" s="108">
        <v>58200</v>
      </c>
      <c r="C49" s="108">
        <v>44</v>
      </c>
      <c r="D49" s="108">
        <v>44</v>
      </c>
      <c r="E49" s="108">
        <v>0</v>
      </c>
      <c r="F49" s="108"/>
      <c r="G49" s="108">
        <v>44</v>
      </c>
      <c r="H49" s="108"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13.2" x14ac:dyDescent="0.25">
      <c r="A50" s="108" t="s">
        <v>345</v>
      </c>
      <c r="B50" s="108">
        <v>12106</v>
      </c>
      <c r="C50" s="108">
        <v>44</v>
      </c>
      <c r="D50" s="108">
        <v>44</v>
      </c>
      <c r="E50" s="108">
        <v>0</v>
      </c>
      <c r="F50" s="108"/>
      <c r="G50" s="108">
        <v>44</v>
      </c>
      <c r="H50" s="108"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13.2" x14ac:dyDescent="0.25">
      <c r="A51" s="108" t="s">
        <v>346</v>
      </c>
      <c r="B51" s="108">
        <v>38917</v>
      </c>
      <c r="C51" s="108">
        <v>44</v>
      </c>
      <c r="D51" s="108">
        <v>44</v>
      </c>
      <c r="E51" s="108">
        <v>0</v>
      </c>
      <c r="F51" s="108"/>
      <c r="G51" s="108">
        <v>44</v>
      </c>
      <c r="H51" s="108"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13.2" x14ac:dyDescent="0.25">
      <c r="A52" s="108" t="s">
        <v>347</v>
      </c>
      <c r="B52" s="108">
        <v>14885</v>
      </c>
      <c r="C52" s="108">
        <v>44</v>
      </c>
      <c r="D52" s="108">
        <v>44</v>
      </c>
      <c r="E52" s="108">
        <v>0</v>
      </c>
      <c r="F52" s="108"/>
      <c r="G52" s="108">
        <v>44</v>
      </c>
      <c r="H52" s="108">
        <v>0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3.2" x14ac:dyDescent="0.25">
      <c r="A53" s="108" t="s">
        <v>348</v>
      </c>
      <c r="B53" s="108">
        <v>8856</v>
      </c>
      <c r="C53" s="108">
        <v>44</v>
      </c>
      <c r="D53" s="108">
        <v>44</v>
      </c>
      <c r="E53" s="108">
        <v>0</v>
      </c>
      <c r="F53" s="108"/>
      <c r="G53" s="108">
        <v>44</v>
      </c>
      <c r="H53" s="108">
        <v>0</v>
      </c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4.25" customHeight="1" x14ac:dyDescent="0.25">
      <c r="A54" s="18" t="s">
        <v>349</v>
      </c>
      <c r="B54" s="108"/>
      <c r="C54" s="108"/>
      <c r="D54" s="108"/>
      <c r="E54" s="18"/>
      <c r="F54" s="1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3.2" x14ac:dyDescent="0.25">
      <c r="A55" s="108" t="s">
        <v>350</v>
      </c>
      <c r="B55" s="108">
        <v>5523</v>
      </c>
      <c r="C55" s="108">
        <v>194</v>
      </c>
      <c r="D55" s="108">
        <v>44</v>
      </c>
      <c r="E55" s="108">
        <v>150</v>
      </c>
      <c r="F55" s="108"/>
      <c r="G55" s="108">
        <v>44</v>
      </c>
      <c r="H55" s="108">
        <v>0</v>
      </c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1:20" ht="13.2" x14ac:dyDescent="0.25">
      <c r="A56" s="108" t="s">
        <v>351</v>
      </c>
      <c r="B56" s="108">
        <v>21694</v>
      </c>
      <c r="C56" s="108">
        <v>44</v>
      </c>
      <c r="D56" s="108">
        <v>44</v>
      </c>
      <c r="E56" s="108">
        <v>0</v>
      </c>
      <c r="F56" s="108"/>
      <c r="G56" s="108">
        <v>44</v>
      </c>
      <c r="H56" s="108">
        <v>0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1:20" ht="13.2" x14ac:dyDescent="0.25">
      <c r="A57" s="108" t="s">
        <v>352</v>
      </c>
      <c r="B57" s="108">
        <v>9992</v>
      </c>
      <c r="C57" s="108">
        <v>344</v>
      </c>
      <c r="D57" s="108">
        <v>44</v>
      </c>
      <c r="E57" s="108">
        <v>300</v>
      </c>
      <c r="F57" s="108"/>
      <c r="G57" s="108">
        <v>44</v>
      </c>
      <c r="H57" s="108">
        <v>0</v>
      </c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20" ht="13.2" x14ac:dyDescent="0.25">
      <c r="A58" s="108" t="s">
        <v>353</v>
      </c>
      <c r="B58" s="108">
        <v>167404</v>
      </c>
      <c r="C58" s="108">
        <v>109</v>
      </c>
      <c r="D58" s="108">
        <v>109</v>
      </c>
      <c r="E58" s="108">
        <v>0</v>
      </c>
      <c r="F58" s="108"/>
      <c r="G58" s="108">
        <v>44</v>
      </c>
      <c r="H58" s="108">
        <v>65</v>
      </c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1:20" ht="13.2" x14ac:dyDescent="0.25">
      <c r="A59" s="108" t="s">
        <v>354</v>
      </c>
      <c r="B59" s="108">
        <v>28576</v>
      </c>
      <c r="C59" s="108">
        <v>44</v>
      </c>
      <c r="D59" s="108">
        <v>44</v>
      </c>
      <c r="E59" s="108">
        <v>0</v>
      </c>
      <c r="F59" s="108"/>
      <c r="G59" s="108">
        <v>44</v>
      </c>
      <c r="H59" s="108">
        <v>0</v>
      </c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1:20" ht="13.2" x14ac:dyDescent="0.25">
      <c r="A60" s="108" t="s">
        <v>355</v>
      </c>
      <c r="B60" s="108">
        <v>43728</v>
      </c>
      <c r="C60" s="108">
        <v>44</v>
      </c>
      <c r="D60" s="108">
        <v>44</v>
      </c>
      <c r="E60" s="108">
        <v>0</v>
      </c>
      <c r="F60" s="108"/>
      <c r="G60" s="108">
        <v>44</v>
      </c>
      <c r="H60" s="108">
        <v>0</v>
      </c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1:20" ht="13.2" x14ac:dyDescent="0.25">
      <c r="A61" s="108" t="s">
        <v>356</v>
      </c>
      <c r="B61" s="108">
        <v>145163</v>
      </c>
      <c r="C61" s="108">
        <v>109</v>
      </c>
      <c r="D61" s="108">
        <v>109</v>
      </c>
      <c r="E61" s="108">
        <v>0</v>
      </c>
      <c r="F61" s="108"/>
      <c r="G61" s="108">
        <v>44</v>
      </c>
      <c r="H61" s="108">
        <v>65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ht="13.2" x14ac:dyDescent="0.25">
      <c r="A62" s="108" t="s">
        <v>357</v>
      </c>
      <c r="B62" s="108">
        <v>14867</v>
      </c>
      <c r="C62" s="108">
        <v>44</v>
      </c>
      <c r="D62" s="108">
        <v>44</v>
      </c>
      <c r="E62" s="108">
        <v>0</v>
      </c>
      <c r="F62" s="108"/>
      <c r="G62" s="108">
        <v>44</v>
      </c>
      <c r="H62" s="108">
        <v>0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1:20" ht="13.2" x14ac:dyDescent="0.25">
      <c r="A63" s="108" t="s">
        <v>358</v>
      </c>
      <c r="B63" s="108">
        <v>7434</v>
      </c>
      <c r="C63" s="108">
        <v>44</v>
      </c>
      <c r="D63" s="108">
        <v>44</v>
      </c>
      <c r="E63" s="108">
        <v>0</v>
      </c>
      <c r="F63" s="108"/>
      <c r="G63" s="108">
        <v>44</v>
      </c>
      <c r="H63" s="108">
        <v>0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  <row r="64" spans="1:20" ht="13.2" x14ac:dyDescent="0.25">
      <c r="A64" s="108" t="s">
        <v>359</v>
      </c>
      <c r="B64" s="108">
        <v>7541</v>
      </c>
      <c r="C64" s="108">
        <v>194</v>
      </c>
      <c r="D64" s="108">
        <v>44</v>
      </c>
      <c r="E64" s="108">
        <v>150</v>
      </c>
      <c r="F64" s="108"/>
      <c r="G64" s="108">
        <v>44</v>
      </c>
      <c r="H64" s="108">
        <v>0</v>
      </c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1:20" ht="13.2" x14ac:dyDescent="0.25">
      <c r="A65" s="108" t="s">
        <v>360</v>
      </c>
      <c r="B65" s="108">
        <v>3637</v>
      </c>
      <c r="C65" s="108">
        <v>194</v>
      </c>
      <c r="D65" s="108">
        <v>44</v>
      </c>
      <c r="E65" s="108">
        <v>150</v>
      </c>
      <c r="F65" s="108"/>
      <c r="G65" s="108">
        <v>44</v>
      </c>
      <c r="H65" s="108">
        <v>0</v>
      </c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1:20" ht="13.2" x14ac:dyDescent="0.25">
      <c r="A66" s="108" t="s">
        <v>361</v>
      </c>
      <c r="B66" s="108">
        <v>11460</v>
      </c>
      <c r="C66" s="108">
        <v>44</v>
      </c>
      <c r="D66" s="108">
        <v>44</v>
      </c>
      <c r="E66" s="108">
        <v>0</v>
      </c>
      <c r="F66" s="108"/>
      <c r="G66" s="108">
        <v>44</v>
      </c>
      <c r="H66" s="108">
        <v>0</v>
      </c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3.2" x14ac:dyDescent="0.25">
      <c r="A67" s="108" t="s">
        <v>362</v>
      </c>
      <c r="B67" s="108">
        <v>5279</v>
      </c>
      <c r="C67" s="108">
        <v>194</v>
      </c>
      <c r="D67" s="108">
        <v>44</v>
      </c>
      <c r="E67" s="108">
        <v>150</v>
      </c>
      <c r="F67" s="108"/>
      <c r="G67" s="108">
        <v>44</v>
      </c>
      <c r="H67" s="108">
        <v>0</v>
      </c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8" spans="1:20" ht="14.25" customHeight="1" x14ac:dyDescent="0.25">
      <c r="A68" s="18" t="s">
        <v>363</v>
      </c>
      <c r="B68" s="108"/>
      <c r="C68" s="108"/>
      <c r="D68" s="108"/>
      <c r="E68" s="18"/>
      <c r="F68" s="1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1:20" ht="13.2" x14ac:dyDescent="0.25">
      <c r="A69" s="108" t="s">
        <v>364</v>
      </c>
      <c r="B69" s="108">
        <v>6852</v>
      </c>
      <c r="C69" s="108">
        <v>194</v>
      </c>
      <c r="D69" s="108">
        <v>44</v>
      </c>
      <c r="E69" s="108">
        <v>150</v>
      </c>
      <c r="F69" s="108"/>
      <c r="G69" s="108">
        <v>44</v>
      </c>
      <c r="H69" s="108">
        <v>0</v>
      </c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</row>
    <row r="70" spans="1:20" ht="13.2" x14ac:dyDescent="0.25">
      <c r="A70" s="108" t="s">
        <v>365</v>
      </c>
      <c r="B70" s="108">
        <v>17750</v>
      </c>
      <c r="C70" s="108">
        <v>44</v>
      </c>
      <c r="D70" s="108">
        <v>44</v>
      </c>
      <c r="E70" s="108">
        <v>0</v>
      </c>
      <c r="F70" s="108"/>
      <c r="G70" s="108">
        <v>44</v>
      </c>
      <c r="H70" s="108">
        <v>0</v>
      </c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</row>
    <row r="71" spans="1:20" ht="13.2" x14ac:dyDescent="0.25">
      <c r="A71" s="108" t="s">
        <v>366</v>
      </c>
      <c r="B71" s="108">
        <v>29014</v>
      </c>
      <c r="C71" s="108">
        <v>44</v>
      </c>
      <c r="D71" s="108">
        <v>44</v>
      </c>
      <c r="E71" s="108">
        <v>0</v>
      </c>
      <c r="F71" s="108"/>
      <c r="G71" s="108">
        <v>44</v>
      </c>
      <c r="H71" s="108">
        <v>0</v>
      </c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1:20" ht="13.2" x14ac:dyDescent="0.25">
      <c r="A72" s="108" t="s">
        <v>367</v>
      </c>
      <c r="B72" s="108">
        <v>9246</v>
      </c>
      <c r="C72" s="108">
        <v>44</v>
      </c>
      <c r="D72" s="108">
        <v>44</v>
      </c>
      <c r="E72" s="108">
        <v>0</v>
      </c>
      <c r="F72" s="108"/>
      <c r="G72" s="108">
        <v>44</v>
      </c>
      <c r="H72" s="108">
        <v>0</v>
      </c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</row>
    <row r="73" spans="1:20" ht="13.2" x14ac:dyDescent="0.25">
      <c r="A73" s="108" t="s">
        <v>368</v>
      </c>
      <c r="B73" s="108">
        <v>13275</v>
      </c>
      <c r="C73" s="108">
        <v>44</v>
      </c>
      <c r="D73" s="108">
        <v>44</v>
      </c>
      <c r="E73" s="108">
        <v>0</v>
      </c>
      <c r="F73" s="108"/>
      <c r="G73" s="108">
        <v>44</v>
      </c>
      <c r="H73" s="108">
        <v>0</v>
      </c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</row>
    <row r="74" spans="1:20" ht="13.2" x14ac:dyDescent="0.25">
      <c r="A74" s="108" t="s">
        <v>363</v>
      </c>
      <c r="B74" s="108">
        <v>146161</v>
      </c>
      <c r="C74" s="108">
        <v>109</v>
      </c>
      <c r="D74" s="108">
        <v>109</v>
      </c>
      <c r="E74" s="108">
        <v>0</v>
      </c>
      <c r="F74" s="108"/>
      <c r="G74" s="108">
        <v>44</v>
      </c>
      <c r="H74" s="108">
        <v>65</v>
      </c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</row>
    <row r="75" spans="1:20" ht="13.2" x14ac:dyDescent="0.25">
      <c r="A75" s="108" t="s">
        <v>369</v>
      </c>
      <c r="B75" s="108">
        <v>7577</v>
      </c>
      <c r="C75" s="108">
        <v>44</v>
      </c>
      <c r="D75" s="108">
        <v>44</v>
      </c>
      <c r="E75" s="108">
        <v>0</v>
      </c>
      <c r="F75" s="108"/>
      <c r="G75" s="108">
        <v>44</v>
      </c>
      <c r="H75" s="108">
        <v>0</v>
      </c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</row>
    <row r="76" spans="1:20" ht="13.2" x14ac:dyDescent="0.25">
      <c r="A76" s="108" t="s">
        <v>370</v>
      </c>
      <c r="B76" s="108">
        <v>31648</v>
      </c>
      <c r="C76" s="108">
        <v>44</v>
      </c>
      <c r="D76" s="108">
        <v>44</v>
      </c>
      <c r="E76" s="108">
        <v>0</v>
      </c>
      <c r="F76" s="108"/>
      <c r="G76" s="108">
        <v>44</v>
      </c>
      <c r="H76" s="108">
        <v>0</v>
      </c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</row>
    <row r="77" spans="1:20" ht="13.2" x14ac:dyDescent="0.25">
      <c r="A77" s="108" t="s">
        <v>371</v>
      </c>
      <c r="B77" s="108">
        <v>11668</v>
      </c>
      <c r="C77" s="108">
        <v>44</v>
      </c>
      <c r="D77" s="108">
        <v>44</v>
      </c>
      <c r="E77" s="108">
        <v>0</v>
      </c>
      <c r="F77" s="108"/>
      <c r="G77" s="108">
        <v>44</v>
      </c>
      <c r="H77" s="108">
        <v>0</v>
      </c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1:20" ht="13.2" x14ac:dyDescent="0.25">
      <c r="A78" s="108" t="s">
        <v>372</v>
      </c>
      <c r="B78" s="108">
        <v>18755</v>
      </c>
      <c r="C78" s="108">
        <v>44</v>
      </c>
      <c r="D78" s="108">
        <v>44</v>
      </c>
      <c r="E78" s="108">
        <v>0</v>
      </c>
      <c r="F78" s="108"/>
      <c r="G78" s="108">
        <v>44</v>
      </c>
      <c r="H78" s="108">
        <v>0</v>
      </c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</row>
    <row r="79" spans="1:20" ht="13.2" x14ac:dyDescent="0.25">
      <c r="A79" s="108" t="s">
        <v>373</v>
      </c>
      <c r="B79" s="108">
        <v>14811</v>
      </c>
      <c r="C79" s="108">
        <v>44</v>
      </c>
      <c r="D79" s="108">
        <v>44</v>
      </c>
      <c r="E79" s="108">
        <v>0</v>
      </c>
      <c r="F79" s="108"/>
      <c r="G79" s="108">
        <v>44</v>
      </c>
      <c r="H79" s="108">
        <v>0</v>
      </c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</row>
    <row r="80" spans="1:20" ht="13.2" x14ac:dyDescent="0.25">
      <c r="A80" s="108" t="s">
        <v>374</v>
      </c>
      <c r="B80" s="108">
        <v>27498</v>
      </c>
      <c r="C80" s="108">
        <v>44</v>
      </c>
      <c r="D80" s="108">
        <v>44</v>
      </c>
      <c r="E80" s="108">
        <v>0</v>
      </c>
      <c r="F80" s="108"/>
      <c r="G80" s="108">
        <v>44</v>
      </c>
      <c r="H80" s="108">
        <v>0</v>
      </c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</row>
    <row r="81" spans="1:20" ht="13.2" x14ac:dyDescent="0.25">
      <c r="A81" s="108" t="s">
        <v>375</v>
      </c>
      <c r="B81" s="108">
        <v>34601</v>
      </c>
      <c r="C81" s="108">
        <v>44</v>
      </c>
      <c r="D81" s="108">
        <v>44</v>
      </c>
      <c r="E81" s="108">
        <v>0</v>
      </c>
      <c r="F81" s="108"/>
      <c r="G81" s="108">
        <v>44</v>
      </c>
      <c r="H81" s="108">
        <v>0</v>
      </c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1:20" ht="14.25" customHeight="1" x14ac:dyDescent="0.25">
      <c r="A82" s="18" t="s">
        <v>376</v>
      </c>
      <c r="B82" s="108"/>
      <c r="C82" s="108"/>
      <c r="D82" s="108"/>
      <c r="E82" s="18"/>
      <c r="F82" s="1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</row>
    <row r="83" spans="1:20" ht="13.2" x14ac:dyDescent="0.25">
      <c r="A83" s="108" t="s">
        <v>377</v>
      </c>
      <c r="B83" s="108">
        <v>20040</v>
      </c>
      <c r="C83" s="108">
        <v>44</v>
      </c>
      <c r="D83" s="108">
        <v>44</v>
      </c>
      <c r="E83" s="108">
        <v>0</v>
      </c>
      <c r="F83" s="108"/>
      <c r="G83" s="108">
        <v>44</v>
      </c>
      <c r="H83" s="108">
        <v>0</v>
      </c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1:20" ht="13.2" x14ac:dyDescent="0.25">
      <c r="A84" s="108" t="s">
        <v>378</v>
      </c>
      <c r="B84" s="108">
        <v>8342</v>
      </c>
      <c r="C84" s="108">
        <v>44</v>
      </c>
      <c r="D84" s="108">
        <v>44</v>
      </c>
      <c r="E84" s="108">
        <v>0</v>
      </c>
      <c r="F84" s="108"/>
      <c r="G84" s="108">
        <v>44</v>
      </c>
      <c r="H84" s="108">
        <v>0</v>
      </c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</row>
    <row r="85" spans="1:20" ht="13.2" x14ac:dyDescent="0.25">
      <c r="A85" s="108" t="s">
        <v>379</v>
      </c>
      <c r="B85" s="108">
        <v>28304</v>
      </c>
      <c r="C85" s="108">
        <v>44</v>
      </c>
      <c r="D85" s="108">
        <v>44</v>
      </c>
      <c r="E85" s="108">
        <v>0</v>
      </c>
      <c r="F85" s="108"/>
      <c r="G85" s="108">
        <v>44</v>
      </c>
      <c r="H85" s="108">
        <v>0</v>
      </c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</row>
    <row r="86" spans="1:20" ht="13.2" x14ac:dyDescent="0.25">
      <c r="A86" s="108" t="s">
        <v>380</v>
      </c>
      <c r="B86" s="108">
        <v>10076</v>
      </c>
      <c r="C86" s="108">
        <v>44</v>
      </c>
      <c r="D86" s="108">
        <v>44</v>
      </c>
      <c r="E86" s="108">
        <v>0</v>
      </c>
      <c r="F86" s="108"/>
      <c r="G86" s="108">
        <v>44</v>
      </c>
      <c r="H86" s="108">
        <v>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1:20" ht="13.2" x14ac:dyDescent="0.25">
      <c r="A87" s="108" t="s">
        <v>381</v>
      </c>
      <c r="B87" s="108">
        <v>12155</v>
      </c>
      <c r="C87" s="108">
        <v>194</v>
      </c>
      <c r="D87" s="108">
        <v>44</v>
      </c>
      <c r="E87" s="108">
        <v>150</v>
      </c>
      <c r="F87" s="108"/>
      <c r="G87" s="108">
        <v>44</v>
      </c>
      <c r="H87" s="108">
        <v>0</v>
      </c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</row>
    <row r="88" spans="1:20" ht="13.2" x14ac:dyDescent="0.25">
      <c r="A88" s="108" t="s">
        <v>382</v>
      </c>
      <c r="B88" s="108">
        <v>9263</v>
      </c>
      <c r="C88" s="108">
        <v>194</v>
      </c>
      <c r="D88" s="108">
        <v>44</v>
      </c>
      <c r="E88" s="108">
        <v>150</v>
      </c>
      <c r="F88" s="108"/>
      <c r="G88" s="108">
        <v>44</v>
      </c>
      <c r="H88" s="108">
        <v>0</v>
      </c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</row>
    <row r="89" spans="1:20" ht="13.2" x14ac:dyDescent="0.25">
      <c r="A89" s="108" t="s">
        <v>383</v>
      </c>
      <c r="B89" s="108">
        <v>97574</v>
      </c>
      <c r="C89" s="108">
        <v>109</v>
      </c>
      <c r="D89" s="108">
        <v>109</v>
      </c>
      <c r="E89" s="108">
        <v>0</v>
      </c>
      <c r="F89" s="108"/>
      <c r="G89" s="108">
        <v>44</v>
      </c>
      <c r="H89" s="108">
        <v>65</v>
      </c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</row>
    <row r="90" spans="1:20" ht="13.2" x14ac:dyDescent="0.25">
      <c r="A90" s="108" t="s">
        <v>384</v>
      </c>
      <c r="B90" s="108">
        <v>17932</v>
      </c>
      <c r="C90" s="108">
        <v>44</v>
      </c>
      <c r="D90" s="108">
        <v>44</v>
      </c>
      <c r="E90" s="108">
        <v>0</v>
      </c>
      <c r="F90" s="108"/>
      <c r="G90" s="108">
        <v>44</v>
      </c>
      <c r="H90" s="108">
        <v>0</v>
      </c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</row>
    <row r="91" spans="1:20" ht="14.25" customHeight="1" x14ac:dyDescent="0.25">
      <c r="A91" s="18" t="s">
        <v>385</v>
      </c>
      <c r="B91" s="108"/>
      <c r="C91" s="108"/>
      <c r="D91" s="108"/>
      <c r="E91" s="18"/>
      <c r="F91" s="1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</row>
    <row r="92" spans="1:20" ht="13.2" x14ac:dyDescent="0.25">
      <c r="A92" s="108" t="s">
        <v>386</v>
      </c>
      <c r="B92" s="108">
        <v>10748</v>
      </c>
      <c r="C92" s="108">
        <v>44</v>
      </c>
      <c r="D92" s="108">
        <v>44</v>
      </c>
      <c r="E92" s="108">
        <v>0</v>
      </c>
      <c r="F92" s="108"/>
      <c r="G92" s="108">
        <v>44</v>
      </c>
      <c r="H92" s="108">
        <v>0</v>
      </c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</row>
    <row r="93" spans="1:20" ht="13.2" x14ac:dyDescent="0.25">
      <c r="A93" s="108" t="s">
        <v>387</v>
      </c>
      <c r="B93" s="108">
        <v>9056</v>
      </c>
      <c r="C93" s="108">
        <v>44</v>
      </c>
      <c r="D93" s="108">
        <v>44</v>
      </c>
      <c r="E93" s="108">
        <v>0</v>
      </c>
      <c r="F93" s="108"/>
      <c r="G93" s="108">
        <v>44</v>
      </c>
      <c r="H93" s="108">
        <v>0</v>
      </c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0" ht="13.2" x14ac:dyDescent="0.25">
      <c r="A94" s="108" t="s">
        <v>388</v>
      </c>
      <c r="B94" s="108">
        <v>13883</v>
      </c>
      <c r="C94" s="108">
        <v>44</v>
      </c>
      <c r="D94" s="108">
        <v>44</v>
      </c>
      <c r="E94" s="108">
        <v>0</v>
      </c>
      <c r="F94" s="108"/>
      <c r="G94" s="108">
        <v>44</v>
      </c>
      <c r="H94" s="108">
        <v>0</v>
      </c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</row>
    <row r="95" spans="1:20" ht="13.2" x14ac:dyDescent="0.25">
      <c r="A95" s="108" t="s">
        <v>389</v>
      </c>
      <c r="B95" s="108">
        <v>5438</v>
      </c>
      <c r="C95" s="108">
        <v>194</v>
      </c>
      <c r="D95" s="108">
        <v>44</v>
      </c>
      <c r="E95" s="108">
        <v>150</v>
      </c>
      <c r="F95" s="108"/>
      <c r="G95" s="108">
        <v>44</v>
      </c>
      <c r="H95" s="108">
        <v>0</v>
      </c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1:20" ht="13.2" x14ac:dyDescent="0.25">
      <c r="A96" s="108" t="s">
        <v>385</v>
      </c>
      <c r="B96" s="108">
        <v>72304</v>
      </c>
      <c r="C96" s="108">
        <v>109</v>
      </c>
      <c r="D96" s="108">
        <v>109</v>
      </c>
      <c r="E96" s="108">
        <v>0</v>
      </c>
      <c r="F96" s="108"/>
      <c r="G96" s="108">
        <v>44</v>
      </c>
      <c r="H96" s="108">
        <v>65</v>
      </c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</row>
    <row r="97" spans="1:20" ht="13.2" x14ac:dyDescent="0.25">
      <c r="A97" s="108" t="s">
        <v>390</v>
      </c>
      <c r="B97" s="108">
        <v>13134</v>
      </c>
      <c r="C97" s="108">
        <v>44</v>
      </c>
      <c r="D97" s="108">
        <v>44</v>
      </c>
      <c r="E97" s="108">
        <v>0</v>
      </c>
      <c r="F97" s="108"/>
      <c r="G97" s="108">
        <v>44</v>
      </c>
      <c r="H97" s="108">
        <v>0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</row>
    <row r="98" spans="1:20" ht="13.2" x14ac:dyDescent="0.25">
      <c r="A98" s="108" t="s">
        <v>391</v>
      </c>
      <c r="B98" s="108">
        <v>16144</v>
      </c>
      <c r="C98" s="108">
        <v>44</v>
      </c>
      <c r="D98" s="108">
        <v>44</v>
      </c>
      <c r="E98" s="108">
        <v>0</v>
      </c>
      <c r="F98" s="108"/>
      <c r="G98" s="108">
        <v>44</v>
      </c>
      <c r="H98" s="108">
        <v>0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</row>
    <row r="99" spans="1:20" ht="13.2" x14ac:dyDescent="0.25">
      <c r="A99" s="108" t="s">
        <v>392</v>
      </c>
      <c r="B99" s="108">
        <v>20145</v>
      </c>
      <c r="C99" s="108">
        <v>44</v>
      </c>
      <c r="D99" s="108">
        <v>44</v>
      </c>
      <c r="E99" s="108">
        <v>0</v>
      </c>
      <c r="F99" s="108"/>
      <c r="G99" s="108">
        <v>44</v>
      </c>
      <c r="H99" s="108">
        <v>0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</row>
    <row r="100" spans="1:20" ht="13.2" x14ac:dyDescent="0.25">
      <c r="A100" s="108" t="s">
        <v>393</v>
      </c>
      <c r="B100" s="108">
        <v>26918</v>
      </c>
      <c r="C100" s="108">
        <v>44</v>
      </c>
      <c r="D100" s="108">
        <v>44</v>
      </c>
      <c r="E100" s="108">
        <v>0</v>
      </c>
      <c r="F100" s="108"/>
      <c r="G100" s="108">
        <v>44</v>
      </c>
      <c r="H100" s="108">
        <v>0</v>
      </c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</row>
    <row r="101" spans="1:20" ht="13.2" x14ac:dyDescent="0.25">
      <c r="A101" s="108" t="s">
        <v>394</v>
      </c>
      <c r="B101" s="108">
        <v>7002</v>
      </c>
      <c r="C101" s="108">
        <v>44</v>
      </c>
      <c r="D101" s="108">
        <v>44</v>
      </c>
      <c r="E101" s="108">
        <v>0</v>
      </c>
      <c r="F101" s="108"/>
      <c r="G101" s="108">
        <v>44</v>
      </c>
      <c r="H101" s="108">
        <v>0</v>
      </c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</row>
    <row r="102" spans="1:20" ht="13.2" x14ac:dyDescent="0.25">
      <c r="A102" s="108" t="s">
        <v>395</v>
      </c>
      <c r="B102" s="108">
        <v>15461</v>
      </c>
      <c r="C102" s="108">
        <v>44</v>
      </c>
      <c r="D102" s="108">
        <v>44</v>
      </c>
      <c r="E102" s="108">
        <v>0</v>
      </c>
      <c r="F102" s="108"/>
      <c r="G102" s="108">
        <v>44</v>
      </c>
      <c r="H102" s="108">
        <v>0</v>
      </c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</row>
    <row r="103" spans="1:20" ht="13.2" x14ac:dyDescent="0.25">
      <c r="A103" s="108" t="s">
        <v>396</v>
      </c>
      <c r="B103" s="108">
        <v>36434</v>
      </c>
      <c r="C103" s="108">
        <v>44</v>
      </c>
      <c r="D103" s="108">
        <v>44</v>
      </c>
      <c r="E103" s="108">
        <v>0</v>
      </c>
      <c r="F103" s="108"/>
      <c r="G103" s="108">
        <v>44</v>
      </c>
      <c r="H103" s="108">
        <v>0</v>
      </c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</row>
    <row r="104" spans="1:20" ht="14.25" customHeight="1" x14ac:dyDescent="0.25">
      <c r="A104" s="18" t="s">
        <v>397</v>
      </c>
      <c r="B104" s="108"/>
      <c r="C104" s="108"/>
      <c r="D104" s="108"/>
      <c r="E104" s="18"/>
      <c r="F104" s="1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</row>
    <row r="105" spans="1:20" ht="13.2" x14ac:dyDescent="0.25">
      <c r="A105" s="108" t="s">
        <v>397</v>
      </c>
      <c r="B105" s="108">
        <v>61029</v>
      </c>
      <c r="C105" s="108">
        <v>44</v>
      </c>
      <c r="D105" s="108">
        <v>44</v>
      </c>
      <c r="E105" s="108">
        <v>0</v>
      </c>
      <c r="F105" s="108"/>
      <c r="G105" s="108">
        <v>44</v>
      </c>
      <c r="H105" s="108">
        <v>0</v>
      </c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</row>
    <row r="106" spans="1:20" ht="14.25" customHeight="1" x14ac:dyDescent="0.25">
      <c r="A106" s="18" t="s">
        <v>398</v>
      </c>
      <c r="B106" s="108"/>
      <c r="C106" s="108"/>
      <c r="D106" s="108"/>
      <c r="E106" s="18"/>
      <c r="F106" s="1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</row>
    <row r="107" spans="1:20" ht="13.2" x14ac:dyDescent="0.25">
      <c r="A107" s="108" t="s">
        <v>399</v>
      </c>
      <c r="B107" s="108">
        <v>31996</v>
      </c>
      <c r="C107" s="108">
        <v>44</v>
      </c>
      <c r="D107" s="108">
        <v>44</v>
      </c>
      <c r="E107" s="108">
        <v>0</v>
      </c>
      <c r="F107" s="108"/>
      <c r="G107" s="108">
        <v>44</v>
      </c>
      <c r="H107" s="108">
        <v>0</v>
      </c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</row>
    <row r="108" spans="1:20" ht="13.2" x14ac:dyDescent="0.25">
      <c r="A108" s="108" t="s">
        <v>400</v>
      </c>
      <c r="B108" s="108">
        <v>66420</v>
      </c>
      <c r="C108" s="108">
        <v>109</v>
      </c>
      <c r="D108" s="108">
        <v>109</v>
      </c>
      <c r="E108" s="108">
        <v>0</v>
      </c>
      <c r="F108" s="108"/>
      <c r="G108" s="108">
        <v>44</v>
      </c>
      <c r="H108" s="108">
        <v>65</v>
      </c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</row>
    <row r="109" spans="1:20" ht="13.2" x14ac:dyDescent="0.25">
      <c r="A109" s="108" t="s">
        <v>401</v>
      </c>
      <c r="B109" s="108">
        <v>13061</v>
      </c>
      <c r="C109" s="108">
        <v>44</v>
      </c>
      <c r="D109" s="108">
        <v>44</v>
      </c>
      <c r="E109" s="108">
        <v>0</v>
      </c>
      <c r="F109" s="108"/>
      <c r="G109" s="108">
        <v>44</v>
      </c>
      <c r="H109" s="108">
        <v>0</v>
      </c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</row>
    <row r="110" spans="1:20" ht="13.2" x14ac:dyDescent="0.25">
      <c r="A110" s="108" t="s">
        <v>402</v>
      </c>
      <c r="B110" s="108">
        <v>29021</v>
      </c>
      <c r="C110" s="108">
        <v>44</v>
      </c>
      <c r="D110" s="108">
        <v>44</v>
      </c>
      <c r="E110" s="108">
        <v>0</v>
      </c>
      <c r="F110" s="108"/>
      <c r="G110" s="108">
        <v>44</v>
      </c>
      <c r="H110" s="108">
        <v>0</v>
      </c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</row>
    <row r="111" spans="1:20" ht="13.2" x14ac:dyDescent="0.25">
      <c r="A111" s="108" t="s">
        <v>403</v>
      </c>
      <c r="B111" s="108">
        <v>17475</v>
      </c>
      <c r="C111" s="108">
        <v>44</v>
      </c>
      <c r="D111" s="108">
        <v>44</v>
      </c>
      <c r="E111" s="108">
        <v>0</v>
      </c>
      <c r="F111" s="108"/>
      <c r="G111" s="108">
        <v>44</v>
      </c>
      <c r="H111" s="108">
        <v>0</v>
      </c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</row>
    <row r="112" spans="1:20" ht="14.25" customHeight="1" x14ac:dyDescent="0.25">
      <c r="A112" s="18" t="s">
        <v>404</v>
      </c>
      <c r="B112" s="108"/>
      <c r="C112" s="108"/>
      <c r="D112" s="108"/>
      <c r="E112" s="18"/>
      <c r="F112" s="1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</row>
    <row r="113" spans="1:20" ht="13.2" x14ac:dyDescent="0.25">
      <c r="A113" s="108" t="s">
        <v>405</v>
      </c>
      <c r="B113" s="108">
        <v>15968</v>
      </c>
      <c r="C113" s="108">
        <v>44</v>
      </c>
      <c r="D113" s="108">
        <v>44</v>
      </c>
      <c r="E113" s="108">
        <v>0</v>
      </c>
      <c r="F113" s="108"/>
      <c r="G113" s="108">
        <v>44</v>
      </c>
      <c r="H113" s="108">
        <v>0</v>
      </c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</row>
    <row r="114" spans="1:20" ht="13.2" x14ac:dyDescent="0.25">
      <c r="A114" s="108" t="s">
        <v>406</v>
      </c>
      <c r="B114" s="108">
        <v>12498</v>
      </c>
      <c r="C114" s="108">
        <v>44</v>
      </c>
      <c r="D114" s="108">
        <v>44</v>
      </c>
      <c r="E114" s="108">
        <v>0</v>
      </c>
      <c r="F114" s="108"/>
      <c r="G114" s="108">
        <v>44</v>
      </c>
      <c r="H114" s="108">
        <v>0</v>
      </c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</row>
    <row r="115" spans="1:20" ht="13.2" x14ac:dyDescent="0.25">
      <c r="A115" s="108" t="s">
        <v>407</v>
      </c>
      <c r="B115" s="108">
        <v>19844</v>
      </c>
      <c r="C115" s="108">
        <v>124</v>
      </c>
      <c r="D115" s="108">
        <v>124</v>
      </c>
      <c r="E115" s="108">
        <v>0</v>
      </c>
      <c r="F115" s="108"/>
      <c r="G115" s="108">
        <v>44</v>
      </c>
      <c r="H115" s="108">
        <v>80</v>
      </c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</row>
    <row r="116" spans="1:20" ht="13.2" x14ac:dyDescent="0.25">
      <c r="A116" s="108" t="s">
        <v>408</v>
      </c>
      <c r="B116" s="108">
        <v>15912</v>
      </c>
      <c r="C116" s="108">
        <v>44</v>
      </c>
      <c r="D116" s="108">
        <v>44</v>
      </c>
      <c r="E116" s="108">
        <v>0</v>
      </c>
      <c r="F116" s="108"/>
      <c r="G116" s="108">
        <v>44</v>
      </c>
      <c r="H116" s="108">
        <v>0</v>
      </c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</row>
    <row r="117" spans="1:20" ht="13.2" x14ac:dyDescent="0.25">
      <c r="A117" s="108" t="s">
        <v>409</v>
      </c>
      <c r="B117" s="108">
        <v>34775</v>
      </c>
      <c r="C117" s="108">
        <v>44</v>
      </c>
      <c r="D117" s="108">
        <v>44</v>
      </c>
      <c r="E117" s="108">
        <v>0</v>
      </c>
      <c r="F117" s="108"/>
      <c r="G117" s="108">
        <v>44</v>
      </c>
      <c r="H117" s="108">
        <v>0</v>
      </c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</row>
    <row r="118" spans="1:20" ht="13.2" x14ac:dyDescent="0.25">
      <c r="A118" s="108" t="s">
        <v>410</v>
      </c>
      <c r="B118" s="108">
        <v>151306</v>
      </c>
      <c r="C118" s="108">
        <v>109</v>
      </c>
      <c r="D118" s="108">
        <v>109</v>
      </c>
      <c r="E118" s="108">
        <v>0</v>
      </c>
      <c r="F118" s="108"/>
      <c r="G118" s="108">
        <v>44</v>
      </c>
      <c r="H118" s="108">
        <v>65</v>
      </c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</row>
    <row r="119" spans="1:20" ht="13.2" x14ac:dyDescent="0.25">
      <c r="A119" s="108" t="s">
        <v>411</v>
      </c>
      <c r="B119" s="108">
        <v>52241</v>
      </c>
      <c r="C119" s="108">
        <v>44</v>
      </c>
      <c r="D119" s="108">
        <v>44</v>
      </c>
      <c r="E119" s="108">
        <v>0</v>
      </c>
      <c r="F119" s="108"/>
      <c r="G119" s="108">
        <v>44</v>
      </c>
      <c r="H119" s="108">
        <v>0</v>
      </c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</row>
    <row r="120" spans="1:20" ht="13.2" x14ac:dyDescent="0.25">
      <c r="A120" s="108" t="s">
        <v>412</v>
      </c>
      <c r="B120" s="108">
        <v>28193</v>
      </c>
      <c r="C120" s="108">
        <v>44</v>
      </c>
      <c r="D120" s="108">
        <v>44</v>
      </c>
      <c r="E120" s="108">
        <v>0</v>
      </c>
      <c r="F120" s="108"/>
      <c r="G120" s="108">
        <v>44</v>
      </c>
      <c r="H120" s="108">
        <v>0</v>
      </c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</row>
    <row r="121" spans="1:20" ht="13.2" x14ac:dyDescent="0.25">
      <c r="A121" s="108" t="s">
        <v>413</v>
      </c>
      <c r="B121" s="108">
        <v>15585</v>
      </c>
      <c r="C121" s="108">
        <v>44</v>
      </c>
      <c r="D121" s="108">
        <v>44</v>
      </c>
      <c r="E121" s="108">
        <v>0</v>
      </c>
      <c r="F121" s="108"/>
      <c r="G121" s="108">
        <v>44</v>
      </c>
      <c r="H121" s="108">
        <v>0</v>
      </c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</row>
    <row r="122" spans="1:20" ht="13.2" x14ac:dyDescent="0.25">
      <c r="A122" s="108" t="s">
        <v>414</v>
      </c>
      <c r="B122" s="108">
        <v>17376</v>
      </c>
      <c r="C122" s="108">
        <v>44</v>
      </c>
      <c r="D122" s="108">
        <v>44</v>
      </c>
      <c r="E122" s="108">
        <v>0</v>
      </c>
      <c r="F122" s="108"/>
      <c r="G122" s="108">
        <v>44</v>
      </c>
      <c r="H122" s="108">
        <v>0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</row>
    <row r="123" spans="1:20" ht="13.2" x14ac:dyDescent="0.25">
      <c r="A123" s="108" t="s">
        <v>415</v>
      </c>
      <c r="B123" s="108">
        <v>17723</v>
      </c>
      <c r="C123" s="108">
        <v>44</v>
      </c>
      <c r="D123" s="108">
        <v>44</v>
      </c>
      <c r="E123" s="108">
        <v>0</v>
      </c>
      <c r="F123" s="108"/>
      <c r="G123" s="108">
        <v>44</v>
      </c>
      <c r="H123" s="108"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</row>
    <row r="124" spans="1:20" ht="13.2" x14ac:dyDescent="0.25">
      <c r="A124" s="108" t="s">
        <v>416</v>
      </c>
      <c r="B124" s="108">
        <v>86560</v>
      </c>
      <c r="C124" s="108">
        <v>109</v>
      </c>
      <c r="D124" s="108">
        <v>109</v>
      </c>
      <c r="E124" s="108">
        <v>0</v>
      </c>
      <c r="F124" s="108"/>
      <c r="G124" s="108">
        <v>44</v>
      </c>
      <c r="H124" s="108">
        <v>65</v>
      </c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</row>
    <row r="125" spans="1:20" ht="13.2" x14ac:dyDescent="0.25">
      <c r="A125" s="108" t="s">
        <v>417</v>
      </c>
      <c r="B125" s="108">
        <v>32430</v>
      </c>
      <c r="C125" s="108">
        <v>124</v>
      </c>
      <c r="D125" s="108">
        <v>124</v>
      </c>
      <c r="E125" s="108">
        <v>0</v>
      </c>
      <c r="F125" s="108"/>
      <c r="G125" s="108">
        <v>44</v>
      </c>
      <c r="H125" s="108">
        <v>80</v>
      </c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</row>
    <row r="126" spans="1:20" ht="13.2" x14ac:dyDescent="0.25">
      <c r="A126" s="108" t="s">
        <v>418</v>
      </c>
      <c r="B126" s="108">
        <v>47134</v>
      </c>
      <c r="C126" s="108">
        <v>44</v>
      </c>
      <c r="D126" s="108">
        <v>44</v>
      </c>
      <c r="E126" s="108">
        <v>0</v>
      </c>
      <c r="F126" s="108"/>
      <c r="G126" s="108">
        <v>44</v>
      </c>
      <c r="H126" s="108">
        <v>0</v>
      </c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</row>
    <row r="127" spans="1:20" ht="13.2" x14ac:dyDescent="0.25">
      <c r="A127" s="108" t="s">
        <v>419</v>
      </c>
      <c r="B127" s="108">
        <v>24627</v>
      </c>
      <c r="C127" s="108">
        <v>124</v>
      </c>
      <c r="D127" s="108">
        <v>124</v>
      </c>
      <c r="E127" s="108">
        <v>0</v>
      </c>
      <c r="F127" s="108"/>
      <c r="G127" s="108">
        <v>44</v>
      </c>
      <c r="H127" s="108">
        <v>80</v>
      </c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</row>
    <row r="128" spans="1:20" ht="13.2" x14ac:dyDescent="0.25">
      <c r="A128" s="108" t="s">
        <v>420</v>
      </c>
      <c r="B128" s="108">
        <v>130288</v>
      </c>
      <c r="C128" s="108">
        <v>109</v>
      </c>
      <c r="D128" s="108">
        <v>109</v>
      </c>
      <c r="E128" s="108">
        <v>0</v>
      </c>
      <c r="F128" s="108"/>
      <c r="G128" s="108">
        <v>44</v>
      </c>
      <c r="H128" s="108">
        <v>65</v>
      </c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</row>
    <row r="129" spans="1:20" ht="13.2" x14ac:dyDescent="0.25">
      <c r="A129" s="108" t="s">
        <v>421</v>
      </c>
      <c r="B129" s="108">
        <v>362133</v>
      </c>
      <c r="C129" s="108">
        <v>172</v>
      </c>
      <c r="D129" s="108">
        <v>172</v>
      </c>
      <c r="E129" s="108">
        <v>0</v>
      </c>
      <c r="F129" s="108"/>
      <c r="G129" s="108">
        <v>44</v>
      </c>
      <c r="H129" s="108">
        <v>128</v>
      </c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</row>
    <row r="130" spans="1:20" ht="13.2" x14ac:dyDescent="0.25">
      <c r="A130" s="108" t="s">
        <v>422</v>
      </c>
      <c r="B130" s="108">
        <v>13106</v>
      </c>
      <c r="C130" s="108">
        <v>44</v>
      </c>
      <c r="D130" s="108">
        <v>44</v>
      </c>
      <c r="E130" s="108">
        <v>0</v>
      </c>
      <c r="F130" s="108"/>
      <c r="G130" s="108">
        <v>44</v>
      </c>
      <c r="H130" s="108">
        <v>0</v>
      </c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</row>
    <row r="131" spans="1:20" ht="13.2" x14ac:dyDescent="0.25">
      <c r="A131" s="108" t="s">
        <v>423</v>
      </c>
      <c r="B131" s="108">
        <v>7323</v>
      </c>
      <c r="C131" s="108">
        <v>44</v>
      </c>
      <c r="D131" s="108">
        <v>44</v>
      </c>
      <c r="E131" s="108">
        <v>0</v>
      </c>
      <c r="F131" s="108"/>
      <c r="G131" s="108">
        <v>44</v>
      </c>
      <c r="H131" s="108">
        <v>0</v>
      </c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</row>
    <row r="132" spans="1:20" ht="13.2" x14ac:dyDescent="0.25">
      <c r="A132" s="108" t="s">
        <v>424</v>
      </c>
      <c r="B132" s="108">
        <v>18962</v>
      </c>
      <c r="C132" s="108">
        <v>44</v>
      </c>
      <c r="D132" s="108">
        <v>44</v>
      </c>
      <c r="E132" s="108">
        <v>0</v>
      </c>
      <c r="F132" s="108"/>
      <c r="G132" s="108">
        <v>44</v>
      </c>
      <c r="H132" s="108">
        <v>0</v>
      </c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</row>
    <row r="133" spans="1:20" ht="13.2" x14ac:dyDescent="0.25">
      <c r="A133" s="108" t="s">
        <v>425</v>
      </c>
      <c r="B133" s="108">
        <v>19437</v>
      </c>
      <c r="C133" s="108">
        <v>44</v>
      </c>
      <c r="D133" s="108">
        <v>44</v>
      </c>
      <c r="E133" s="108">
        <v>0</v>
      </c>
      <c r="F133" s="108"/>
      <c r="G133" s="108">
        <v>44</v>
      </c>
      <c r="H133" s="108">
        <v>0</v>
      </c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</row>
    <row r="134" spans="1:20" ht="13.2" x14ac:dyDescent="0.25">
      <c r="A134" s="108" t="s">
        <v>426</v>
      </c>
      <c r="B134" s="108">
        <v>16861</v>
      </c>
      <c r="C134" s="108">
        <v>124</v>
      </c>
      <c r="D134" s="108">
        <v>124</v>
      </c>
      <c r="E134" s="108">
        <v>0</v>
      </c>
      <c r="F134" s="108"/>
      <c r="G134" s="108">
        <v>44</v>
      </c>
      <c r="H134" s="108">
        <v>80</v>
      </c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</row>
    <row r="135" spans="1:20" ht="13.2" x14ac:dyDescent="0.25">
      <c r="A135" s="108" t="s">
        <v>427</v>
      </c>
      <c r="B135" s="108">
        <v>27152</v>
      </c>
      <c r="C135" s="108">
        <v>124</v>
      </c>
      <c r="D135" s="108">
        <v>124</v>
      </c>
      <c r="E135" s="108">
        <v>0</v>
      </c>
      <c r="F135" s="108"/>
      <c r="G135" s="108">
        <v>44</v>
      </c>
      <c r="H135" s="108">
        <v>80</v>
      </c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</row>
    <row r="136" spans="1:20" ht="13.2" x14ac:dyDescent="0.25">
      <c r="A136" s="108" t="s">
        <v>428</v>
      </c>
      <c r="B136" s="108">
        <v>14544</v>
      </c>
      <c r="C136" s="108">
        <v>44</v>
      </c>
      <c r="D136" s="108">
        <v>44</v>
      </c>
      <c r="E136" s="108">
        <v>0</v>
      </c>
      <c r="F136" s="108"/>
      <c r="G136" s="108">
        <v>44</v>
      </c>
      <c r="H136" s="108">
        <v>0</v>
      </c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</row>
    <row r="137" spans="1:20" ht="13.2" x14ac:dyDescent="0.25">
      <c r="A137" s="108" t="s">
        <v>429</v>
      </c>
      <c r="B137" s="108">
        <v>23470</v>
      </c>
      <c r="C137" s="108">
        <v>124</v>
      </c>
      <c r="D137" s="108">
        <v>124</v>
      </c>
      <c r="E137" s="108">
        <v>0</v>
      </c>
      <c r="F137" s="108"/>
      <c r="G137" s="108">
        <v>44</v>
      </c>
      <c r="H137" s="108">
        <v>80</v>
      </c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</row>
    <row r="138" spans="1:20" ht="13.2" x14ac:dyDescent="0.25">
      <c r="A138" s="108" t="s">
        <v>430</v>
      </c>
      <c r="B138" s="108">
        <v>13660</v>
      </c>
      <c r="C138" s="108">
        <v>44</v>
      </c>
      <c r="D138" s="108">
        <v>44</v>
      </c>
      <c r="E138" s="108">
        <v>0</v>
      </c>
      <c r="F138" s="108"/>
      <c r="G138" s="108">
        <v>44</v>
      </c>
      <c r="H138" s="108">
        <v>0</v>
      </c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</row>
    <row r="139" spans="1:20" ht="13.2" x14ac:dyDescent="0.25">
      <c r="A139" s="108" t="s">
        <v>431</v>
      </c>
      <c r="B139" s="108">
        <v>46936</v>
      </c>
      <c r="C139" s="108">
        <v>124</v>
      </c>
      <c r="D139" s="108">
        <v>124</v>
      </c>
      <c r="E139" s="108">
        <v>0</v>
      </c>
      <c r="F139" s="108"/>
      <c r="G139" s="108">
        <v>44</v>
      </c>
      <c r="H139" s="108">
        <v>80</v>
      </c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</row>
    <row r="140" spans="1:20" ht="13.2" x14ac:dyDescent="0.25">
      <c r="A140" s="108" t="s">
        <v>432</v>
      </c>
      <c r="B140" s="108">
        <v>37738</v>
      </c>
      <c r="C140" s="108">
        <v>124</v>
      </c>
      <c r="D140" s="108">
        <v>124</v>
      </c>
      <c r="E140" s="108">
        <v>0</v>
      </c>
      <c r="F140" s="108"/>
      <c r="G140" s="108">
        <v>44</v>
      </c>
      <c r="H140" s="108">
        <v>80</v>
      </c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</row>
    <row r="141" spans="1:20" ht="13.2" x14ac:dyDescent="0.25">
      <c r="A141" s="108" t="s">
        <v>433</v>
      </c>
      <c r="B141" s="108">
        <v>31911</v>
      </c>
      <c r="C141" s="108">
        <v>44</v>
      </c>
      <c r="D141" s="108">
        <v>44</v>
      </c>
      <c r="E141" s="108">
        <v>0</v>
      </c>
      <c r="F141" s="108"/>
      <c r="G141" s="108">
        <v>44</v>
      </c>
      <c r="H141" s="108">
        <v>0</v>
      </c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</row>
    <row r="142" spans="1:20" ht="13.2" x14ac:dyDescent="0.25">
      <c r="A142" s="108" t="s">
        <v>434</v>
      </c>
      <c r="B142" s="108">
        <v>16458</v>
      </c>
      <c r="C142" s="108">
        <v>44</v>
      </c>
      <c r="D142" s="108">
        <v>44</v>
      </c>
      <c r="E142" s="108">
        <v>0</v>
      </c>
      <c r="F142" s="108"/>
      <c r="G142" s="108">
        <v>44</v>
      </c>
      <c r="H142" s="108">
        <v>0</v>
      </c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</row>
    <row r="143" spans="1:20" ht="13.2" x14ac:dyDescent="0.25">
      <c r="A143" s="108" t="s">
        <v>435</v>
      </c>
      <c r="B143" s="108">
        <v>44866</v>
      </c>
      <c r="C143" s="108">
        <v>44</v>
      </c>
      <c r="D143" s="108">
        <v>44</v>
      </c>
      <c r="E143" s="108">
        <v>0</v>
      </c>
      <c r="F143" s="108"/>
      <c r="G143" s="108">
        <v>44</v>
      </c>
      <c r="H143" s="108">
        <v>0</v>
      </c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</row>
    <row r="144" spans="1:20" ht="13.2" x14ac:dyDescent="0.25">
      <c r="A144" s="108" t="s">
        <v>436</v>
      </c>
      <c r="B144" s="108">
        <v>10433</v>
      </c>
      <c r="C144" s="108">
        <v>44</v>
      </c>
      <c r="D144" s="108">
        <v>44</v>
      </c>
      <c r="E144" s="108">
        <v>0</v>
      </c>
      <c r="F144" s="108"/>
      <c r="G144" s="108">
        <v>44</v>
      </c>
      <c r="H144" s="108">
        <v>0</v>
      </c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</row>
    <row r="145" spans="1:20" ht="13.2" x14ac:dyDescent="0.25">
      <c r="A145" s="108" t="s">
        <v>437</v>
      </c>
      <c r="B145" s="108">
        <v>14331</v>
      </c>
      <c r="C145" s="108">
        <v>44</v>
      </c>
      <c r="D145" s="108">
        <v>44</v>
      </c>
      <c r="E145" s="108">
        <v>0</v>
      </c>
      <c r="F145" s="108"/>
      <c r="G145" s="108">
        <v>44</v>
      </c>
      <c r="H145" s="108">
        <v>0</v>
      </c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</row>
    <row r="146" spans="1:20" ht="14.25" customHeight="1" x14ac:dyDescent="0.25">
      <c r="A146" s="18" t="s">
        <v>438</v>
      </c>
      <c r="B146" s="108"/>
      <c r="C146" s="108"/>
      <c r="D146" s="108"/>
      <c r="E146" s="18"/>
      <c r="F146" s="1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</row>
    <row r="147" spans="1:20" ht="13.2" x14ac:dyDescent="0.25">
      <c r="A147" s="108" t="s">
        <v>439</v>
      </c>
      <c r="B147" s="108">
        <v>47108</v>
      </c>
      <c r="C147" s="108">
        <v>44</v>
      </c>
      <c r="D147" s="108">
        <v>44</v>
      </c>
      <c r="E147" s="108">
        <v>0</v>
      </c>
      <c r="F147" s="108"/>
      <c r="G147" s="108">
        <v>44</v>
      </c>
      <c r="H147" s="108">
        <v>0</v>
      </c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</row>
    <row r="148" spans="1:20" ht="13.2" x14ac:dyDescent="0.25">
      <c r="A148" s="108" t="s">
        <v>440</v>
      </c>
      <c r="B148" s="108">
        <v>105796</v>
      </c>
      <c r="C148" s="108">
        <v>109</v>
      </c>
      <c r="D148" s="108">
        <v>109</v>
      </c>
      <c r="E148" s="108">
        <v>0</v>
      </c>
      <c r="F148" s="108"/>
      <c r="G148" s="108">
        <v>44</v>
      </c>
      <c r="H148" s="108">
        <v>65</v>
      </c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</row>
    <row r="149" spans="1:20" ht="13.2" x14ac:dyDescent="0.25">
      <c r="A149" s="108" t="s">
        <v>441</v>
      </c>
      <c r="B149" s="108">
        <v>10299</v>
      </c>
      <c r="C149" s="108">
        <v>194</v>
      </c>
      <c r="D149" s="108">
        <v>44</v>
      </c>
      <c r="E149" s="108">
        <v>150</v>
      </c>
      <c r="F149" s="108"/>
      <c r="G149" s="108">
        <v>44</v>
      </c>
      <c r="H149" s="108">
        <v>0</v>
      </c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</row>
    <row r="150" spans="1:20" ht="13.2" x14ac:dyDescent="0.25">
      <c r="A150" s="108" t="s">
        <v>442</v>
      </c>
      <c r="B150" s="108">
        <v>85653</v>
      </c>
      <c r="C150" s="108">
        <v>124</v>
      </c>
      <c r="D150" s="108">
        <v>124</v>
      </c>
      <c r="E150" s="108">
        <v>0</v>
      </c>
      <c r="F150" s="108"/>
      <c r="G150" s="108">
        <v>44</v>
      </c>
      <c r="H150" s="108">
        <v>80</v>
      </c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</row>
    <row r="151" spans="1:20" ht="13.2" x14ac:dyDescent="0.25">
      <c r="A151" s="108" t="s">
        <v>443</v>
      </c>
      <c r="B151" s="108">
        <v>26565</v>
      </c>
      <c r="C151" s="108">
        <v>44</v>
      </c>
      <c r="D151" s="108">
        <v>44</v>
      </c>
      <c r="E151" s="108">
        <v>0</v>
      </c>
      <c r="F151" s="108"/>
      <c r="G151" s="108">
        <v>44</v>
      </c>
      <c r="H151" s="108">
        <v>0</v>
      </c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</row>
    <row r="152" spans="1:20" ht="13.2" x14ac:dyDescent="0.25">
      <c r="A152" s="108" t="s">
        <v>444</v>
      </c>
      <c r="B152" s="108">
        <v>68325</v>
      </c>
      <c r="C152" s="108">
        <v>44</v>
      </c>
      <c r="D152" s="108">
        <v>44</v>
      </c>
      <c r="E152" s="108">
        <v>0</v>
      </c>
      <c r="F152" s="108"/>
      <c r="G152" s="108">
        <v>44</v>
      </c>
      <c r="H152" s="108">
        <v>0</v>
      </c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</row>
    <row r="153" spans="1:20" ht="14.25" customHeight="1" x14ac:dyDescent="0.25">
      <c r="A153" s="18" t="s">
        <v>445</v>
      </c>
      <c r="B153" s="108"/>
      <c r="C153" s="108"/>
      <c r="D153" s="108"/>
      <c r="E153" s="18"/>
      <c r="F153" s="1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</row>
    <row r="154" spans="1:20" ht="13.2" x14ac:dyDescent="0.25">
      <c r="A154" s="108" t="s">
        <v>446</v>
      </c>
      <c r="B154" s="108">
        <v>32446</v>
      </c>
      <c r="C154" s="108">
        <v>124</v>
      </c>
      <c r="D154" s="108">
        <v>124</v>
      </c>
      <c r="E154" s="108">
        <v>0</v>
      </c>
      <c r="F154" s="108"/>
      <c r="G154" s="108">
        <v>44</v>
      </c>
      <c r="H154" s="108">
        <v>80</v>
      </c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</row>
    <row r="155" spans="1:20" ht="13.2" x14ac:dyDescent="0.25">
      <c r="A155" s="108" t="s">
        <v>447</v>
      </c>
      <c r="B155" s="108">
        <v>42382</v>
      </c>
      <c r="C155" s="108">
        <v>124</v>
      </c>
      <c r="D155" s="108">
        <v>124</v>
      </c>
      <c r="E155" s="108">
        <v>0</v>
      </c>
      <c r="F155" s="108"/>
      <c r="G155" s="108">
        <v>44</v>
      </c>
      <c r="H155" s="108">
        <v>80</v>
      </c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</row>
    <row r="156" spans="1:20" ht="13.2" x14ac:dyDescent="0.25">
      <c r="A156" s="108" t="s">
        <v>448</v>
      </c>
      <c r="B156" s="108">
        <v>9138</v>
      </c>
      <c r="C156" s="108">
        <v>194</v>
      </c>
      <c r="D156" s="108">
        <v>44</v>
      </c>
      <c r="E156" s="108">
        <v>150</v>
      </c>
      <c r="F156" s="108"/>
      <c r="G156" s="108">
        <v>44</v>
      </c>
      <c r="H156" s="108">
        <v>0</v>
      </c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</row>
    <row r="157" spans="1:20" ht="13.2" x14ac:dyDescent="0.25">
      <c r="A157" s="108" t="s">
        <v>449</v>
      </c>
      <c r="B157" s="108">
        <v>9733</v>
      </c>
      <c r="C157" s="108">
        <v>124</v>
      </c>
      <c r="D157" s="108">
        <v>124</v>
      </c>
      <c r="E157" s="108">
        <v>0</v>
      </c>
      <c r="F157" s="108"/>
      <c r="G157" s="108">
        <v>44</v>
      </c>
      <c r="H157" s="108">
        <v>80</v>
      </c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</row>
    <row r="158" spans="1:20" ht="13.2" x14ac:dyDescent="0.25">
      <c r="A158" s="108" t="s">
        <v>450</v>
      </c>
      <c r="B158" s="108">
        <v>114592</v>
      </c>
      <c r="C158" s="108">
        <v>109</v>
      </c>
      <c r="D158" s="108">
        <v>109</v>
      </c>
      <c r="E158" s="108">
        <v>0</v>
      </c>
      <c r="F158" s="108"/>
      <c r="G158" s="108">
        <v>44</v>
      </c>
      <c r="H158" s="108">
        <v>65</v>
      </c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</row>
    <row r="159" spans="1:20" ht="13.2" x14ac:dyDescent="0.25">
      <c r="A159" s="108" t="s">
        <v>451</v>
      </c>
      <c r="B159" s="108">
        <v>4606</v>
      </c>
      <c r="C159" s="108">
        <v>194</v>
      </c>
      <c r="D159" s="108">
        <v>44</v>
      </c>
      <c r="E159" s="108">
        <v>150</v>
      </c>
      <c r="F159" s="108"/>
      <c r="G159" s="108">
        <v>44</v>
      </c>
      <c r="H159" s="108">
        <v>0</v>
      </c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</row>
    <row r="160" spans="1:20" ht="13.2" x14ac:dyDescent="0.25">
      <c r="A160" s="108" t="s">
        <v>452</v>
      </c>
      <c r="B160" s="108">
        <v>5656</v>
      </c>
      <c r="C160" s="108">
        <v>44</v>
      </c>
      <c r="D160" s="108">
        <v>44</v>
      </c>
      <c r="E160" s="108">
        <v>0</v>
      </c>
      <c r="F160" s="108"/>
      <c r="G160" s="108">
        <v>44</v>
      </c>
      <c r="H160" s="108">
        <v>0</v>
      </c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</row>
    <row r="161" spans="1:20" ht="13.2" x14ac:dyDescent="0.25">
      <c r="A161" s="108" t="s">
        <v>453</v>
      </c>
      <c r="B161" s="108">
        <v>32991</v>
      </c>
      <c r="C161" s="108">
        <v>44</v>
      </c>
      <c r="D161" s="108">
        <v>44</v>
      </c>
      <c r="E161" s="108">
        <v>0</v>
      </c>
      <c r="F161" s="108"/>
      <c r="G161" s="108">
        <v>44</v>
      </c>
      <c r="H161" s="108">
        <v>0</v>
      </c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</row>
    <row r="162" spans="1:20" ht="13.2" x14ac:dyDescent="0.25">
      <c r="A162" s="108" t="s">
        <v>454</v>
      </c>
      <c r="B162" s="108">
        <v>6434</v>
      </c>
      <c r="C162" s="108">
        <v>194</v>
      </c>
      <c r="D162" s="108">
        <v>44</v>
      </c>
      <c r="E162" s="108">
        <v>150</v>
      </c>
      <c r="F162" s="108"/>
      <c r="G162" s="108">
        <v>44</v>
      </c>
      <c r="H162" s="108">
        <v>0</v>
      </c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</row>
    <row r="163" spans="1:20" ht="13.2" x14ac:dyDescent="0.25">
      <c r="A163" s="108" t="s">
        <v>455</v>
      </c>
      <c r="B163" s="108">
        <v>5563</v>
      </c>
      <c r="C163" s="108">
        <v>44</v>
      </c>
      <c r="D163" s="108">
        <v>44</v>
      </c>
      <c r="E163" s="108">
        <v>0</v>
      </c>
      <c r="F163" s="108"/>
      <c r="G163" s="108">
        <v>44</v>
      </c>
      <c r="H163" s="108">
        <v>0</v>
      </c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</row>
    <row r="164" spans="1:20" ht="13.2" x14ac:dyDescent="0.25">
      <c r="A164" s="108" t="s">
        <v>456</v>
      </c>
      <c r="B164" s="108">
        <v>5119</v>
      </c>
      <c r="C164" s="108">
        <v>44</v>
      </c>
      <c r="D164" s="108">
        <v>44</v>
      </c>
      <c r="E164" s="108">
        <v>0</v>
      </c>
      <c r="F164" s="108"/>
      <c r="G164" s="108">
        <v>44</v>
      </c>
      <c r="H164" s="108">
        <v>0</v>
      </c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</row>
    <row r="165" spans="1:20" ht="13.2" x14ac:dyDescent="0.25">
      <c r="A165" s="108" t="s">
        <v>457</v>
      </c>
      <c r="B165" s="108">
        <v>604616</v>
      </c>
      <c r="C165" s="108">
        <v>237</v>
      </c>
      <c r="D165" s="108">
        <v>237</v>
      </c>
      <c r="E165" s="108">
        <v>0</v>
      </c>
      <c r="F165" s="108"/>
      <c r="G165" s="108">
        <v>44</v>
      </c>
      <c r="H165" s="108">
        <v>193</v>
      </c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</row>
    <row r="166" spans="1:20" ht="13.2" x14ac:dyDescent="0.25">
      <c r="A166" s="108" t="s">
        <v>458</v>
      </c>
      <c r="B166" s="108">
        <v>13218</v>
      </c>
      <c r="C166" s="108">
        <v>44</v>
      </c>
      <c r="D166" s="108">
        <v>44</v>
      </c>
      <c r="E166" s="108">
        <v>0</v>
      </c>
      <c r="F166" s="108"/>
      <c r="G166" s="108">
        <v>44</v>
      </c>
      <c r="H166" s="108">
        <v>0</v>
      </c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</row>
    <row r="167" spans="1:20" ht="13.2" x14ac:dyDescent="0.25">
      <c r="A167" s="108" t="s">
        <v>459</v>
      </c>
      <c r="B167" s="108">
        <v>9441</v>
      </c>
      <c r="C167" s="108">
        <v>44</v>
      </c>
      <c r="D167" s="108">
        <v>44</v>
      </c>
      <c r="E167" s="108">
        <v>0</v>
      </c>
      <c r="F167" s="108"/>
      <c r="G167" s="108">
        <v>44</v>
      </c>
      <c r="H167" s="108">
        <v>0</v>
      </c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</row>
    <row r="168" spans="1:20" ht="13.2" x14ac:dyDescent="0.25">
      <c r="A168" s="108" t="s">
        <v>460</v>
      </c>
      <c r="B168" s="108">
        <v>9258</v>
      </c>
      <c r="C168" s="108">
        <v>44</v>
      </c>
      <c r="D168" s="108">
        <v>44</v>
      </c>
      <c r="E168" s="108">
        <v>0</v>
      </c>
      <c r="F168" s="108"/>
      <c r="G168" s="108">
        <v>44</v>
      </c>
      <c r="H168" s="108">
        <v>0</v>
      </c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</row>
    <row r="169" spans="1:20" ht="13.2" x14ac:dyDescent="0.25">
      <c r="A169" s="108" t="s">
        <v>461</v>
      </c>
      <c r="B169" s="108">
        <v>39875</v>
      </c>
      <c r="C169" s="108">
        <v>124</v>
      </c>
      <c r="D169" s="108">
        <v>124</v>
      </c>
      <c r="E169" s="108">
        <v>0</v>
      </c>
      <c r="F169" s="108"/>
      <c r="G169" s="108">
        <v>44</v>
      </c>
      <c r="H169" s="108">
        <v>80</v>
      </c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</row>
    <row r="170" spans="1:20" ht="13.2" x14ac:dyDescent="0.25">
      <c r="A170" s="108" t="s">
        <v>462</v>
      </c>
      <c r="B170" s="108">
        <v>7061</v>
      </c>
      <c r="C170" s="108">
        <v>44</v>
      </c>
      <c r="D170" s="108">
        <v>44</v>
      </c>
      <c r="E170" s="108">
        <v>0</v>
      </c>
      <c r="F170" s="108"/>
      <c r="G170" s="108">
        <v>44</v>
      </c>
      <c r="H170" s="108">
        <v>0</v>
      </c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</row>
    <row r="171" spans="1:20" ht="13.2" x14ac:dyDescent="0.25">
      <c r="A171" s="108" t="s">
        <v>463</v>
      </c>
      <c r="B171" s="108">
        <v>49785</v>
      </c>
      <c r="C171" s="108">
        <v>124</v>
      </c>
      <c r="D171" s="108">
        <v>124</v>
      </c>
      <c r="E171" s="108">
        <v>0</v>
      </c>
      <c r="F171" s="108"/>
      <c r="G171" s="108">
        <v>44</v>
      </c>
      <c r="H171" s="108">
        <v>80</v>
      </c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</row>
    <row r="172" spans="1:20" ht="13.2" x14ac:dyDescent="0.25">
      <c r="A172" s="108" t="s">
        <v>464</v>
      </c>
      <c r="B172" s="108">
        <v>43706</v>
      </c>
      <c r="C172" s="108">
        <v>124</v>
      </c>
      <c r="D172" s="108">
        <v>124</v>
      </c>
      <c r="E172" s="108">
        <v>0</v>
      </c>
      <c r="F172" s="108"/>
      <c r="G172" s="108">
        <v>44</v>
      </c>
      <c r="H172" s="108">
        <v>80</v>
      </c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</row>
    <row r="173" spans="1:20" ht="13.2" x14ac:dyDescent="0.25">
      <c r="A173" s="108" t="s">
        <v>465</v>
      </c>
      <c r="B173" s="108">
        <v>40539</v>
      </c>
      <c r="C173" s="108">
        <v>44</v>
      </c>
      <c r="D173" s="108">
        <v>44</v>
      </c>
      <c r="E173" s="108">
        <v>0</v>
      </c>
      <c r="F173" s="108"/>
      <c r="G173" s="108">
        <v>44</v>
      </c>
      <c r="H173" s="108">
        <v>0</v>
      </c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</row>
    <row r="174" spans="1:20" ht="13.2" x14ac:dyDescent="0.25">
      <c r="A174" s="108" t="s">
        <v>466</v>
      </c>
      <c r="B174" s="108">
        <v>14426</v>
      </c>
      <c r="C174" s="108">
        <v>124</v>
      </c>
      <c r="D174" s="108">
        <v>124</v>
      </c>
      <c r="E174" s="108">
        <v>0</v>
      </c>
      <c r="F174" s="108"/>
      <c r="G174" s="108">
        <v>44</v>
      </c>
      <c r="H174" s="108">
        <v>80</v>
      </c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</row>
    <row r="175" spans="1:20" ht="13.2" x14ac:dyDescent="0.25">
      <c r="A175" s="108" t="s">
        <v>467</v>
      </c>
      <c r="B175" s="108">
        <v>13969</v>
      </c>
      <c r="C175" s="108">
        <v>44</v>
      </c>
      <c r="D175" s="108">
        <v>44</v>
      </c>
      <c r="E175" s="108">
        <v>0</v>
      </c>
      <c r="F175" s="108"/>
      <c r="G175" s="108">
        <v>44</v>
      </c>
      <c r="H175" s="108">
        <v>0</v>
      </c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</row>
    <row r="176" spans="1:20" ht="13.2" x14ac:dyDescent="0.25">
      <c r="A176" s="108" t="s">
        <v>468</v>
      </c>
      <c r="B176" s="108">
        <v>24647</v>
      </c>
      <c r="C176" s="108">
        <v>44</v>
      </c>
      <c r="D176" s="108">
        <v>44</v>
      </c>
      <c r="E176" s="108">
        <v>0</v>
      </c>
      <c r="F176" s="108"/>
      <c r="G176" s="108">
        <v>44</v>
      </c>
      <c r="H176" s="108">
        <v>0</v>
      </c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</row>
    <row r="177" spans="1:20" ht="13.2" x14ac:dyDescent="0.25">
      <c r="A177" s="108" t="s">
        <v>469</v>
      </c>
      <c r="B177" s="108">
        <v>35287</v>
      </c>
      <c r="C177" s="108">
        <v>44</v>
      </c>
      <c r="D177" s="108">
        <v>44</v>
      </c>
      <c r="E177" s="108">
        <v>0</v>
      </c>
      <c r="F177" s="108"/>
      <c r="G177" s="108">
        <v>44</v>
      </c>
      <c r="H177" s="108">
        <v>0</v>
      </c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</row>
    <row r="178" spans="1:20" ht="13.2" x14ac:dyDescent="0.25">
      <c r="A178" s="108" t="s">
        <v>470</v>
      </c>
      <c r="B178" s="108">
        <v>9165</v>
      </c>
      <c r="C178" s="108">
        <v>44</v>
      </c>
      <c r="D178" s="108">
        <v>44</v>
      </c>
      <c r="E178" s="108">
        <v>0</v>
      </c>
      <c r="F178" s="108"/>
      <c r="G178" s="108">
        <v>44</v>
      </c>
      <c r="H178" s="108">
        <v>0</v>
      </c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1:20" ht="13.2" x14ac:dyDescent="0.25">
      <c r="A179" s="108" t="s">
        <v>471</v>
      </c>
      <c r="B179" s="108">
        <v>10502</v>
      </c>
      <c r="C179" s="108">
        <v>44</v>
      </c>
      <c r="D179" s="108">
        <v>44</v>
      </c>
      <c r="E179" s="108">
        <v>0</v>
      </c>
      <c r="F179" s="108"/>
      <c r="G179" s="108">
        <v>44</v>
      </c>
      <c r="H179" s="108">
        <v>0</v>
      </c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</row>
    <row r="180" spans="1:20" ht="13.2" x14ac:dyDescent="0.25">
      <c r="A180" s="108" t="s">
        <v>472</v>
      </c>
      <c r="B180" s="108">
        <v>70534</v>
      </c>
      <c r="C180" s="108">
        <v>124</v>
      </c>
      <c r="D180" s="108">
        <v>124</v>
      </c>
      <c r="E180" s="108">
        <v>0</v>
      </c>
      <c r="F180" s="108"/>
      <c r="G180" s="108">
        <v>44</v>
      </c>
      <c r="H180" s="108">
        <v>80</v>
      </c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</row>
    <row r="181" spans="1:20" ht="13.2" x14ac:dyDescent="0.25">
      <c r="A181" s="108" t="s">
        <v>473</v>
      </c>
      <c r="B181" s="108">
        <v>15333</v>
      </c>
      <c r="C181" s="108">
        <v>44</v>
      </c>
      <c r="D181" s="108">
        <v>44</v>
      </c>
      <c r="E181" s="108">
        <v>0</v>
      </c>
      <c r="F181" s="108"/>
      <c r="G181" s="108">
        <v>44</v>
      </c>
      <c r="H181" s="108">
        <v>0</v>
      </c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</row>
    <row r="182" spans="1:20" ht="13.2" x14ac:dyDescent="0.25">
      <c r="A182" s="108" t="s">
        <v>474</v>
      </c>
      <c r="B182" s="108">
        <v>40730</v>
      </c>
      <c r="C182" s="108">
        <v>124</v>
      </c>
      <c r="D182" s="108">
        <v>124</v>
      </c>
      <c r="E182" s="108">
        <v>0</v>
      </c>
      <c r="F182" s="108"/>
      <c r="G182" s="108">
        <v>44</v>
      </c>
      <c r="H182" s="108">
        <v>80</v>
      </c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</row>
    <row r="183" spans="1:20" ht="13.2" x14ac:dyDescent="0.25">
      <c r="A183" s="108" t="s">
        <v>475</v>
      </c>
      <c r="B183" s="108">
        <v>18654</v>
      </c>
      <c r="C183" s="108">
        <v>44</v>
      </c>
      <c r="D183" s="108">
        <v>44</v>
      </c>
      <c r="E183" s="108">
        <v>0</v>
      </c>
      <c r="F183" s="108"/>
      <c r="G183" s="108">
        <v>44</v>
      </c>
      <c r="H183" s="108">
        <v>0</v>
      </c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</row>
    <row r="184" spans="1:20" ht="13.2" x14ac:dyDescent="0.25">
      <c r="A184" s="108" t="s">
        <v>476</v>
      </c>
      <c r="B184" s="108">
        <v>57763</v>
      </c>
      <c r="C184" s="108">
        <v>44</v>
      </c>
      <c r="D184" s="108">
        <v>44</v>
      </c>
      <c r="E184" s="108">
        <v>0</v>
      </c>
      <c r="F184" s="108"/>
      <c r="G184" s="108">
        <v>44</v>
      </c>
      <c r="H184" s="108">
        <v>0</v>
      </c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</row>
    <row r="185" spans="1:20" ht="13.2" x14ac:dyDescent="0.25">
      <c r="A185" s="108" t="s">
        <v>477</v>
      </c>
      <c r="B185" s="108">
        <v>9052</v>
      </c>
      <c r="C185" s="108">
        <v>44</v>
      </c>
      <c r="D185" s="108">
        <v>44</v>
      </c>
      <c r="E185" s="108">
        <v>0</v>
      </c>
      <c r="F185" s="108"/>
      <c r="G185" s="108">
        <v>44</v>
      </c>
      <c r="H185" s="108">
        <v>0</v>
      </c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</row>
    <row r="186" spans="1:20" ht="13.2" x14ac:dyDescent="0.25">
      <c r="A186" s="108" t="s">
        <v>478</v>
      </c>
      <c r="B186" s="108">
        <v>27862</v>
      </c>
      <c r="C186" s="108">
        <v>124</v>
      </c>
      <c r="D186" s="108">
        <v>124</v>
      </c>
      <c r="E186" s="108">
        <v>0</v>
      </c>
      <c r="F186" s="108"/>
      <c r="G186" s="108">
        <v>44</v>
      </c>
      <c r="H186" s="108">
        <v>80</v>
      </c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</row>
    <row r="187" spans="1:20" ht="13.2" x14ac:dyDescent="0.25">
      <c r="A187" s="108" t="s">
        <v>479</v>
      </c>
      <c r="B187" s="108">
        <v>13476</v>
      </c>
      <c r="C187" s="108">
        <v>44</v>
      </c>
      <c r="D187" s="108">
        <v>44</v>
      </c>
      <c r="E187" s="108">
        <v>0</v>
      </c>
      <c r="F187" s="108"/>
      <c r="G187" s="108">
        <v>44</v>
      </c>
      <c r="H187" s="108">
        <v>0</v>
      </c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</row>
    <row r="188" spans="1:20" ht="13.2" x14ac:dyDescent="0.25">
      <c r="A188" s="108" t="s">
        <v>480</v>
      </c>
      <c r="B188" s="108">
        <v>10759</v>
      </c>
      <c r="C188" s="108">
        <v>194</v>
      </c>
      <c r="D188" s="108">
        <v>44</v>
      </c>
      <c r="E188" s="108">
        <v>150</v>
      </c>
      <c r="F188" s="108"/>
      <c r="G188" s="108">
        <v>44</v>
      </c>
      <c r="H188" s="108">
        <v>0</v>
      </c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</row>
    <row r="189" spans="1:20" ht="13.2" x14ac:dyDescent="0.25">
      <c r="A189" s="108" t="s">
        <v>481</v>
      </c>
      <c r="B189" s="108">
        <v>12865</v>
      </c>
      <c r="C189" s="108">
        <v>44</v>
      </c>
      <c r="D189" s="108">
        <v>44</v>
      </c>
      <c r="E189" s="108">
        <v>0</v>
      </c>
      <c r="F189" s="108"/>
      <c r="G189" s="108">
        <v>44</v>
      </c>
      <c r="H189" s="108">
        <v>0</v>
      </c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</row>
    <row r="190" spans="1:20" ht="13.2" x14ac:dyDescent="0.25">
      <c r="A190" s="108" t="s">
        <v>482</v>
      </c>
      <c r="B190" s="108">
        <v>11332</v>
      </c>
      <c r="C190" s="108">
        <v>44</v>
      </c>
      <c r="D190" s="108">
        <v>44</v>
      </c>
      <c r="E190" s="108">
        <v>0</v>
      </c>
      <c r="F190" s="108"/>
      <c r="G190" s="108">
        <v>44</v>
      </c>
      <c r="H190" s="108">
        <v>0</v>
      </c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</row>
    <row r="191" spans="1:20" ht="13.2" x14ac:dyDescent="0.25">
      <c r="A191" s="108" t="s">
        <v>483</v>
      </c>
      <c r="B191" s="108">
        <v>12839</v>
      </c>
      <c r="C191" s="108">
        <v>44</v>
      </c>
      <c r="D191" s="108">
        <v>44</v>
      </c>
      <c r="E191" s="108">
        <v>0</v>
      </c>
      <c r="F191" s="108"/>
      <c r="G191" s="108">
        <v>44</v>
      </c>
      <c r="H191" s="108">
        <v>0</v>
      </c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</row>
    <row r="192" spans="1:20" ht="13.2" x14ac:dyDescent="0.25">
      <c r="A192" s="108" t="s">
        <v>484</v>
      </c>
      <c r="B192" s="108">
        <v>16146</v>
      </c>
      <c r="C192" s="108">
        <v>44</v>
      </c>
      <c r="D192" s="108">
        <v>44</v>
      </c>
      <c r="E192" s="108">
        <v>0</v>
      </c>
      <c r="F192" s="108"/>
      <c r="G192" s="108">
        <v>44</v>
      </c>
      <c r="H192" s="108">
        <v>0</v>
      </c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</row>
    <row r="193" spans="1:20" ht="13.2" x14ac:dyDescent="0.25">
      <c r="A193" s="108" t="s">
        <v>485</v>
      </c>
      <c r="B193" s="108">
        <v>11883</v>
      </c>
      <c r="C193" s="108">
        <v>44</v>
      </c>
      <c r="D193" s="108">
        <v>44</v>
      </c>
      <c r="E193" s="108">
        <v>0</v>
      </c>
      <c r="F193" s="108"/>
      <c r="G193" s="108">
        <v>44</v>
      </c>
      <c r="H193" s="108">
        <v>0</v>
      </c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</row>
    <row r="194" spans="1:20" ht="13.2" x14ac:dyDescent="0.25">
      <c r="A194" s="108" t="s">
        <v>486</v>
      </c>
      <c r="B194" s="108">
        <v>59073</v>
      </c>
      <c r="C194" s="108">
        <v>44</v>
      </c>
      <c r="D194" s="108">
        <v>44</v>
      </c>
      <c r="E194" s="108">
        <v>0</v>
      </c>
      <c r="F194" s="108"/>
      <c r="G194" s="108">
        <v>44</v>
      </c>
      <c r="H194" s="108">
        <v>0</v>
      </c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</row>
    <row r="195" spans="1:20" ht="13.2" x14ac:dyDescent="0.25">
      <c r="A195" s="108" t="s">
        <v>487</v>
      </c>
      <c r="B195" s="108">
        <v>9141</v>
      </c>
      <c r="C195" s="108">
        <v>44</v>
      </c>
      <c r="D195" s="108">
        <v>44</v>
      </c>
      <c r="E195" s="108">
        <v>0</v>
      </c>
      <c r="F195" s="108"/>
      <c r="G195" s="108">
        <v>44</v>
      </c>
      <c r="H195" s="108">
        <v>0</v>
      </c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</row>
    <row r="196" spans="1:20" ht="13.2" x14ac:dyDescent="0.25">
      <c r="A196" s="108" t="s">
        <v>488</v>
      </c>
      <c r="B196" s="108">
        <v>57045</v>
      </c>
      <c r="C196" s="108">
        <v>44</v>
      </c>
      <c r="D196" s="108">
        <v>44</v>
      </c>
      <c r="E196" s="108">
        <v>0</v>
      </c>
      <c r="F196" s="108"/>
      <c r="G196" s="108">
        <v>44</v>
      </c>
      <c r="H196" s="108">
        <v>0</v>
      </c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</row>
    <row r="197" spans="1:20" ht="13.2" x14ac:dyDescent="0.25">
      <c r="A197" s="108" t="s">
        <v>489</v>
      </c>
      <c r="B197" s="108">
        <v>25087</v>
      </c>
      <c r="C197" s="108">
        <v>44</v>
      </c>
      <c r="D197" s="108">
        <v>44</v>
      </c>
      <c r="E197" s="108">
        <v>0</v>
      </c>
      <c r="F197" s="108"/>
      <c r="G197" s="108">
        <v>44</v>
      </c>
      <c r="H197" s="108">
        <v>0</v>
      </c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</row>
    <row r="198" spans="1:20" ht="13.2" x14ac:dyDescent="0.25">
      <c r="A198" s="108" t="s">
        <v>490</v>
      </c>
      <c r="B198" s="108">
        <v>16066</v>
      </c>
      <c r="C198" s="108">
        <v>44</v>
      </c>
      <c r="D198" s="108">
        <v>44</v>
      </c>
      <c r="E198" s="108">
        <v>0</v>
      </c>
      <c r="F198" s="108"/>
      <c r="G198" s="108">
        <v>44</v>
      </c>
      <c r="H198" s="108">
        <v>0</v>
      </c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</row>
    <row r="199" spans="1:20" ht="13.2" x14ac:dyDescent="0.25">
      <c r="A199" s="108" t="s">
        <v>491</v>
      </c>
      <c r="B199" s="108">
        <v>12384</v>
      </c>
      <c r="C199" s="108">
        <v>44</v>
      </c>
      <c r="D199" s="108">
        <v>44</v>
      </c>
      <c r="E199" s="108">
        <v>0</v>
      </c>
      <c r="F199" s="108"/>
      <c r="G199" s="108">
        <v>44</v>
      </c>
      <c r="H199" s="108">
        <v>0</v>
      </c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</row>
    <row r="200" spans="1:20" ht="13.2" x14ac:dyDescent="0.25">
      <c r="A200" s="108" t="s">
        <v>492</v>
      </c>
      <c r="B200" s="108">
        <v>40012</v>
      </c>
      <c r="C200" s="108">
        <v>44</v>
      </c>
      <c r="D200" s="108">
        <v>44</v>
      </c>
      <c r="E200" s="108">
        <v>0</v>
      </c>
      <c r="F200" s="108"/>
      <c r="G200" s="108">
        <v>44</v>
      </c>
      <c r="H200" s="108">
        <v>0</v>
      </c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</row>
    <row r="201" spans="1:20" ht="13.2" x14ac:dyDescent="0.25">
      <c r="A201" s="108" t="s">
        <v>493</v>
      </c>
      <c r="B201" s="108">
        <v>12006</v>
      </c>
      <c r="C201" s="108">
        <v>44</v>
      </c>
      <c r="D201" s="108">
        <v>44</v>
      </c>
      <c r="E201" s="108">
        <v>0</v>
      </c>
      <c r="F201" s="108"/>
      <c r="G201" s="108">
        <v>44</v>
      </c>
      <c r="H201" s="108">
        <v>0</v>
      </c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</row>
    <row r="202" spans="1:20" ht="13.2" x14ac:dyDescent="0.25">
      <c r="A202" s="108" t="s">
        <v>494</v>
      </c>
      <c r="B202" s="108">
        <v>12819</v>
      </c>
      <c r="C202" s="108">
        <v>124</v>
      </c>
      <c r="D202" s="108">
        <v>124</v>
      </c>
      <c r="E202" s="108">
        <v>0</v>
      </c>
      <c r="F202" s="108"/>
      <c r="G202" s="108">
        <v>44</v>
      </c>
      <c r="H202" s="108">
        <v>80</v>
      </c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</row>
    <row r="203" spans="1:20" ht="14.25" customHeight="1" x14ac:dyDescent="0.25">
      <c r="A203" s="18" t="s">
        <v>495</v>
      </c>
      <c r="B203" s="108"/>
      <c r="C203" s="108"/>
      <c r="D203" s="108"/>
      <c r="E203" s="18"/>
      <c r="F203" s="1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</row>
    <row r="204" spans="1:20" ht="13.2" x14ac:dyDescent="0.25">
      <c r="A204" s="108" t="s">
        <v>496</v>
      </c>
      <c r="B204" s="108">
        <v>25682</v>
      </c>
      <c r="C204" s="108">
        <v>131</v>
      </c>
      <c r="D204" s="108">
        <v>131</v>
      </c>
      <c r="E204" s="108">
        <v>0</v>
      </c>
      <c r="F204" s="108"/>
      <c r="G204" s="108">
        <v>66</v>
      </c>
      <c r="H204" s="108">
        <v>65</v>
      </c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</row>
    <row r="205" spans="1:20" ht="13.2" x14ac:dyDescent="0.25">
      <c r="A205" s="108" t="s">
        <v>497</v>
      </c>
      <c r="B205" s="108">
        <v>8499</v>
      </c>
      <c r="C205" s="108">
        <v>281</v>
      </c>
      <c r="D205" s="108">
        <v>131</v>
      </c>
      <c r="E205" s="108">
        <v>150</v>
      </c>
      <c r="F205" s="108"/>
      <c r="G205" s="108">
        <v>66</v>
      </c>
      <c r="H205" s="108">
        <v>65</v>
      </c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</row>
    <row r="206" spans="1:20" ht="13.2" x14ac:dyDescent="0.25">
      <c r="A206" s="108" t="s">
        <v>498</v>
      </c>
      <c r="B206" s="108">
        <v>10034</v>
      </c>
      <c r="C206" s="108">
        <v>281</v>
      </c>
      <c r="D206" s="108">
        <v>131</v>
      </c>
      <c r="E206" s="108">
        <v>150</v>
      </c>
      <c r="F206" s="108"/>
      <c r="G206" s="108">
        <v>66</v>
      </c>
      <c r="H206" s="108">
        <v>65</v>
      </c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</row>
    <row r="207" spans="1:20" ht="13.2" x14ac:dyDescent="0.25">
      <c r="A207" s="108" t="s">
        <v>499</v>
      </c>
      <c r="B207" s="108">
        <v>11538</v>
      </c>
      <c r="C207" s="108">
        <v>131</v>
      </c>
      <c r="D207" s="108">
        <v>131</v>
      </c>
      <c r="E207" s="108">
        <v>0</v>
      </c>
      <c r="F207" s="108"/>
      <c r="G207" s="108">
        <v>66</v>
      </c>
      <c r="H207" s="108">
        <v>65</v>
      </c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</row>
    <row r="208" spans="1:20" ht="13.2" x14ac:dyDescent="0.25">
      <c r="A208" s="108" t="s">
        <v>500</v>
      </c>
      <c r="B208" s="108">
        <v>9057</v>
      </c>
      <c r="C208" s="108">
        <v>131</v>
      </c>
      <c r="D208" s="108">
        <v>131</v>
      </c>
      <c r="E208" s="108">
        <v>0</v>
      </c>
      <c r="F208" s="108"/>
      <c r="G208" s="108">
        <v>66</v>
      </c>
      <c r="H208" s="108">
        <v>65</v>
      </c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</row>
    <row r="209" spans="1:20" ht="13.2" x14ac:dyDescent="0.25">
      <c r="A209" s="108" t="s">
        <v>501</v>
      </c>
      <c r="B209" s="108">
        <v>11536</v>
      </c>
      <c r="C209" s="108">
        <v>281</v>
      </c>
      <c r="D209" s="108">
        <v>131</v>
      </c>
      <c r="E209" s="108">
        <v>150</v>
      </c>
      <c r="F209" s="108"/>
      <c r="G209" s="108">
        <v>66</v>
      </c>
      <c r="H209" s="108">
        <v>65</v>
      </c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</row>
    <row r="210" spans="1:20" ht="13.2" x14ac:dyDescent="0.25">
      <c r="A210" s="108" t="s">
        <v>502</v>
      </c>
      <c r="B210" s="108">
        <v>16940</v>
      </c>
      <c r="C210" s="108">
        <v>131</v>
      </c>
      <c r="D210" s="108">
        <v>131</v>
      </c>
      <c r="E210" s="108">
        <v>0</v>
      </c>
      <c r="F210" s="108"/>
      <c r="G210" s="108">
        <v>66</v>
      </c>
      <c r="H210" s="108">
        <v>65</v>
      </c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</row>
    <row r="211" spans="1:20" ht="13.2" x14ac:dyDescent="0.25">
      <c r="A211" s="108" t="s">
        <v>503</v>
      </c>
      <c r="B211" s="108">
        <v>97233</v>
      </c>
      <c r="C211" s="108">
        <v>194</v>
      </c>
      <c r="D211" s="108">
        <v>194</v>
      </c>
      <c r="E211" s="108">
        <v>0</v>
      </c>
      <c r="F211" s="108"/>
      <c r="G211" s="108">
        <v>66</v>
      </c>
      <c r="H211" s="108">
        <v>128</v>
      </c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</row>
    <row r="212" spans="1:20" ht="13.2" x14ac:dyDescent="0.25">
      <c r="A212" s="108" t="s">
        <v>504</v>
      </c>
      <c r="B212" s="108">
        <v>12085</v>
      </c>
      <c r="C212" s="108">
        <v>131</v>
      </c>
      <c r="D212" s="108">
        <v>131</v>
      </c>
      <c r="E212" s="108">
        <v>0</v>
      </c>
      <c r="F212" s="108"/>
      <c r="G212" s="108">
        <v>66</v>
      </c>
      <c r="H212" s="108">
        <v>65</v>
      </c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</row>
    <row r="213" spans="1:20" ht="13.2" x14ac:dyDescent="0.25">
      <c r="A213" s="108" t="s">
        <v>505</v>
      </c>
      <c r="B213" s="108">
        <v>23817</v>
      </c>
      <c r="C213" s="108">
        <v>131</v>
      </c>
      <c r="D213" s="108">
        <v>131</v>
      </c>
      <c r="E213" s="108">
        <v>0</v>
      </c>
      <c r="F213" s="108"/>
      <c r="G213" s="108">
        <v>66</v>
      </c>
      <c r="H213" s="108">
        <v>65</v>
      </c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</row>
    <row r="214" spans="1:20" ht="13.2" x14ac:dyDescent="0.25">
      <c r="A214" s="108" t="s">
        <v>506</v>
      </c>
      <c r="B214" s="108">
        <v>3669</v>
      </c>
      <c r="C214" s="108">
        <v>131</v>
      </c>
      <c r="D214" s="108">
        <v>131</v>
      </c>
      <c r="E214" s="108">
        <v>0</v>
      </c>
      <c r="F214" s="108"/>
      <c r="G214" s="108">
        <v>66</v>
      </c>
      <c r="H214" s="108">
        <v>65</v>
      </c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</row>
    <row r="215" spans="1:20" ht="13.2" x14ac:dyDescent="0.25">
      <c r="A215" s="108" t="s">
        <v>507</v>
      </c>
      <c r="B215" s="108">
        <v>3801</v>
      </c>
      <c r="C215" s="108">
        <v>281</v>
      </c>
      <c r="D215" s="108">
        <v>131</v>
      </c>
      <c r="E215" s="108">
        <v>150</v>
      </c>
      <c r="F215" s="108"/>
      <c r="G215" s="108">
        <v>66</v>
      </c>
      <c r="H215" s="108">
        <v>65</v>
      </c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</row>
    <row r="216" spans="1:20" ht="13.2" x14ac:dyDescent="0.25">
      <c r="A216" s="108" t="s">
        <v>508</v>
      </c>
      <c r="B216" s="108">
        <v>13366</v>
      </c>
      <c r="C216" s="108">
        <v>281</v>
      </c>
      <c r="D216" s="108">
        <v>131</v>
      </c>
      <c r="E216" s="108">
        <v>150</v>
      </c>
      <c r="F216" s="108"/>
      <c r="G216" s="108">
        <v>66</v>
      </c>
      <c r="H216" s="108">
        <v>65</v>
      </c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</row>
    <row r="217" spans="1:20" ht="13.2" x14ac:dyDescent="0.25">
      <c r="A217" s="108" t="s">
        <v>509</v>
      </c>
      <c r="B217" s="108">
        <v>15011</v>
      </c>
      <c r="C217" s="108">
        <v>281</v>
      </c>
      <c r="D217" s="108">
        <v>131</v>
      </c>
      <c r="E217" s="108">
        <v>150</v>
      </c>
      <c r="F217" s="108"/>
      <c r="G217" s="108">
        <v>66</v>
      </c>
      <c r="H217" s="108">
        <v>65</v>
      </c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</row>
    <row r="218" spans="1:20" ht="13.2" x14ac:dyDescent="0.25">
      <c r="A218" s="108" t="s">
        <v>510</v>
      </c>
      <c r="B218" s="108">
        <v>11387</v>
      </c>
      <c r="C218" s="108">
        <v>281</v>
      </c>
      <c r="D218" s="108">
        <v>131</v>
      </c>
      <c r="E218" s="108">
        <v>150</v>
      </c>
      <c r="F218" s="108"/>
      <c r="G218" s="108">
        <v>66</v>
      </c>
      <c r="H218" s="108">
        <v>65</v>
      </c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</row>
    <row r="219" spans="1:20" ht="13.2" x14ac:dyDescent="0.25">
      <c r="A219" s="108" t="s">
        <v>511</v>
      </c>
      <c r="B219" s="108">
        <v>9893</v>
      </c>
      <c r="C219" s="108">
        <v>431</v>
      </c>
      <c r="D219" s="108">
        <v>131</v>
      </c>
      <c r="E219" s="108">
        <v>300</v>
      </c>
      <c r="F219" s="108"/>
      <c r="G219" s="108">
        <v>66</v>
      </c>
      <c r="H219" s="108">
        <v>65</v>
      </c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</row>
    <row r="220" spans="1:20" ht="14.25" customHeight="1" x14ac:dyDescent="0.25">
      <c r="A220" s="18" t="s">
        <v>512</v>
      </c>
      <c r="B220" s="108"/>
      <c r="C220" s="108"/>
      <c r="D220" s="108"/>
      <c r="E220" s="18"/>
      <c r="F220" s="1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</row>
    <row r="221" spans="1:20" ht="13.2" x14ac:dyDescent="0.25">
      <c r="A221" s="108" t="s">
        <v>513</v>
      </c>
      <c r="B221" s="108">
        <v>11478</v>
      </c>
      <c r="C221" s="108">
        <v>44</v>
      </c>
      <c r="D221" s="108">
        <v>44</v>
      </c>
      <c r="E221" s="108">
        <v>0</v>
      </c>
      <c r="F221" s="108"/>
      <c r="G221" s="108">
        <v>44</v>
      </c>
      <c r="H221" s="108">
        <v>0</v>
      </c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</row>
    <row r="222" spans="1:20" ht="13.2" x14ac:dyDescent="0.25">
      <c r="A222" s="108" t="s">
        <v>514</v>
      </c>
      <c r="B222" s="108">
        <v>9357</v>
      </c>
      <c r="C222" s="108">
        <v>44</v>
      </c>
      <c r="D222" s="108">
        <v>44</v>
      </c>
      <c r="E222" s="108">
        <v>0</v>
      </c>
      <c r="F222" s="108"/>
      <c r="G222" s="108">
        <v>44</v>
      </c>
      <c r="H222" s="108">
        <v>0</v>
      </c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</row>
    <row r="223" spans="1:20" ht="13.2" x14ac:dyDescent="0.25">
      <c r="A223" s="108" t="s">
        <v>515</v>
      </c>
      <c r="B223" s="108">
        <v>16232</v>
      </c>
      <c r="C223" s="108">
        <v>44</v>
      </c>
      <c r="D223" s="108">
        <v>44</v>
      </c>
      <c r="E223" s="108">
        <v>0</v>
      </c>
      <c r="F223" s="108"/>
      <c r="G223" s="108">
        <v>44</v>
      </c>
      <c r="H223" s="108">
        <v>0</v>
      </c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</row>
    <row r="224" spans="1:20" ht="13.2" x14ac:dyDescent="0.25">
      <c r="A224" s="108" t="s">
        <v>516</v>
      </c>
      <c r="B224" s="108">
        <v>6495</v>
      </c>
      <c r="C224" s="108">
        <v>344</v>
      </c>
      <c r="D224" s="108">
        <v>44</v>
      </c>
      <c r="E224" s="108">
        <v>300</v>
      </c>
      <c r="F224" s="108"/>
      <c r="G224" s="108">
        <v>44</v>
      </c>
      <c r="H224" s="108">
        <v>0</v>
      </c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</row>
    <row r="225" spans="1:20" ht="13.2" x14ac:dyDescent="0.25">
      <c r="A225" s="108" t="s">
        <v>517</v>
      </c>
      <c r="B225" s="108">
        <v>30261</v>
      </c>
      <c r="C225" s="108">
        <v>44</v>
      </c>
      <c r="D225" s="108">
        <v>44</v>
      </c>
      <c r="E225" s="108">
        <v>0</v>
      </c>
      <c r="F225" s="108"/>
      <c r="G225" s="108">
        <v>44</v>
      </c>
      <c r="H225" s="108">
        <v>0</v>
      </c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1:20" ht="13.2" x14ac:dyDescent="0.25">
      <c r="A226" s="108" t="s">
        <v>518</v>
      </c>
      <c r="B226" s="108">
        <v>22516</v>
      </c>
      <c r="C226" s="108">
        <v>44</v>
      </c>
      <c r="D226" s="108">
        <v>44</v>
      </c>
      <c r="E226" s="108">
        <v>0</v>
      </c>
      <c r="F226" s="108"/>
      <c r="G226" s="108">
        <v>44</v>
      </c>
      <c r="H226" s="108">
        <v>0</v>
      </c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</row>
    <row r="227" spans="1:20" ht="13.2" x14ac:dyDescent="0.25">
      <c r="A227" s="108" t="s">
        <v>519</v>
      </c>
      <c r="B227" s="108">
        <v>5497</v>
      </c>
      <c r="C227" s="108">
        <v>194</v>
      </c>
      <c r="D227" s="108">
        <v>44</v>
      </c>
      <c r="E227" s="108">
        <v>150</v>
      </c>
      <c r="F227" s="108"/>
      <c r="G227" s="108">
        <v>44</v>
      </c>
      <c r="H227" s="108">
        <v>0</v>
      </c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</row>
    <row r="228" spans="1:20" ht="13.2" x14ac:dyDescent="0.25">
      <c r="A228" s="108" t="s">
        <v>520</v>
      </c>
      <c r="B228" s="108">
        <v>8606</v>
      </c>
      <c r="C228" s="108">
        <v>44</v>
      </c>
      <c r="D228" s="108">
        <v>44</v>
      </c>
      <c r="E228" s="108">
        <v>0</v>
      </c>
      <c r="F228" s="108"/>
      <c r="G228" s="108">
        <v>44</v>
      </c>
      <c r="H228" s="108">
        <v>0</v>
      </c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</row>
    <row r="229" spans="1:20" ht="13.2" x14ac:dyDescent="0.25">
      <c r="A229" s="108" t="s">
        <v>521</v>
      </c>
      <c r="B229" s="108">
        <v>23292</v>
      </c>
      <c r="C229" s="108">
        <v>44</v>
      </c>
      <c r="D229" s="108">
        <v>44</v>
      </c>
      <c r="E229" s="108">
        <v>0</v>
      </c>
      <c r="F229" s="108"/>
      <c r="G229" s="108">
        <v>44</v>
      </c>
      <c r="H229" s="108">
        <v>0</v>
      </c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</row>
    <row r="230" spans="1:20" ht="13.2" x14ac:dyDescent="0.25">
      <c r="A230" s="108" t="s">
        <v>522</v>
      </c>
      <c r="B230" s="108">
        <v>4407</v>
      </c>
      <c r="C230" s="108">
        <v>194</v>
      </c>
      <c r="D230" s="108">
        <v>44</v>
      </c>
      <c r="E230" s="108">
        <v>150</v>
      </c>
      <c r="F230" s="108"/>
      <c r="G230" s="108">
        <v>44</v>
      </c>
      <c r="H230" s="108">
        <v>0</v>
      </c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</row>
    <row r="231" spans="1:20" ht="13.2" x14ac:dyDescent="0.25">
      <c r="A231" s="108" t="s">
        <v>523</v>
      </c>
      <c r="B231" s="108">
        <v>10627</v>
      </c>
      <c r="C231" s="108">
        <v>44</v>
      </c>
      <c r="D231" s="108">
        <v>44</v>
      </c>
      <c r="E231" s="108">
        <v>0</v>
      </c>
      <c r="F231" s="108"/>
      <c r="G231" s="108">
        <v>44</v>
      </c>
      <c r="H231" s="108">
        <v>0</v>
      </c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</row>
    <row r="232" spans="1:20" ht="13.2" x14ac:dyDescent="0.25">
      <c r="A232" s="108" t="s">
        <v>512</v>
      </c>
      <c r="B232" s="108">
        <v>159348</v>
      </c>
      <c r="C232" s="108">
        <v>109</v>
      </c>
      <c r="D232" s="108">
        <v>109</v>
      </c>
      <c r="E232" s="108">
        <v>0</v>
      </c>
      <c r="F232" s="108"/>
      <c r="G232" s="108">
        <v>44</v>
      </c>
      <c r="H232" s="108">
        <v>65</v>
      </c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</row>
    <row r="233" spans="1:20" ht="14.25" customHeight="1" x14ac:dyDescent="0.25">
      <c r="A233" s="18" t="s">
        <v>524</v>
      </c>
      <c r="B233" s="108"/>
      <c r="C233" s="108"/>
      <c r="D233" s="108"/>
      <c r="E233" s="18"/>
      <c r="F233" s="1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</row>
    <row r="234" spans="1:20" ht="13.2" x14ac:dyDescent="0.25">
      <c r="A234" s="108" t="s">
        <v>525</v>
      </c>
      <c r="B234" s="108">
        <v>14002</v>
      </c>
      <c r="C234" s="108">
        <v>44</v>
      </c>
      <c r="D234" s="108">
        <v>44</v>
      </c>
      <c r="E234" s="108">
        <v>0</v>
      </c>
      <c r="F234" s="108"/>
      <c r="G234" s="108">
        <v>44</v>
      </c>
      <c r="H234" s="108">
        <v>0</v>
      </c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</row>
    <row r="235" spans="1:20" ht="13.2" x14ac:dyDescent="0.25">
      <c r="A235" s="108" t="s">
        <v>526</v>
      </c>
      <c r="B235" s="108">
        <v>13222</v>
      </c>
      <c r="C235" s="108">
        <v>44</v>
      </c>
      <c r="D235" s="108">
        <v>44</v>
      </c>
      <c r="E235" s="108">
        <v>0</v>
      </c>
      <c r="F235" s="108"/>
      <c r="G235" s="108">
        <v>44</v>
      </c>
      <c r="H235" s="108">
        <v>0</v>
      </c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</row>
    <row r="236" spans="1:20" ht="13.2" x14ac:dyDescent="0.25">
      <c r="A236" s="108" t="s">
        <v>527</v>
      </c>
      <c r="B236" s="108">
        <v>16654</v>
      </c>
      <c r="C236" s="108">
        <v>44</v>
      </c>
      <c r="D236" s="108">
        <v>44</v>
      </c>
      <c r="E236" s="108">
        <v>0</v>
      </c>
      <c r="F236" s="108"/>
      <c r="G236" s="108">
        <v>44</v>
      </c>
      <c r="H236" s="108">
        <v>0</v>
      </c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</row>
    <row r="237" spans="1:20" ht="13.2" x14ac:dyDescent="0.25">
      <c r="A237" s="108" t="s">
        <v>528</v>
      </c>
      <c r="B237" s="108">
        <v>8643</v>
      </c>
      <c r="C237" s="108">
        <v>44</v>
      </c>
      <c r="D237" s="108">
        <v>44</v>
      </c>
      <c r="E237" s="108">
        <v>0</v>
      </c>
      <c r="F237" s="108"/>
      <c r="G237" s="108">
        <v>44</v>
      </c>
      <c r="H237" s="108">
        <v>0</v>
      </c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</row>
    <row r="238" spans="1:20" ht="13.2" x14ac:dyDescent="0.25">
      <c r="A238" s="108" t="s">
        <v>529</v>
      </c>
      <c r="B238" s="108">
        <v>25978</v>
      </c>
      <c r="C238" s="108">
        <v>44</v>
      </c>
      <c r="D238" s="108">
        <v>44</v>
      </c>
      <c r="E238" s="108">
        <v>0</v>
      </c>
      <c r="F238" s="108"/>
      <c r="G238" s="108">
        <v>44</v>
      </c>
      <c r="H238" s="108">
        <v>0</v>
      </c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</row>
    <row r="239" spans="1:20" ht="13.2" x14ac:dyDescent="0.25">
      <c r="A239" s="108" t="s">
        <v>530</v>
      </c>
      <c r="B239" s="108">
        <v>5517</v>
      </c>
      <c r="C239" s="108">
        <v>44</v>
      </c>
      <c r="D239" s="108">
        <v>44</v>
      </c>
      <c r="E239" s="108">
        <v>0</v>
      </c>
      <c r="F239" s="108"/>
      <c r="G239" s="108">
        <v>44</v>
      </c>
      <c r="H239" s="108">
        <v>0</v>
      </c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</row>
    <row r="240" spans="1:20" ht="13.2" x14ac:dyDescent="0.25">
      <c r="A240" s="108" t="s">
        <v>531</v>
      </c>
      <c r="B240" s="108">
        <v>22853</v>
      </c>
      <c r="C240" s="108">
        <v>44</v>
      </c>
      <c r="D240" s="108">
        <v>44</v>
      </c>
      <c r="E240" s="108">
        <v>0</v>
      </c>
      <c r="F240" s="108"/>
      <c r="G240" s="108">
        <v>44</v>
      </c>
      <c r="H240" s="108">
        <v>0</v>
      </c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</row>
    <row r="241" spans="1:20" ht="13.2" x14ac:dyDescent="0.25">
      <c r="A241" s="108" t="s">
        <v>532</v>
      </c>
      <c r="B241" s="108">
        <v>4348</v>
      </c>
      <c r="C241" s="108">
        <v>194</v>
      </c>
      <c r="D241" s="108">
        <v>44</v>
      </c>
      <c r="E241" s="108">
        <v>150</v>
      </c>
      <c r="F241" s="108"/>
      <c r="G241" s="108">
        <v>44</v>
      </c>
      <c r="H241" s="108">
        <v>0</v>
      </c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</row>
    <row r="242" spans="1:20" ht="13.2" x14ac:dyDescent="0.25">
      <c r="A242" s="108" t="s">
        <v>533</v>
      </c>
      <c r="B242" s="108">
        <v>9934</v>
      </c>
      <c r="C242" s="108">
        <v>44</v>
      </c>
      <c r="D242" s="108">
        <v>44</v>
      </c>
      <c r="E242" s="108">
        <v>0</v>
      </c>
      <c r="F242" s="108"/>
      <c r="G242" s="108">
        <v>44</v>
      </c>
      <c r="H242" s="108">
        <v>0</v>
      </c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</row>
    <row r="243" spans="1:20" ht="13.2" x14ac:dyDescent="0.25">
      <c r="A243" s="108" t="s">
        <v>534</v>
      </c>
      <c r="B243" s="108">
        <v>159662</v>
      </c>
      <c r="C243" s="108">
        <v>109</v>
      </c>
      <c r="D243" s="108">
        <v>109</v>
      </c>
      <c r="E243" s="108">
        <v>0</v>
      </c>
      <c r="F243" s="108"/>
      <c r="G243" s="108">
        <v>44</v>
      </c>
      <c r="H243" s="108">
        <v>65</v>
      </c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</row>
    <row r="244" spans="1:20" ht="14.25" customHeight="1" x14ac:dyDescent="0.25">
      <c r="A244" s="18" t="s">
        <v>535</v>
      </c>
      <c r="B244" s="108"/>
      <c r="C244" s="108"/>
      <c r="D244" s="108"/>
      <c r="E244" s="18"/>
      <c r="F244" s="1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</row>
    <row r="245" spans="1:20" ht="13.2" x14ac:dyDescent="0.25">
      <c r="A245" s="108" t="s">
        <v>536</v>
      </c>
      <c r="B245" s="108">
        <v>22753</v>
      </c>
      <c r="C245" s="108">
        <v>131</v>
      </c>
      <c r="D245" s="108">
        <v>131</v>
      </c>
      <c r="E245" s="108">
        <v>0</v>
      </c>
      <c r="F245" s="108"/>
      <c r="G245" s="108">
        <v>66</v>
      </c>
      <c r="H245" s="108">
        <v>65</v>
      </c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</row>
    <row r="246" spans="1:20" ht="13.2" x14ac:dyDescent="0.25">
      <c r="A246" s="108" t="s">
        <v>537</v>
      </c>
      <c r="B246" s="108">
        <v>51735</v>
      </c>
      <c r="C246" s="108">
        <v>131</v>
      </c>
      <c r="D246" s="108">
        <v>131</v>
      </c>
      <c r="E246" s="108">
        <v>0</v>
      </c>
      <c r="F246" s="108"/>
      <c r="G246" s="108">
        <v>66</v>
      </c>
      <c r="H246" s="108">
        <v>65</v>
      </c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</row>
    <row r="247" spans="1:20" ht="13.2" x14ac:dyDescent="0.25">
      <c r="A247" s="108" t="s">
        <v>538</v>
      </c>
      <c r="B247" s="108">
        <v>59986</v>
      </c>
      <c r="C247" s="108">
        <v>194</v>
      </c>
      <c r="D247" s="108">
        <v>194</v>
      </c>
      <c r="E247" s="108">
        <v>0</v>
      </c>
      <c r="F247" s="108"/>
      <c r="G247" s="108">
        <v>66</v>
      </c>
      <c r="H247" s="108">
        <v>128</v>
      </c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</row>
    <row r="248" spans="1:20" ht="13.2" x14ac:dyDescent="0.25">
      <c r="A248" s="108" t="s">
        <v>539</v>
      </c>
      <c r="B248" s="108">
        <v>10430</v>
      </c>
      <c r="C248" s="108">
        <v>131</v>
      </c>
      <c r="D248" s="108">
        <v>131</v>
      </c>
      <c r="E248" s="108">
        <v>0</v>
      </c>
      <c r="F248" s="108"/>
      <c r="G248" s="108">
        <v>66</v>
      </c>
      <c r="H248" s="108">
        <v>65</v>
      </c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</row>
    <row r="249" spans="1:20" ht="13.2" x14ac:dyDescent="0.25">
      <c r="A249" s="108" t="s">
        <v>540</v>
      </c>
      <c r="B249" s="108">
        <v>15345</v>
      </c>
      <c r="C249" s="108">
        <v>131</v>
      </c>
      <c r="D249" s="108">
        <v>131</v>
      </c>
      <c r="E249" s="108">
        <v>0</v>
      </c>
      <c r="F249" s="108"/>
      <c r="G249" s="108">
        <v>66</v>
      </c>
      <c r="H249" s="108">
        <v>65</v>
      </c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</row>
    <row r="250" spans="1:20" ht="13.2" x14ac:dyDescent="0.25">
      <c r="A250" s="108" t="s">
        <v>541</v>
      </c>
      <c r="B250" s="108">
        <v>16043</v>
      </c>
      <c r="C250" s="108">
        <v>281</v>
      </c>
      <c r="D250" s="108">
        <v>131</v>
      </c>
      <c r="E250" s="108">
        <v>150</v>
      </c>
      <c r="F250" s="108"/>
      <c r="G250" s="108">
        <v>66</v>
      </c>
      <c r="H250" s="108">
        <v>65</v>
      </c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</row>
    <row r="251" spans="1:20" ht="13.2" x14ac:dyDescent="0.25">
      <c r="A251" s="108" t="s">
        <v>542</v>
      </c>
      <c r="B251" s="108">
        <v>26402</v>
      </c>
      <c r="C251" s="108">
        <v>131</v>
      </c>
      <c r="D251" s="108">
        <v>131</v>
      </c>
      <c r="E251" s="108">
        <v>0</v>
      </c>
      <c r="F251" s="108"/>
      <c r="G251" s="108">
        <v>66</v>
      </c>
      <c r="H251" s="108">
        <v>65</v>
      </c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</row>
    <row r="252" spans="1:20" ht="13.2" x14ac:dyDescent="0.25">
      <c r="A252" s="108" t="s">
        <v>543</v>
      </c>
      <c r="B252" s="108">
        <v>10260</v>
      </c>
      <c r="C252" s="108">
        <v>431</v>
      </c>
      <c r="D252" s="108">
        <v>131</v>
      </c>
      <c r="E252" s="108">
        <v>300</v>
      </c>
      <c r="F252" s="108"/>
      <c r="G252" s="108">
        <v>66</v>
      </c>
      <c r="H252" s="108">
        <v>65</v>
      </c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</row>
    <row r="253" spans="1:20" ht="13.2" x14ac:dyDescent="0.25">
      <c r="A253" s="108" t="s">
        <v>544</v>
      </c>
      <c r="B253" s="108">
        <v>20536</v>
      </c>
      <c r="C253" s="108">
        <v>281</v>
      </c>
      <c r="D253" s="108">
        <v>131</v>
      </c>
      <c r="E253" s="108">
        <v>150</v>
      </c>
      <c r="F253" s="108"/>
      <c r="G253" s="108">
        <v>66</v>
      </c>
      <c r="H253" s="108">
        <v>65</v>
      </c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</row>
    <row r="254" spans="1:20" ht="13.2" x14ac:dyDescent="0.25">
      <c r="A254" s="108" t="s">
        <v>545</v>
      </c>
      <c r="B254" s="108">
        <v>6908</v>
      </c>
      <c r="C254" s="108">
        <v>281</v>
      </c>
      <c r="D254" s="108">
        <v>131</v>
      </c>
      <c r="E254" s="108">
        <v>150</v>
      </c>
      <c r="F254" s="108"/>
      <c r="G254" s="108">
        <v>66</v>
      </c>
      <c r="H254" s="108">
        <v>65</v>
      </c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</row>
    <row r="255" spans="1:20" ht="13.2" x14ac:dyDescent="0.25">
      <c r="A255" s="108" t="s">
        <v>546</v>
      </c>
      <c r="B255" s="108">
        <v>11042</v>
      </c>
      <c r="C255" s="108">
        <v>281</v>
      </c>
      <c r="D255" s="108">
        <v>131</v>
      </c>
      <c r="E255" s="108">
        <v>150</v>
      </c>
      <c r="F255" s="108"/>
      <c r="G255" s="108">
        <v>66</v>
      </c>
      <c r="H255" s="108">
        <v>65</v>
      </c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</row>
    <row r="256" spans="1:20" ht="13.2" x14ac:dyDescent="0.25">
      <c r="A256" s="108" t="s">
        <v>547</v>
      </c>
      <c r="B256" s="108">
        <v>10913</v>
      </c>
      <c r="C256" s="108">
        <v>281</v>
      </c>
      <c r="D256" s="108">
        <v>131</v>
      </c>
      <c r="E256" s="108">
        <v>150</v>
      </c>
      <c r="F256" s="108"/>
      <c r="G256" s="108">
        <v>66</v>
      </c>
      <c r="H256" s="108">
        <v>65</v>
      </c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</row>
    <row r="257" spans="1:20" ht="13.2" x14ac:dyDescent="0.25">
      <c r="A257" s="108" t="s">
        <v>548</v>
      </c>
      <c r="B257" s="108">
        <v>11243</v>
      </c>
      <c r="C257" s="108">
        <v>131</v>
      </c>
      <c r="D257" s="108">
        <v>131</v>
      </c>
      <c r="E257" s="108">
        <v>0</v>
      </c>
      <c r="F257" s="108"/>
      <c r="G257" s="108">
        <v>66</v>
      </c>
      <c r="H257" s="108">
        <v>65</v>
      </c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</row>
    <row r="258" spans="1:20" ht="13.2" x14ac:dyDescent="0.25">
      <c r="A258" s="108" t="s">
        <v>549</v>
      </c>
      <c r="B258" s="108">
        <v>6728</v>
      </c>
      <c r="C258" s="108">
        <v>431</v>
      </c>
      <c r="D258" s="108">
        <v>131</v>
      </c>
      <c r="E258" s="108">
        <v>300</v>
      </c>
      <c r="F258" s="108"/>
      <c r="G258" s="108">
        <v>66</v>
      </c>
      <c r="H258" s="108">
        <v>65</v>
      </c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</row>
    <row r="259" spans="1:20" ht="13.2" x14ac:dyDescent="0.25">
      <c r="A259" s="108" t="s">
        <v>550</v>
      </c>
      <c r="B259" s="108">
        <v>6929</v>
      </c>
      <c r="C259" s="108">
        <v>431</v>
      </c>
      <c r="D259" s="108">
        <v>131</v>
      </c>
      <c r="E259" s="108">
        <v>300</v>
      </c>
      <c r="F259" s="108"/>
      <c r="G259" s="108">
        <v>66</v>
      </c>
      <c r="H259" s="108">
        <v>65</v>
      </c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</row>
    <row r="260" spans="1:20" ht="14.25" customHeight="1" x14ac:dyDescent="0.25">
      <c r="A260" s="18" t="s">
        <v>551</v>
      </c>
      <c r="B260" s="108"/>
      <c r="C260" s="108"/>
      <c r="D260" s="108"/>
      <c r="E260" s="18"/>
      <c r="F260" s="1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</row>
    <row r="261" spans="1:20" ht="13.2" x14ac:dyDescent="0.25">
      <c r="A261" s="108" t="s">
        <v>552</v>
      </c>
      <c r="B261" s="108">
        <v>26414</v>
      </c>
      <c r="C261" s="108">
        <v>131</v>
      </c>
      <c r="D261" s="108">
        <v>131</v>
      </c>
      <c r="E261" s="108">
        <v>0</v>
      </c>
      <c r="F261" s="108"/>
      <c r="G261" s="108">
        <v>66</v>
      </c>
      <c r="H261" s="108">
        <v>65</v>
      </c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</row>
    <row r="262" spans="1:20" ht="13.2" x14ac:dyDescent="0.25">
      <c r="A262" s="108" t="s">
        <v>553</v>
      </c>
      <c r="B262" s="108">
        <v>103532</v>
      </c>
      <c r="C262" s="108">
        <v>194</v>
      </c>
      <c r="D262" s="108">
        <v>194</v>
      </c>
      <c r="E262" s="108">
        <v>0</v>
      </c>
      <c r="F262" s="108"/>
      <c r="G262" s="108">
        <v>66</v>
      </c>
      <c r="H262" s="108">
        <v>128</v>
      </c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</row>
    <row r="263" spans="1:20" ht="13.2" x14ac:dyDescent="0.25">
      <c r="A263" s="108" t="s">
        <v>554</v>
      </c>
      <c r="B263" s="108">
        <v>9374</v>
      </c>
      <c r="C263" s="108">
        <v>131</v>
      </c>
      <c r="D263" s="108">
        <v>131</v>
      </c>
      <c r="E263" s="108">
        <v>0</v>
      </c>
      <c r="F263" s="108"/>
      <c r="G263" s="108">
        <v>66</v>
      </c>
      <c r="H263" s="108">
        <v>65</v>
      </c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</row>
    <row r="264" spans="1:20" ht="13.2" x14ac:dyDescent="0.25">
      <c r="A264" s="108" t="s">
        <v>555</v>
      </c>
      <c r="B264" s="108">
        <v>37645</v>
      </c>
      <c r="C264" s="108">
        <v>131</v>
      </c>
      <c r="D264" s="108">
        <v>131</v>
      </c>
      <c r="E264" s="108">
        <v>0</v>
      </c>
      <c r="F264" s="108"/>
      <c r="G264" s="108">
        <v>66</v>
      </c>
      <c r="H264" s="108">
        <v>65</v>
      </c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</row>
    <row r="265" spans="1:20" ht="13.2" x14ac:dyDescent="0.25">
      <c r="A265" s="108" t="s">
        <v>556</v>
      </c>
      <c r="B265" s="108">
        <v>18538</v>
      </c>
      <c r="C265" s="108">
        <v>281</v>
      </c>
      <c r="D265" s="108">
        <v>131</v>
      </c>
      <c r="E265" s="108">
        <v>150</v>
      </c>
      <c r="F265" s="108"/>
      <c r="G265" s="108">
        <v>66</v>
      </c>
      <c r="H265" s="108">
        <v>65</v>
      </c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</row>
    <row r="266" spans="1:20" ht="13.2" x14ac:dyDescent="0.25">
      <c r="A266" s="108" t="s">
        <v>557</v>
      </c>
      <c r="B266" s="108">
        <v>9370</v>
      </c>
      <c r="C266" s="108">
        <v>281</v>
      </c>
      <c r="D266" s="108">
        <v>131</v>
      </c>
      <c r="E266" s="108">
        <v>150</v>
      </c>
      <c r="F266" s="108"/>
      <c r="G266" s="108">
        <v>66</v>
      </c>
      <c r="H266" s="108">
        <v>65</v>
      </c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</row>
    <row r="267" spans="1:20" ht="13.2" x14ac:dyDescent="0.25">
      <c r="A267" s="108" t="s">
        <v>558</v>
      </c>
      <c r="B267" s="108">
        <v>5758</v>
      </c>
      <c r="C267" s="108">
        <v>281</v>
      </c>
      <c r="D267" s="108">
        <v>131</v>
      </c>
      <c r="E267" s="108">
        <v>150</v>
      </c>
      <c r="F267" s="108"/>
      <c r="G267" s="108">
        <v>66</v>
      </c>
      <c r="H267" s="108">
        <v>65</v>
      </c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</row>
    <row r="268" spans="1:20" ht="13.2" x14ac:dyDescent="0.25">
      <c r="A268" s="108" t="s">
        <v>559</v>
      </c>
      <c r="B268" s="108">
        <v>11525</v>
      </c>
      <c r="C268" s="108">
        <v>281</v>
      </c>
      <c r="D268" s="108">
        <v>131</v>
      </c>
      <c r="E268" s="108">
        <v>150</v>
      </c>
      <c r="F268" s="108"/>
      <c r="G268" s="108">
        <v>66</v>
      </c>
      <c r="H268" s="108">
        <v>65</v>
      </c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</row>
    <row r="269" spans="1:20" ht="13.2" x14ac:dyDescent="0.25">
      <c r="A269" s="108" t="s">
        <v>560</v>
      </c>
      <c r="B269" s="108">
        <v>38628</v>
      </c>
      <c r="C269" s="108">
        <v>131</v>
      </c>
      <c r="D269" s="108">
        <v>131</v>
      </c>
      <c r="E269" s="108">
        <v>0</v>
      </c>
      <c r="F269" s="108"/>
      <c r="G269" s="108">
        <v>66</v>
      </c>
      <c r="H269" s="108">
        <v>65</v>
      </c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</row>
    <row r="270" spans="1:20" ht="13.2" x14ac:dyDescent="0.25">
      <c r="A270" s="108" t="s">
        <v>561</v>
      </c>
      <c r="B270" s="108">
        <v>24858</v>
      </c>
      <c r="C270" s="108">
        <v>131</v>
      </c>
      <c r="D270" s="108">
        <v>131</v>
      </c>
      <c r="E270" s="108">
        <v>0</v>
      </c>
      <c r="F270" s="108"/>
      <c r="G270" s="108">
        <v>66</v>
      </c>
      <c r="H270" s="108">
        <v>65</v>
      </c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</row>
    <row r="271" spans="1:20" ht="14.25" customHeight="1" x14ac:dyDescent="0.25">
      <c r="A271" s="18" t="s">
        <v>562</v>
      </c>
      <c r="B271" s="108"/>
      <c r="C271" s="108"/>
      <c r="D271" s="108"/>
      <c r="E271" s="18"/>
      <c r="F271" s="1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</row>
    <row r="272" spans="1:20" ht="13.2" x14ac:dyDescent="0.25">
      <c r="A272" s="108" t="s">
        <v>563</v>
      </c>
      <c r="B272" s="108">
        <v>24654</v>
      </c>
      <c r="C272" s="108">
        <v>131</v>
      </c>
      <c r="D272" s="108">
        <v>131</v>
      </c>
      <c r="E272" s="108">
        <v>0</v>
      </c>
      <c r="F272" s="108"/>
      <c r="G272" s="108">
        <v>66</v>
      </c>
      <c r="H272" s="108">
        <v>65</v>
      </c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</row>
    <row r="273" spans="1:20" ht="13.2" x14ac:dyDescent="0.25">
      <c r="A273" s="108" t="s">
        <v>564</v>
      </c>
      <c r="B273" s="108">
        <v>17631</v>
      </c>
      <c r="C273" s="108">
        <v>281</v>
      </c>
      <c r="D273" s="108">
        <v>131</v>
      </c>
      <c r="E273" s="108">
        <v>150</v>
      </c>
      <c r="F273" s="108"/>
      <c r="G273" s="108">
        <v>66</v>
      </c>
      <c r="H273" s="108">
        <v>65</v>
      </c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</row>
    <row r="274" spans="1:20" ht="13.2" x14ac:dyDescent="0.25">
      <c r="A274" s="108" t="s">
        <v>565</v>
      </c>
      <c r="B274" s="108">
        <v>18523</v>
      </c>
      <c r="C274" s="108">
        <v>281</v>
      </c>
      <c r="D274" s="108">
        <v>131</v>
      </c>
      <c r="E274" s="108">
        <v>150</v>
      </c>
      <c r="F274" s="108"/>
      <c r="G274" s="108">
        <v>66</v>
      </c>
      <c r="H274" s="108">
        <v>65</v>
      </c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</row>
    <row r="275" spans="1:20" ht="13.2" x14ac:dyDescent="0.25">
      <c r="A275" s="108" t="s">
        <v>566</v>
      </c>
      <c r="B275" s="108">
        <v>99213</v>
      </c>
      <c r="C275" s="108">
        <v>194</v>
      </c>
      <c r="D275" s="108">
        <v>194</v>
      </c>
      <c r="E275" s="108">
        <v>0</v>
      </c>
      <c r="F275" s="108"/>
      <c r="G275" s="108">
        <v>66</v>
      </c>
      <c r="H275" s="108">
        <v>128</v>
      </c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</row>
    <row r="276" spans="1:20" ht="13.2" x14ac:dyDescent="0.25">
      <c r="A276" s="108" t="s">
        <v>567</v>
      </c>
      <c r="B276" s="108">
        <v>17540</v>
      </c>
      <c r="C276" s="108">
        <v>131</v>
      </c>
      <c r="D276" s="108">
        <v>131</v>
      </c>
      <c r="E276" s="108">
        <v>0</v>
      </c>
      <c r="F276" s="108"/>
      <c r="G276" s="108">
        <v>66</v>
      </c>
      <c r="H276" s="108">
        <v>65</v>
      </c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</row>
    <row r="277" spans="1:20" ht="13.2" x14ac:dyDescent="0.25">
      <c r="A277" s="108" t="s">
        <v>568</v>
      </c>
      <c r="B277" s="108">
        <v>9109</v>
      </c>
      <c r="C277" s="108">
        <v>431</v>
      </c>
      <c r="D277" s="108">
        <v>131</v>
      </c>
      <c r="E277" s="108">
        <v>300</v>
      </c>
      <c r="F277" s="108"/>
      <c r="G277" s="108">
        <v>66</v>
      </c>
      <c r="H277" s="108">
        <v>65</v>
      </c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</row>
    <row r="278" spans="1:20" ht="13.2" x14ac:dyDescent="0.25">
      <c r="A278" s="108" t="s">
        <v>569</v>
      </c>
      <c r="B278" s="108">
        <v>55478</v>
      </c>
      <c r="C278" s="108">
        <v>344</v>
      </c>
      <c r="D278" s="108">
        <v>194</v>
      </c>
      <c r="E278" s="108">
        <v>150</v>
      </c>
      <c r="F278" s="108"/>
      <c r="G278" s="108">
        <v>66</v>
      </c>
      <c r="H278" s="108">
        <v>128</v>
      </c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</row>
    <row r="279" spans="1:20" ht="14.25" customHeight="1" x14ac:dyDescent="0.25">
      <c r="A279" s="18" t="s">
        <v>570</v>
      </c>
      <c r="B279" s="108"/>
      <c r="C279" s="108"/>
      <c r="D279" s="108"/>
      <c r="E279" s="18"/>
      <c r="F279" s="1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</row>
    <row r="280" spans="1:20" ht="13.2" x14ac:dyDescent="0.25">
      <c r="A280" s="108" t="s">
        <v>571</v>
      </c>
      <c r="B280" s="108">
        <v>7140</v>
      </c>
      <c r="C280" s="108">
        <v>468</v>
      </c>
      <c r="D280" s="108">
        <v>168</v>
      </c>
      <c r="E280" s="108">
        <v>300</v>
      </c>
      <c r="F280" s="108"/>
      <c r="G280" s="108">
        <v>103</v>
      </c>
      <c r="H280" s="108">
        <v>65</v>
      </c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</row>
    <row r="281" spans="1:20" ht="13.2" x14ac:dyDescent="0.25">
      <c r="A281" s="108" t="s">
        <v>572</v>
      </c>
      <c r="B281" s="108">
        <v>6099</v>
      </c>
      <c r="C281" s="108">
        <v>468</v>
      </c>
      <c r="D281" s="108">
        <v>168</v>
      </c>
      <c r="E281" s="108">
        <v>300</v>
      </c>
      <c r="F281" s="108"/>
      <c r="G281" s="108">
        <v>103</v>
      </c>
      <c r="H281" s="108">
        <v>65</v>
      </c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</row>
    <row r="282" spans="1:20" ht="13.2" x14ac:dyDescent="0.25">
      <c r="A282" s="108" t="s">
        <v>573</v>
      </c>
      <c r="B282" s="108">
        <v>10145</v>
      </c>
      <c r="C282" s="108">
        <v>931</v>
      </c>
      <c r="D282" s="108">
        <v>231</v>
      </c>
      <c r="E282" s="108">
        <v>700</v>
      </c>
      <c r="F282" s="108"/>
      <c r="G282" s="108">
        <v>103</v>
      </c>
      <c r="H282" s="108">
        <v>128</v>
      </c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</row>
    <row r="283" spans="1:20" ht="13.2" x14ac:dyDescent="0.25">
      <c r="A283" s="108" t="s">
        <v>574</v>
      </c>
      <c r="B283" s="108">
        <v>15595</v>
      </c>
      <c r="C283" s="108">
        <v>318</v>
      </c>
      <c r="D283" s="108">
        <v>168</v>
      </c>
      <c r="E283" s="108">
        <v>150</v>
      </c>
      <c r="F283" s="108"/>
      <c r="G283" s="108">
        <v>103</v>
      </c>
      <c r="H283" s="108">
        <v>65</v>
      </c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</row>
    <row r="284" spans="1:20" ht="13.2" x14ac:dyDescent="0.25">
      <c r="A284" s="108" t="s">
        <v>575</v>
      </c>
      <c r="B284" s="108">
        <v>5135</v>
      </c>
      <c r="C284" s="108">
        <v>868</v>
      </c>
      <c r="D284" s="108">
        <v>168</v>
      </c>
      <c r="E284" s="108">
        <v>700</v>
      </c>
      <c r="F284" s="108"/>
      <c r="G284" s="108">
        <v>103</v>
      </c>
      <c r="H284" s="108">
        <v>65</v>
      </c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</row>
    <row r="285" spans="1:20" ht="13.2" x14ac:dyDescent="0.25">
      <c r="A285" s="108" t="s">
        <v>576</v>
      </c>
      <c r="B285" s="108">
        <v>11113</v>
      </c>
      <c r="C285" s="108">
        <v>468</v>
      </c>
      <c r="D285" s="108">
        <v>168</v>
      </c>
      <c r="E285" s="108">
        <v>300</v>
      </c>
      <c r="F285" s="108"/>
      <c r="G285" s="108">
        <v>103</v>
      </c>
      <c r="H285" s="108">
        <v>65</v>
      </c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</row>
    <row r="286" spans="1:20" ht="13.2" x14ac:dyDescent="0.25">
      <c r="A286" s="108" t="s">
        <v>577</v>
      </c>
      <c r="B286" s="108">
        <v>12464</v>
      </c>
      <c r="C286" s="108">
        <v>468</v>
      </c>
      <c r="D286" s="108">
        <v>168</v>
      </c>
      <c r="E286" s="108">
        <v>300</v>
      </c>
      <c r="F286" s="108"/>
      <c r="G286" s="108">
        <v>103</v>
      </c>
      <c r="H286" s="108">
        <v>65</v>
      </c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</row>
    <row r="287" spans="1:20" ht="13.2" x14ac:dyDescent="0.25">
      <c r="A287" s="108" t="s">
        <v>578</v>
      </c>
      <c r="B287" s="108">
        <v>64881</v>
      </c>
      <c r="C287" s="108">
        <v>231</v>
      </c>
      <c r="D287" s="108">
        <v>231</v>
      </c>
      <c r="E287" s="108">
        <v>0</v>
      </c>
      <c r="F287" s="108"/>
      <c r="G287" s="108">
        <v>103</v>
      </c>
      <c r="H287" s="108">
        <v>128</v>
      </c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</row>
    <row r="288" spans="1:20" ht="14.25" customHeight="1" x14ac:dyDescent="0.25">
      <c r="A288" s="18" t="s">
        <v>579</v>
      </c>
      <c r="B288" s="108"/>
      <c r="C288" s="108"/>
      <c r="D288" s="108"/>
      <c r="E288" s="18"/>
      <c r="F288" s="1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</row>
    <row r="289" spans="1:20" ht="13.2" x14ac:dyDescent="0.25">
      <c r="A289" s="108" t="s">
        <v>580</v>
      </c>
      <c r="B289" s="108">
        <v>2348</v>
      </c>
      <c r="C289" s="108">
        <v>468</v>
      </c>
      <c r="D289" s="108">
        <v>168</v>
      </c>
      <c r="E289" s="108">
        <v>300</v>
      </c>
      <c r="F289" s="108"/>
      <c r="G289" s="108">
        <v>103</v>
      </c>
      <c r="H289" s="108">
        <v>65</v>
      </c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</row>
    <row r="290" spans="1:20" ht="13.2" x14ac:dyDescent="0.25">
      <c r="A290" s="108" t="s">
        <v>581</v>
      </c>
      <c r="B290" s="108">
        <v>2339</v>
      </c>
      <c r="C290" s="108">
        <v>868</v>
      </c>
      <c r="D290" s="108">
        <v>168</v>
      </c>
      <c r="E290" s="108">
        <v>700</v>
      </c>
      <c r="F290" s="108"/>
      <c r="G290" s="108">
        <v>103</v>
      </c>
      <c r="H290" s="108">
        <v>65</v>
      </c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</row>
    <row r="291" spans="1:20" ht="13.2" x14ac:dyDescent="0.25">
      <c r="A291" s="108" t="s">
        <v>582</v>
      </c>
      <c r="B291" s="108">
        <v>12213</v>
      </c>
      <c r="C291" s="108">
        <v>468</v>
      </c>
      <c r="D291" s="108">
        <v>168</v>
      </c>
      <c r="E291" s="108">
        <v>300</v>
      </c>
      <c r="F291" s="108"/>
      <c r="G291" s="108">
        <v>103</v>
      </c>
      <c r="H291" s="108">
        <v>65</v>
      </c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</row>
    <row r="292" spans="1:20" ht="13.2" x14ac:dyDescent="0.25">
      <c r="A292" s="108" t="s">
        <v>583</v>
      </c>
      <c r="B292" s="108">
        <v>2990</v>
      </c>
      <c r="C292" s="108">
        <v>868</v>
      </c>
      <c r="D292" s="108">
        <v>168</v>
      </c>
      <c r="E292" s="108">
        <v>700</v>
      </c>
      <c r="F292" s="108"/>
      <c r="G292" s="108">
        <v>103</v>
      </c>
      <c r="H292" s="108">
        <v>65</v>
      </c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</row>
    <row r="293" spans="1:20" ht="13.2" x14ac:dyDescent="0.25">
      <c r="A293" s="108" t="s">
        <v>584</v>
      </c>
      <c r="B293" s="108">
        <v>7033</v>
      </c>
      <c r="C293" s="108">
        <v>468</v>
      </c>
      <c r="D293" s="108">
        <v>168</v>
      </c>
      <c r="E293" s="108">
        <v>300</v>
      </c>
      <c r="F293" s="108"/>
      <c r="G293" s="108">
        <v>103</v>
      </c>
      <c r="H293" s="108">
        <v>65</v>
      </c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</row>
    <row r="294" spans="1:20" ht="13.2" x14ac:dyDescent="0.25">
      <c r="A294" s="108" t="s">
        <v>585</v>
      </c>
      <c r="B294" s="108">
        <v>3924</v>
      </c>
      <c r="C294" s="108">
        <v>868</v>
      </c>
      <c r="D294" s="108">
        <v>168</v>
      </c>
      <c r="E294" s="108">
        <v>700</v>
      </c>
      <c r="F294" s="108"/>
      <c r="G294" s="108">
        <v>103</v>
      </c>
      <c r="H294" s="108">
        <v>65</v>
      </c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</row>
    <row r="295" spans="1:20" ht="13.2" x14ac:dyDescent="0.25">
      <c r="A295" s="108" t="s">
        <v>586</v>
      </c>
      <c r="B295" s="108">
        <v>6740</v>
      </c>
      <c r="C295" s="108">
        <v>468</v>
      </c>
      <c r="D295" s="108">
        <v>168</v>
      </c>
      <c r="E295" s="108">
        <v>300</v>
      </c>
      <c r="F295" s="108"/>
      <c r="G295" s="108">
        <v>103</v>
      </c>
      <c r="H295" s="108">
        <v>65</v>
      </c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</row>
    <row r="296" spans="1:20" ht="13.2" x14ac:dyDescent="0.25">
      <c r="A296" s="108" t="s">
        <v>587</v>
      </c>
      <c r="B296" s="108">
        <v>76542</v>
      </c>
      <c r="C296" s="108">
        <v>381</v>
      </c>
      <c r="D296" s="108">
        <v>231</v>
      </c>
      <c r="E296" s="108">
        <v>150</v>
      </c>
      <c r="F296" s="108"/>
      <c r="G296" s="108">
        <v>103</v>
      </c>
      <c r="H296" s="108">
        <v>128</v>
      </c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</row>
    <row r="297" spans="1:20" ht="13.2" x14ac:dyDescent="0.25">
      <c r="A297" s="108" t="s">
        <v>588</v>
      </c>
      <c r="B297" s="108">
        <v>2387</v>
      </c>
      <c r="C297" s="108">
        <v>868</v>
      </c>
      <c r="D297" s="108">
        <v>168</v>
      </c>
      <c r="E297" s="108">
        <v>700</v>
      </c>
      <c r="F297" s="108"/>
      <c r="G297" s="108">
        <v>103</v>
      </c>
      <c r="H297" s="108">
        <v>65</v>
      </c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</row>
    <row r="298" spans="1:20" ht="13.2" x14ac:dyDescent="0.25">
      <c r="A298" s="108" t="s">
        <v>589</v>
      </c>
      <c r="B298" s="108">
        <v>5621</v>
      </c>
      <c r="C298" s="108">
        <v>868</v>
      </c>
      <c r="D298" s="108">
        <v>168</v>
      </c>
      <c r="E298" s="108">
        <v>700</v>
      </c>
      <c r="F298" s="108"/>
      <c r="G298" s="108">
        <v>103</v>
      </c>
      <c r="H298" s="108">
        <v>65</v>
      </c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</row>
    <row r="299" spans="1:20" ht="13.2" x14ac:dyDescent="0.25">
      <c r="A299" s="108" t="s">
        <v>590</v>
      </c>
      <c r="B299" s="108">
        <v>133091</v>
      </c>
      <c r="C299" s="108">
        <v>231</v>
      </c>
      <c r="D299" s="108">
        <v>231</v>
      </c>
      <c r="E299" s="108">
        <v>0</v>
      </c>
      <c r="F299" s="108"/>
      <c r="G299" s="108">
        <v>103</v>
      </c>
      <c r="H299" s="108">
        <v>128</v>
      </c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1:20" ht="13.2" x14ac:dyDescent="0.25">
      <c r="A300" s="108" t="s">
        <v>591</v>
      </c>
      <c r="B300" s="108">
        <v>6263</v>
      </c>
      <c r="C300" s="108">
        <v>868</v>
      </c>
      <c r="D300" s="108">
        <v>168</v>
      </c>
      <c r="E300" s="108">
        <v>700</v>
      </c>
      <c r="F300" s="108"/>
      <c r="G300" s="108">
        <v>103</v>
      </c>
      <c r="H300" s="108">
        <v>65</v>
      </c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</row>
    <row r="301" spans="1:20" ht="13.2" x14ac:dyDescent="0.25">
      <c r="A301" s="108" t="s">
        <v>592</v>
      </c>
      <c r="B301" s="108">
        <v>5461</v>
      </c>
      <c r="C301" s="108">
        <v>468</v>
      </c>
      <c r="D301" s="108">
        <v>168</v>
      </c>
      <c r="E301" s="108">
        <v>300</v>
      </c>
      <c r="F301" s="108"/>
      <c r="G301" s="108">
        <v>103</v>
      </c>
      <c r="H301" s="108">
        <v>65</v>
      </c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</row>
    <row r="302" spans="1:20" ht="13.2" x14ac:dyDescent="0.25">
      <c r="A302" s="108" t="s">
        <v>593</v>
      </c>
      <c r="B302" s="108">
        <v>9059</v>
      </c>
      <c r="C302" s="108">
        <v>168</v>
      </c>
      <c r="D302" s="108">
        <v>168</v>
      </c>
      <c r="E302" s="108">
        <v>0</v>
      </c>
      <c r="F302" s="108"/>
      <c r="G302" s="108">
        <v>103</v>
      </c>
      <c r="H302" s="108">
        <v>65</v>
      </c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</row>
    <row r="303" spans="1:20" ht="13.2" x14ac:dyDescent="0.25">
      <c r="A303" s="108" t="s">
        <v>594</v>
      </c>
      <c r="B303" s="108">
        <v>2718</v>
      </c>
      <c r="C303" s="108">
        <v>931</v>
      </c>
      <c r="D303" s="108">
        <v>231</v>
      </c>
      <c r="E303" s="108">
        <v>700</v>
      </c>
      <c r="F303" s="108"/>
      <c r="G303" s="108">
        <v>103</v>
      </c>
      <c r="H303" s="108">
        <v>128</v>
      </c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</row>
    <row r="304" spans="1:20" ht="14.25" customHeight="1" x14ac:dyDescent="0.25">
      <c r="A304" s="18" t="s">
        <v>595</v>
      </c>
      <c r="B304" s="108"/>
      <c r="C304" s="108"/>
      <c r="D304" s="108"/>
      <c r="E304" s="18"/>
      <c r="F304" s="1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</row>
    <row r="305" spans="1:20" ht="13.2" x14ac:dyDescent="0.25">
      <c r="A305" s="108" t="s">
        <v>596</v>
      </c>
      <c r="B305" s="108">
        <v>2609</v>
      </c>
      <c r="C305" s="108">
        <v>868</v>
      </c>
      <c r="D305" s="108">
        <v>168</v>
      </c>
      <c r="E305" s="108">
        <v>700</v>
      </c>
      <c r="F305" s="108"/>
      <c r="G305" s="108">
        <v>103</v>
      </c>
      <c r="H305" s="108">
        <v>65</v>
      </c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</row>
    <row r="306" spans="1:20" ht="13.2" x14ac:dyDescent="0.25">
      <c r="A306" s="108" t="s">
        <v>597</v>
      </c>
      <c r="B306" s="108">
        <v>6113</v>
      </c>
      <c r="C306" s="108">
        <v>868</v>
      </c>
      <c r="D306" s="108">
        <v>168</v>
      </c>
      <c r="E306" s="108">
        <v>700</v>
      </c>
      <c r="F306" s="108"/>
      <c r="G306" s="108">
        <v>103</v>
      </c>
      <c r="H306" s="108">
        <v>65</v>
      </c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</row>
    <row r="307" spans="1:20" ht="13.2" x14ac:dyDescent="0.25">
      <c r="A307" s="108" t="s">
        <v>598</v>
      </c>
      <c r="B307" s="108">
        <v>27943</v>
      </c>
      <c r="C307" s="108">
        <v>318</v>
      </c>
      <c r="D307" s="108">
        <v>168</v>
      </c>
      <c r="E307" s="108">
        <v>150</v>
      </c>
      <c r="F307" s="108"/>
      <c r="G307" s="108">
        <v>103</v>
      </c>
      <c r="H307" s="108">
        <v>65</v>
      </c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</row>
    <row r="308" spans="1:20" ht="13.2" x14ac:dyDescent="0.25">
      <c r="A308" s="108" t="s">
        <v>599</v>
      </c>
      <c r="B308" s="108">
        <v>17330</v>
      </c>
      <c r="C308" s="108">
        <v>468</v>
      </c>
      <c r="D308" s="108">
        <v>168</v>
      </c>
      <c r="E308" s="108">
        <v>300</v>
      </c>
      <c r="F308" s="108"/>
      <c r="G308" s="108">
        <v>103</v>
      </c>
      <c r="H308" s="108">
        <v>65</v>
      </c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</row>
    <row r="309" spans="1:20" ht="13.2" x14ac:dyDescent="0.25">
      <c r="A309" s="108" t="s">
        <v>600</v>
      </c>
      <c r="B309" s="108">
        <v>9177</v>
      </c>
      <c r="C309" s="108">
        <v>468</v>
      </c>
      <c r="D309" s="108">
        <v>168</v>
      </c>
      <c r="E309" s="108">
        <v>300</v>
      </c>
      <c r="F309" s="108"/>
      <c r="G309" s="108">
        <v>103</v>
      </c>
      <c r="H309" s="108">
        <v>65</v>
      </c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</row>
    <row r="310" spans="1:20" ht="13.2" x14ac:dyDescent="0.25">
      <c r="A310" s="108" t="s">
        <v>601</v>
      </c>
      <c r="B310" s="108">
        <v>4728</v>
      </c>
      <c r="C310" s="108">
        <v>868</v>
      </c>
      <c r="D310" s="108">
        <v>168</v>
      </c>
      <c r="E310" s="108">
        <v>700</v>
      </c>
      <c r="F310" s="108"/>
      <c r="G310" s="108">
        <v>103</v>
      </c>
      <c r="H310" s="108">
        <v>65</v>
      </c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</row>
    <row r="311" spans="1:20" ht="13.2" x14ac:dyDescent="0.25">
      <c r="A311" s="108" t="s">
        <v>602</v>
      </c>
      <c r="B311" s="108">
        <v>15547</v>
      </c>
      <c r="C311" s="108">
        <v>468</v>
      </c>
      <c r="D311" s="108">
        <v>168</v>
      </c>
      <c r="E311" s="108">
        <v>300</v>
      </c>
      <c r="F311" s="108"/>
      <c r="G311" s="108">
        <v>103</v>
      </c>
      <c r="H311" s="108">
        <v>65</v>
      </c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</row>
    <row r="312" spans="1:20" ht="13.2" x14ac:dyDescent="0.25">
      <c r="A312" s="108" t="s">
        <v>603</v>
      </c>
      <c r="B312" s="108">
        <v>22433</v>
      </c>
      <c r="C312" s="108">
        <v>318</v>
      </c>
      <c r="D312" s="108">
        <v>168</v>
      </c>
      <c r="E312" s="108">
        <v>150</v>
      </c>
      <c r="F312" s="108"/>
      <c r="G312" s="108">
        <v>103</v>
      </c>
      <c r="H312" s="108">
        <v>65</v>
      </c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</row>
    <row r="313" spans="1:20" ht="13.2" x14ac:dyDescent="0.25">
      <c r="A313" s="108" t="s">
        <v>604</v>
      </c>
      <c r="B313" s="108">
        <v>79352</v>
      </c>
      <c r="C313" s="108">
        <v>231</v>
      </c>
      <c r="D313" s="108">
        <v>231</v>
      </c>
      <c r="E313" s="108">
        <v>0</v>
      </c>
      <c r="F313" s="108"/>
      <c r="G313" s="108">
        <v>103</v>
      </c>
      <c r="H313" s="108">
        <v>128</v>
      </c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</row>
    <row r="314" spans="1:20" ht="13.2" x14ac:dyDescent="0.25">
      <c r="A314" s="108" t="s">
        <v>605</v>
      </c>
      <c r="B314" s="108">
        <v>5871</v>
      </c>
      <c r="C314" s="108">
        <v>868</v>
      </c>
      <c r="D314" s="108">
        <v>168</v>
      </c>
      <c r="E314" s="108">
        <v>700</v>
      </c>
      <c r="F314" s="108"/>
      <c r="G314" s="108">
        <v>103</v>
      </c>
      <c r="H314" s="108">
        <v>65</v>
      </c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</row>
    <row r="315" spans="1:20" ht="13.2" x14ac:dyDescent="0.25">
      <c r="A315" s="108" t="s">
        <v>606</v>
      </c>
      <c r="B315" s="108">
        <v>42344</v>
      </c>
      <c r="C315" s="108">
        <v>168</v>
      </c>
      <c r="D315" s="108">
        <v>168</v>
      </c>
      <c r="E315" s="108">
        <v>0</v>
      </c>
      <c r="F315" s="108"/>
      <c r="G315" s="108">
        <v>103</v>
      </c>
      <c r="H315" s="108">
        <v>65</v>
      </c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</row>
    <row r="316" spans="1:20" ht="13.2" x14ac:dyDescent="0.25">
      <c r="A316" s="108" t="s">
        <v>607</v>
      </c>
      <c r="B316" s="108">
        <v>7783</v>
      </c>
      <c r="C316" s="108">
        <v>468</v>
      </c>
      <c r="D316" s="108">
        <v>168</v>
      </c>
      <c r="E316" s="108">
        <v>300</v>
      </c>
      <c r="F316" s="108"/>
      <c r="G316" s="108">
        <v>103</v>
      </c>
      <c r="H316" s="108">
        <v>65</v>
      </c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</row>
    <row r="317" spans="1:20" ht="13.2" x14ac:dyDescent="0.25">
      <c r="A317" s="108" t="s">
        <v>608</v>
      </c>
      <c r="B317" s="108">
        <v>3162</v>
      </c>
      <c r="C317" s="108">
        <v>868</v>
      </c>
      <c r="D317" s="108">
        <v>168</v>
      </c>
      <c r="E317" s="108">
        <v>700</v>
      </c>
      <c r="F317" s="108"/>
      <c r="G317" s="108">
        <v>103</v>
      </c>
      <c r="H317" s="108">
        <v>65</v>
      </c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</row>
    <row r="318" spans="1:20" ht="13.2" x14ac:dyDescent="0.25">
      <c r="A318" s="108" t="s">
        <v>609</v>
      </c>
      <c r="B318" s="108">
        <v>4088</v>
      </c>
      <c r="C318" s="108">
        <v>868</v>
      </c>
      <c r="D318" s="108">
        <v>168</v>
      </c>
      <c r="E318" s="108">
        <v>700</v>
      </c>
      <c r="F318" s="108"/>
      <c r="G318" s="108">
        <v>103</v>
      </c>
      <c r="H318" s="108">
        <v>65</v>
      </c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</row>
    <row r="319" spans="1:20" ht="6.75" customHeight="1" thickBot="1" x14ac:dyDescent="0.3">
      <c r="A319" s="189"/>
      <c r="B319" s="189"/>
      <c r="C319" s="189"/>
      <c r="D319" s="189"/>
      <c r="E319" s="189"/>
      <c r="F319" s="189"/>
      <c r="G319" s="189"/>
      <c r="H319" s="189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19"/>
      <c r="B320" s="19"/>
    </row>
    <row r="321" spans="1:8" ht="13.2" hidden="1" x14ac:dyDescent="0.25">
      <c r="A321" s="19"/>
      <c r="B321" s="19"/>
      <c r="H321"/>
    </row>
    <row r="322" spans="1:8" ht="13.2" hidden="1" x14ac:dyDescent="0.25">
      <c r="A322" s="19"/>
      <c r="B322" s="19"/>
      <c r="H322"/>
    </row>
    <row r="323" spans="1:8" ht="13.2" hidden="1" x14ac:dyDescent="0.25">
      <c r="A323" s="19"/>
      <c r="B323" s="19"/>
      <c r="H323"/>
    </row>
  </sheetData>
  <mergeCells count="1">
    <mergeCell ref="G4:H4"/>
  </mergeCells>
  <conditionalFormatting sqref="Q9:W9 C9:H1048576">
    <cfRule type="cellIs" dxfId="40" priority="3" operator="lessThan">
      <formula>0</formula>
    </cfRule>
  </conditionalFormatting>
  <conditionalFormatting sqref="Q10:W318">
    <cfRule type="cellIs" dxfId="39" priority="2" operator="lessThan">
      <formula>0</formula>
    </cfRule>
  </conditionalFormatting>
  <conditionalFormatting sqref="B9:B318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26.6640625" customWidth="1"/>
    <col min="2" max="2" width="12.88671875" customWidth="1"/>
    <col min="3" max="3" width="11.88671875" bestFit="1" customWidth="1"/>
    <col min="4" max="4" width="12.6640625" style="199" customWidth="1"/>
    <col min="5" max="6" width="9.6640625" customWidth="1"/>
    <col min="7" max="7" width="11.33203125" customWidth="1"/>
    <col min="8" max="8" width="17.88671875" style="71" bestFit="1" customWidth="1"/>
    <col min="9" max="9" width="12.44140625" style="86" customWidth="1"/>
    <col min="10" max="10" width="6.109375" style="86" customWidth="1"/>
    <col min="11" max="11" width="10.5546875" style="86" customWidth="1"/>
    <col min="12" max="12" width="9.88671875" style="86" customWidth="1"/>
    <col min="13" max="15" width="9.109375" style="86" customWidth="1"/>
    <col min="16" max="16" width="4.33203125" customWidth="1"/>
    <col min="17" max="21" width="0" hidden="1" customWidth="1"/>
    <col min="22" max="16384" width="9.109375" hidden="1"/>
  </cols>
  <sheetData>
    <row r="1" spans="1:16" x14ac:dyDescent="0.25">
      <c r="D1"/>
      <c r="I1"/>
      <c r="J1"/>
      <c r="K1"/>
      <c r="L1"/>
      <c r="M1"/>
      <c r="N1"/>
      <c r="O1"/>
    </row>
    <row r="2" spans="1:16" ht="16.2" thickBot="1" x14ac:dyDescent="0.35">
      <c r="A2" s="69" t="str">
        <f>"Tabell 12  Kollektivtrafik, utjämningsåret "&amp;Innehåll!C33</f>
        <v>Tabell 12  Kollektivtrafik, utjämningsåret 2025</v>
      </c>
      <c r="B2" s="69"/>
      <c r="C2" s="68"/>
      <c r="D2" s="68"/>
      <c r="E2" s="68"/>
      <c r="F2" s="68"/>
      <c r="G2" s="68"/>
      <c r="H2" s="70"/>
      <c r="I2" s="70"/>
      <c r="J2" s="70"/>
      <c r="K2" s="70"/>
      <c r="L2" s="70"/>
      <c r="M2" s="70"/>
      <c r="N2" s="70"/>
      <c r="O2" s="70"/>
    </row>
    <row r="3" spans="1:16" s="64" customFormat="1" ht="16.5" customHeight="1" x14ac:dyDescent="0.25">
      <c r="A3" t="s">
        <v>19</v>
      </c>
      <c r="C3"/>
      <c r="D3" s="73"/>
      <c r="E3" s="73"/>
      <c r="F3" s="73"/>
      <c r="G3" s="73"/>
      <c r="H3" s="91"/>
      <c r="I3" s="75"/>
      <c r="J3" s="75"/>
      <c r="K3" s="408" t="s">
        <v>245</v>
      </c>
      <c r="L3" s="408"/>
      <c r="M3" s="408"/>
      <c r="N3" s="408"/>
      <c r="O3" s="408"/>
    </row>
    <row r="4" spans="1:16" s="64" customFormat="1" ht="55.2" x14ac:dyDescent="0.25">
      <c r="A4" s="3" t="s">
        <v>42</v>
      </c>
      <c r="B4" s="182" t="str">
        <f>"Folkmängd 31/12 -"&amp;Innehåll!C33-2</f>
        <v>Folkmängd 31/12 -2023</v>
      </c>
      <c r="C4" s="182" t="s">
        <v>146</v>
      </c>
      <c r="D4" s="182" t="s">
        <v>85</v>
      </c>
      <c r="E4" s="182" t="s">
        <v>250</v>
      </c>
      <c r="F4" s="291" t="s">
        <v>249</v>
      </c>
      <c r="G4" s="182" t="s">
        <v>247</v>
      </c>
      <c r="H4" s="197" t="s">
        <v>233</v>
      </c>
      <c r="I4" s="182" t="s">
        <v>234</v>
      </c>
      <c r="J4" s="182"/>
      <c r="K4" s="182" t="s">
        <v>242</v>
      </c>
      <c r="L4" s="283" t="s">
        <v>241</v>
      </c>
      <c r="M4" s="279" t="s">
        <v>244</v>
      </c>
      <c r="N4" s="283" t="s">
        <v>154</v>
      </c>
      <c r="O4" s="283" t="s">
        <v>235</v>
      </c>
    </row>
    <row r="5" spans="1:16" s="184" customFormat="1" ht="13.2" x14ac:dyDescent="0.25">
      <c r="B5" s="179"/>
      <c r="C5" s="179"/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179"/>
      <c r="K5" s="179"/>
      <c r="L5" s="179"/>
      <c r="M5" s="179"/>
      <c r="N5" s="179"/>
      <c r="O5" s="179"/>
    </row>
    <row r="6" spans="1:16" s="184" customFormat="1" ht="17.25" customHeight="1" x14ac:dyDescent="0.25">
      <c r="A6" s="74"/>
      <c r="B6" s="188"/>
      <c r="C6" s="195" t="s">
        <v>265</v>
      </c>
      <c r="D6" s="188"/>
      <c r="E6" s="188"/>
      <c r="F6" s="290"/>
      <c r="G6" s="188" t="s">
        <v>266</v>
      </c>
      <c r="H6" s="235"/>
      <c r="I6" s="79"/>
      <c r="J6" s="79"/>
      <c r="K6" s="289" t="s">
        <v>243</v>
      </c>
      <c r="L6" s="315">
        <v>1114.6089999999999</v>
      </c>
      <c r="M6" s="315">
        <v>65.176199999999994</v>
      </c>
      <c r="N6" s="315">
        <v>22.120850000000001</v>
      </c>
      <c r="O6" s="315">
        <v>1.6393000000000001E-2</v>
      </c>
    </row>
    <row r="7" spans="1:16" ht="13.2" x14ac:dyDescent="0.25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3.2" x14ac:dyDescent="0.25">
      <c r="A8" s="108" t="s">
        <v>306</v>
      </c>
      <c r="B8" s="108">
        <v>95592</v>
      </c>
      <c r="C8" s="108">
        <v>2054</v>
      </c>
      <c r="D8" s="163">
        <v>1.7516093622737601</v>
      </c>
      <c r="E8" s="108">
        <v>1465.5973092656</v>
      </c>
      <c r="F8" s="108">
        <v>1465.5973092656</v>
      </c>
      <c r="G8" s="178">
        <v>0</v>
      </c>
      <c r="H8" s="108">
        <v>2853754524.5932698</v>
      </c>
      <c r="I8" s="108">
        <v>70556624.373582095</v>
      </c>
      <c r="J8" s="190"/>
      <c r="K8" s="108">
        <v>4524.91</v>
      </c>
      <c r="L8" s="190">
        <v>11.4472967303155</v>
      </c>
      <c r="M8" s="190">
        <v>131.04060243189301</v>
      </c>
      <c r="N8" s="190">
        <v>6.9577366061871997</v>
      </c>
      <c r="O8" s="108">
        <v>16947</v>
      </c>
      <c r="P8" s="108"/>
    </row>
    <row r="9" spans="1:16" ht="13.2" x14ac:dyDescent="0.25">
      <c r="A9" s="108" t="s">
        <v>307</v>
      </c>
      <c r="B9" s="108">
        <v>32419</v>
      </c>
      <c r="C9" s="108">
        <v>2054</v>
      </c>
      <c r="D9" s="163">
        <v>1.7516093622737601</v>
      </c>
      <c r="E9" s="108">
        <v>1465.5973092656</v>
      </c>
      <c r="F9" s="108">
        <v>1465.5973092656</v>
      </c>
      <c r="G9" s="178">
        <v>0</v>
      </c>
      <c r="H9" s="108">
        <v>2853754524.5932698</v>
      </c>
      <c r="I9" s="108">
        <v>12594502.828772901</v>
      </c>
      <c r="J9" s="190"/>
      <c r="K9" s="108">
        <v>4524.91</v>
      </c>
      <c r="L9" s="190">
        <v>10.3861330444975</v>
      </c>
      <c r="M9" s="190">
        <v>107.871759618003</v>
      </c>
      <c r="N9" s="190">
        <v>5.5359858439640499</v>
      </c>
      <c r="O9" s="108">
        <v>17503</v>
      </c>
      <c r="P9" s="108"/>
    </row>
    <row r="10" spans="1:16" ht="13.2" x14ac:dyDescent="0.25">
      <c r="A10" s="108" t="s">
        <v>308</v>
      </c>
      <c r="B10" s="108">
        <v>28808</v>
      </c>
      <c r="C10" s="108">
        <v>2054</v>
      </c>
      <c r="D10" s="163">
        <v>1.7516093622737601</v>
      </c>
      <c r="E10" s="108">
        <v>1465.5973092656</v>
      </c>
      <c r="F10" s="108">
        <v>1465.5973092656</v>
      </c>
      <c r="G10" s="178">
        <v>0</v>
      </c>
      <c r="H10" s="108">
        <v>2853754524.5932698</v>
      </c>
      <c r="I10" s="108">
        <v>12563684.474851299</v>
      </c>
      <c r="J10" s="190"/>
      <c r="K10" s="108">
        <v>4524.91</v>
      </c>
      <c r="L10" s="190">
        <v>10.0786280958402</v>
      </c>
      <c r="M10" s="190">
        <v>101.578744294259</v>
      </c>
      <c r="N10" s="190">
        <v>9.6609311038810102</v>
      </c>
      <c r="O10" s="108">
        <v>18954</v>
      </c>
      <c r="P10" s="108"/>
    </row>
    <row r="11" spans="1:16" ht="13.2" x14ac:dyDescent="0.25">
      <c r="A11" s="108" t="s">
        <v>309</v>
      </c>
      <c r="B11" s="108">
        <v>99751</v>
      </c>
      <c r="C11" s="108">
        <v>2054</v>
      </c>
      <c r="D11" s="163">
        <v>1.7516093622737601</v>
      </c>
      <c r="E11" s="108">
        <v>1465.5973092656</v>
      </c>
      <c r="F11" s="108">
        <v>1465.5973092656</v>
      </c>
      <c r="G11" s="178">
        <v>0</v>
      </c>
      <c r="H11" s="108">
        <v>2853754524.5932698</v>
      </c>
      <c r="I11" s="108">
        <v>83886951.070540398</v>
      </c>
      <c r="J11" s="190"/>
      <c r="K11" s="108">
        <v>4524.91</v>
      </c>
      <c r="L11" s="190">
        <v>11.473733386966799</v>
      </c>
      <c r="M11" s="190">
        <v>131.64655783519601</v>
      </c>
      <c r="N11" s="190">
        <v>8.5206821067119503</v>
      </c>
      <c r="O11" s="108">
        <v>20501</v>
      </c>
      <c r="P11" s="108"/>
    </row>
    <row r="12" spans="1:16" ht="13.2" x14ac:dyDescent="0.25">
      <c r="A12" s="108" t="s">
        <v>310</v>
      </c>
      <c r="B12" s="108">
        <v>113920</v>
      </c>
      <c r="C12" s="108">
        <v>2054</v>
      </c>
      <c r="D12" s="163">
        <v>1.7516093622737601</v>
      </c>
      <c r="E12" s="108">
        <v>1465.5973092656</v>
      </c>
      <c r="F12" s="108">
        <v>1465.5973092656</v>
      </c>
      <c r="G12" s="178">
        <v>0</v>
      </c>
      <c r="H12" s="108">
        <v>2853754524.5932698</v>
      </c>
      <c r="I12" s="108">
        <v>88800600.034605995</v>
      </c>
      <c r="J12" s="190"/>
      <c r="K12" s="108">
        <v>4524.91</v>
      </c>
      <c r="L12" s="190">
        <v>11.636810694547799</v>
      </c>
      <c r="M12" s="190">
        <v>135.41536314074301</v>
      </c>
      <c r="N12" s="190">
        <v>6.0347707925218499</v>
      </c>
      <c r="O12" s="108">
        <v>16210</v>
      </c>
      <c r="P12" s="108"/>
    </row>
    <row r="13" spans="1:16" ht="13.2" x14ac:dyDescent="0.25">
      <c r="A13" s="108" t="s">
        <v>311</v>
      </c>
      <c r="B13" s="108">
        <v>86330</v>
      </c>
      <c r="C13" s="108">
        <v>2054</v>
      </c>
      <c r="D13" s="163">
        <v>1.7516093622737601</v>
      </c>
      <c r="E13" s="108">
        <v>1465.5973092656</v>
      </c>
      <c r="F13" s="108">
        <v>1465.5973092656</v>
      </c>
      <c r="G13" s="178">
        <v>0</v>
      </c>
      <c r="H13" s="108">
        <v>2853754524.5932698</v>
      </c>
      <c r="I13" s="108">
        <v>58173350.463475898</v>
      </c>
      <c r="J13" s="190"/>
      <c r="K13" s="108">
        <v>4524.91</v>
      </c>
      <c r="L13" s="190">
        <v>11.363949523228101</v>
      </c>
      <c r="M13" s="190">
        <v>129.13934876647599</v>
      </c>
      <c r="N13" s="190">
        <v>5.1788353803772598</v>
      </c>
      <c r="O13" s="108">
        <v>17320</v>
      </c>
      <c r="P13" s="108"/>
    </row>
    <row r="14" spans="1:16" ht="13.2" x14ac:dyDescent="0.25">
      <c r="A14" s="108" t="s">
        <v>312</v>
      </c>
      <c r="B14" s="108">
        <v>48324</v>
      </c>
      <c r="C14" s="108">
        <v>2054</v>
      </c>
      <c r="D14" s="163">
        <v>1.7516093622737601</v>
      </c>
      <c r="E14" s="108">
        <v>1465.5973092656</v>
      </c>
      <c r="F14" s="108">
        <v>1465.5973092656</v>
      </c>
      <c r="G14" s="178">
        <v>0</v>
      </c>
      <c r="H14" s="108">
        <v>2853754524.5932698</v>
      </c>
      <c r="I14" s="108">
        <v>22709635.447933201</v>
      </c>
      <c r="J14" s="190"/>
      <c r="K14" s="108">
        <v>4524.91</v>
      </c>
      <c r="L14" s="190">
        <v>10.772705264914199</v>
      </c>
      <c r="M14" s="190">
        <v>116.051178724709</v>
      </c>
      <c r="N14" s="190">
        <v>5.2038628888715799</v>
      </c>
      <c r="O14" s="108">
        <v>16684</v>
      </c>
      <c r="P14" s="108"/>
    </row>
    <row r="15" spans="1:16" ht="13.2" x14ac:dyDescent="0.25">
      <c r="A15" s="108" t="s">
        <v>313</v>
      </c>
      <c r="B15" s="108">
        <v>110633</v>
      </c>
      <c r="C15" s="108">
        <v>2054</v>
      </c>
      <c r="D15" s="163">
        <v>1.7516093622737601</v>
      </c>
      <c r="E15" s="108">
        <v>1465.5973092656</v>
      </c>
      <c r="F15" s="108">
        <v>1465.5973092656</v>
      </c>
      <c r="G15" s="178">
        <v>0</v>
      </c>
      <c r="H15" s="108">
        <v>2853754524.5932698</v>
      </c>
      <c r="I15" s="108">
        <v>87235467.127662301</v>
      </c>
      <c r="J15" s="190"/>
      <c r="K15" s="108">
        <v>4524.91</v>
      </c>
      <c r="L15" s="190">
        <v>11.6084469735107</v>
      </c>
      <c r="M15" s="190">
        <v>134.75604113680899</v>
      </c>
      <c r="N15" s="190">
        <v>5.6083718474674704</v>
      </c>
      <c r="O15" s="108">
        <v>18028</v>
      </c>
      <c r="P15" s="108"/>
    </row>
    <row r="16" spans="1:16" ht="13.2" x14ac:dyDescent="0.25">
      <c r="A16" s="108" t="s">
        <v>314</v>
      </c>
      <c r="B16" s="108">
        <v>65770</v>
      </c>
      <c r="C16" s="108">
        <v>2054</v>
      </c>
      <c r="D16" s="163">
        <v>1.7516093622737601</v>
      </c>
      <c r="E16" s="108">
        <v>1465.5973092656</v>
      </c>
      <c r="F16" s="108">
        <v>1465.5973092656</v>
      </c>
      <c r="G16" s="178">
        <v>0</v>
      </c>
      <c r="H16" s="108">
        <v>2853754524.5932698</v>
      </c>
      <c r="I16" s="108">
        <v>53691175.714307196</v>
      </c>
      <c r="J16" s="190"/>
      <c r="K16" s="108">
        <v>4524.91</v>
      </c>
      <c r="L16" s="190">
        <v>10.684307059805599</v>
      </c>
      <c r="M16" s="190">
        <v>114.15441734821199</v>
      </c>
      <c r="N16" s="190">
        <v>13.714184372331101</v>
      </c>
      <c r="O16" s="108">
        <v>27862</v>
      </c>
      <c r="P16" s="108"/>
    </row>
    <row r="17" spans="1:16" ht="13.2" x14ac:dyDescent="0.25">
      <c r="A17" s="108" t="s">
        <v>315</v>
      </c>
      <c r="B17" s="108">
        <v>12107</v>
      </c>
      <c r="C17" s="108">
        <v>2054</v>
      </c>
      <c r="D17" s="163">
        <v>1.7516093622737601</v>
      </c>
      <c r="E17" s="108">
        <v>1465.5973092656</v>
      </c>
      <c r="F17" s="108">
        <v>1465.5973092656</v>
      </c>
      <c r="G17" s="178">
        <v>0</v>
      </c>
      <c r="H17" s="108">
        <v>2853754524.5932698</v>
      </c>
      <c r="I17" s="108">
        <v>4787999.4202822102</v>
      </c>
      <c r="J17" s="190"/>
      <c r="K17" s="108">
        <v>4524.91</v>
      </c>
      <c r="L17" s="190">
        <v>9.2068800969894298</v>
      </c>
      <c r="M17" s="190">
        <v>84.766641120340196</v>
      </c>
      <c r="N17" s="190">
        <v>10.9840137725201</v>
      </c>
      <c r="O17" s="108">
        <v>22259</v>
      </c>
      <c r="P17" s="108"/>
    </row>
    <row r="18" spans="1:16" ht="13.2" x14ac:dyDescent="0.25">
      <c r="A18" s="108" t="s">
        <v>316</v>
      </c>
      <c r="B18" s="108">
        <v>30311</v>
      </c>
      <c r="C18" s="108">
        <v>2054</v>
      </c>
      <c r="D18" s="163">
        <v>1.7516093622737601</v>
      </c>
      <c r="E18" s="108">
        <v>1465.5973092656</v>
      </c>
      <c r="F18" s="108">
        <v>1465.5973092656</v>
      </c>
      <c r="G18" s="178">
        <v>0</v>
      </c>
      <c r="H18" s="108">
        <v>2853754524.5932698</v>
      </c>
      <c r="I18" s="108">
        <v>19997550.814439099</v>
      </c>
      <c r="J18" s="190"/>
      <c r="K18" s="108">
        <v>4524.91</v>
      </c>
      <c r="L18" s="190">
        <v>10.1162747886564</v>
      </c>
      <c r="M18" s="190">
        <v>102.339015599606</v>
      </c>
      <c r="N18" s="190">
        <v>10.798943989650001</v>
      </c>
      <c r="O18" s="108">
        <v>30597</v>
      </c>
      <c r="P18" s="108"/>
    </row>
    <row r="19" spans="1:16" ht="13.2" x14ac:dyDescent="0.25">
      <c r="A19" s="108" t="s">
        <v>317</v>
      </c>
      <c r="B19" s="108">
        <v>17451</v>
      </c>
      <c r="C19" s="108">
        <v>2054</v>
      </c>
      <c r="D19" s="163">
        <v>1.7516093622737601</v>
      </c>
      <c r="E19" s="108">
        <v>1465.5973092656</v>
      </c>
      <c r="F19" s="108">
        <v>1465.5973092656</v>
      </c>
      <c r="G19" s="178">
        <v>0</v>
      </c>
      <c r="H19" s="108">
        <v>2853754524.5932698</v>
      </c>
      <c r="I19" s="108">
        <v>5834307.1585695101</v>
      </c>
      <c r="J19" s="190"/>
      <c r="K19" s="108">
        <v>4524.91</v>
      </c>
      <c r="L19" s="190">
        <v>9.7565412672566705</v>
      </c>
      <c r="M19" s="190">
        <v>95.190097499682395</v>
      </c>
      <c r="N19" s="190">
        <v>7.7350224535069696</v>
      </c>
      <c r="O19" s="108">
        <v>18844</v>
      </c>
      <c r="P19" s="108"/>
    </row>
    <row r="20" spans="1:16" ht="13.2" x14ac:dyDescent="0.25">
      <c r="A20" s="108" t="s">
        <v>318</v>
      </c>
      <c r="B20" s="108">
        <v>52529</v>
      </c>
      <c r="C20" s="108">
        <v>2054</v>
      </c>
      <c r="D20" s="163">
        <v>1.7516093622737601</v>
      </c>
      <c r="E20" s="108">
        <v>1465.5973092656</v>
      </c>
      <c r="F20" s="108">
        <v>1465.5973092656</v>
      </c>
      <c r="G20" s="178">
        <v>0</v>
      </c>
      <c r="H20" s="108">
        <v>2853754524.5932698</v>
      </c>
      <c r="I20" s="108">
        <v>36510294.531892799</v>
      </c>
      <c r="J20" s="190"/>
      <c r="K20" s="108">
        <v>4524.91</v>
      </c>
      <c r="L20" s="190">
        <v>10.7491803612309</v>
      </c>
      <c r="M20" s="190">
        <v>115.54487843827199</v>
      </c>
      <c r="N20" s="190">
        <v>9.2117103648392593</v>
      </c>
      <c r="O20" s="108">
        <v>25421</v>
      </c>
      <c r="P20" s="108"/>
    </row>
    <row r="21" spans="1:16" ht="13.2" x14ac:dyDescent="0.25">
      <c r="A21" s="108" t="s">
        <v>319</v>
      </c>
      <c r="B21" s="108">
        <v>76790</v>
      </c>
      <c r="C21" s="108">
        <v>2054</v>
      </c>
      <c r="D21" s="163">
        <v>1.7516093622737601</v>
      </c>
      <c r="E21" s="108">
        <v>1465.5973092656</v>
      </c>
      <c r="F21" s="108">
        <v>1465.5973092656</v>
      </c>
      <c r="G21" s="178">
        <v>0</v>
      </c>
      <c r="H21" s="108">
        <v>2853754524.5932698</v>
      </c>
      <c r="I21" s="108">
        <v>49818092.848681599</v>
      </c>
      <c r="J21" s="190"/>
      <c r="K21" s="108">
        <v>4524.91</v>
      </c>
      <c r="L21" s="190">
        <v>11.247856124077501</v>
      </c>
      <c r="M21" s="190">
        <v>126.514267387947</v>
      </c>
      <c r="N21" s="190">
        <v>5.3031951791667602</v>
      </c>
      <c r="O21" s="108">
        <v>18165</v>
      </c>
      <c r="P21" s="108"/>
    </row>
    <row r="22" spans="1:16" ht="13.2" x14ac:dyDescent="0.25">
      <c r="A22" s="108" t="s">
        <v>320</v>
      </c>
      <c r="B22" s="108">
        <v>85426</v>
      </c>
      <c r="C22" s="108">
        <v>2054</v>
      </c>
      <c r="D22" s="163">
        <v>1.7516093622737601</v>
      </c>
      <c r="E22" s="108">
        <v>1465.5973092656</v>
      </c>
      <c r="F22" s="108">
        <v>1465.5973092656</v>
      </c>
      <c r="G22" s="178">
        <v>0</v>
      </c>
      <c r="H22" s="108">
        <v>2853754524.5932698</v>
      </c>
      <c r="I22" s="108">
        <v>52451071.460496299</v>
      </c>
      <c r="J22" s="190"/>
      <c r="K22" s="108">
        <v>4524.91</v>
      </c>
      <c r="L22" s="190">
        <v>11.3553576830419</v>
      </c>
      <c r="M22" s="190">
        <v>128.944148109818</v>
      </c>
      <c r="N22" s="190">
        <v>4.01735539169412</v>
      </c>
      <c r="O22" s="108">
        <v>15428</v>
      </c>
      <c r="P22" s="108"/>
    </row>
    <row r="23" spans="1:16" ht="13.2" x14ac:dyDescent="0.25">
      <c r="A23" s="108" t="s">
        <v>305</v>
      </c>
      <c r="B23" s="108">
        <v>988943</v>
      </c>
      <c r="C23" s="108">
        <v>2054</v>
      </c>
      <c r="D23" s="163">
        <v>1.7516093622737601</v>
      </c>
      <c r="E23" s="108">
        <v>1465.5973092656</v>
      </c>
      <c r="F23" s="108">
        <v>1465.5973092656</v>
      </c>
      <c r="G23" s="178">
        <v>0</v>
      </c>
      <c r="H23" s="108">
        <v>2853754524.5932698</v>
      </c>
      <c r="I23" s="108">
        <v>1876397722.17909</v>
      </c>
      <c r="J23" s="190"/>
      <c r="K23" s="108">
        <v>4524.91</v>
      </c>
      <c r="L23" s="190">
        <v>13.804113119301901</v>
      </c>
      <c r="M23" s="190">
        <v>190.55353901048201</v>
      </c>
      <c r="N23" s="190">
        <v>3.8451438088932099</v>
      </c>
      <c r="O23" s="108">
        <v>15497</v>
      </c>
      <c r="P23" s="108"/>
    </row>
    <row r="24" spans="1:16" ht="13.2" x14ac:dyDescent="0.25">
      <c r="A24" s="108" t="s">
        <v>321</v>
      </c>
      <c r="B24" s="108">
        <v>55912</v>
      </c>
      <c r="C24" s="108">
        <v>2054</v>
      </c>
      <c r="D24" s="163">
        <v>1.7516093622737601</v>
      </c>
      <c r="E24" s="108">
        <v>1465.5973092656</v>
      </c>
      <c r="F24" s="108">
        <v>1465.5973092656</v>
      </c>
      <c r="G24" s="178">
        <v>0</v>
      </c>
      <c r="H24" s="108">
        <v>2853754524.5932698</v>
      </c>
      <c r="I24" s="108">
        <v>25540761.752150699</v>
      </c>
      <c r="J24" s="190"/>
      <c r="K24" s="108">
        <v>4524.91</v>
      </c>
      <c r="L24" s="190">
        <v>10.931496426369099</v>
      </c>
      <c r="M24" s="190">
        <v>119.49761411972</v>
      </c>
      <c r="N24" s="190">
        <v>3.6590725162050002</v>
      </c>
      <c r="O24" s="108">
        <v>15061</v>
      </c>
      <c r="P24" s="108"/>
    </row>
    <row r="25" spans="1:16" ht="13.2" x14ac:dyDescent="0.25">
      <c r="A25" s="108" t="s">
        <v>322</v>
      </c>
      <c r="B25" s="108">
        <v>102519</v>
      </c>
      <c r="C25" s="108">
        <v>2054</v>
      </c>
      <c r="D25" s="163">
        <v>1.7516093622737601</v>
      </c>
      <c r="E25" s="108">
        <v>1465.5973092656</v>
      </c>
      <c r="F25" s="108">
        <v>1465.5973092656</v>
      </c>
      <c r="G25" s="178">
        <v>0</v>
      </c>
      <c r="H25" s="108">
        <v>2853754524.5932698</v>
      </c>
      <c r="I25" s="108">
        <v>81076633.261567593</v>
      </c>
      <c r="J25" s="190"/>
      <c r="K25" s="108">
        <v>4524.91</v>
      </c>
      <c r="L25" s="190">
        <v>11.4575750740447</v>
      </c>
      <c r="M25" s="190">
        <v>131.27602657737</v>
      </c>
      <c r="N25" s="190">
        <v>8.7646498059620601</v>
      </c>
      <c r="O25" s="108">
        <v>17489</v>
      </c>
      <c r="P25" s="108"/>
    </row>
    <row r="26" spans="1:16" ht="13.2" x14ac:dyDescent="0.25">
      <c r="A26" s="108" t="s">
        <v>323</v>
      </c>
      <c r="B26" s="108">
        <v>49173</v>
      </c>
      <c r="C26" s="108">
        <v>2054</v>
      </c>
      <c r="D26" s="163">
        <v>1.7516093622737601</v>
      </c>
      <c r="E26" s="108">
        <v>1465.5973092656</v>
      </c>
      <c r="F26" s="108">
        <v>1465.5973092656</v>
      </c>
      <c r="G26" s="178">
        <v>0</v>
      </c>
      <c r="H26" s="108">
        <v>2853754524.5932698</v>
      </c>
      <c r="I26" s="108">
        <v>27022298.647066198</v>
      </c>
      <c r="J26" s="190"/>
      <c r="K26" s="108">
        <v>4524.91</v>
      </c>
      <c r="L26" s="190">
        <v>10.8022984669525</v>
      </c>
      <c r="M26" s="190">
        <v>116.689652169125</v>
      </c>
      <c r="N26" s="190">
        <v>6.3486415227058499</v>
      </c>
      <c r="O26" s="108">
        <v>19468</v>
      </c>
      <c r="P26" s="108"/>
    </row>
    <row r="27" spans="1:16" ht="13.2" x14ac:dyDescent="0.25">
      <c r="A27" s="108" t="s">
        <v>324</v>
      </c>
      <c r="B27" s="108">
        <v>76738</v>
      </c>
      <c r="C27" s="108">
        <v>2054</v>
      </c>
      <c r="D27" s="163">
        <v>1.7516093622737601</v>
      </c>
      <c r="E27" s="108">
        <v>1465.5973092656</v>
      </c>
      <c r="F27" s="108">
        <v>1465.5973092656</v>
      </c>
      <c r="G27" s="178">
        <v>0</v>
      </c>
      <c r="H27" s="108">
        <v>2853754524.5932698</v>
      </c>
      <c r="I27" s="108">
        <v>49844915.5303628</v>
      </c>
      <c r="J27" s="190"/>
      <c r="K27" s="108">
        <v>4524.91</v>
      </c>
      <c r="L27" s="190">
        <v>11.2439651405154</v>
      </c>
      <c r="M27" s="190">
        <v>126.426752081125</v>
      </c>
      <c r="N27" s="190">
        <v>5.4970047985020196</v>
      </c>
      <c r="O27" s="108">
        <v>18035</v>
      </c>
      <c r="P27" s="108"/>
    </row>
    <row r="28" spans="1:16" ht="13.2" x14ac:dyDescent="0.25">
      <c r="A28" s="108" t="s">
        <v>325</v>
      </c>
      <c r="B28" s="108">
        <v>50110</v>
      </c>
      <c r="C28" s="108">
        <v>2054</v>
      </c>
      <c r="D28" s="163">
        <v>1.7516093622737601</v>
      </c>
      <c r="E28" s="108">
        <v>1465.5973092656</v>
      </c>
      <c r="F28" s="108">
        <v>1465.5973092656</v>
      </c>
      <c r="G28" s="178">
        <v>0</v>
      </c>
      <c r="H28" s="108">
        <v>2853754524.5932698</v>
      </c>
      <c r="I28" s="108">
        <v>28097527.715226401</v>
      </c>
      <c r="J28" s="190"/>
      <c r="K28" s="108">
        <v>4524.91</v>
      </c>
      <c r="L28" s="190">
        <v>10.8070291832415</v>
      </c>
      <c r="M28" s="190">
        <v>116.791879767433</v>
      </c>
      <c r="N28" s="190">
        <v>6.4474365931084403</v>
      </c>
      <c r="O28" s="108">
        <v>19932</v>
      </c>
      <c r="P28" s="108"/>
    </row>
    <row r="29" spans="1:16" ht="13.2" x14ac:dyDescent="0.25">
      <c r="A29" s="108" t="s">
        <v>326</v>
      </c>
      <c r="B29" s="108">
        <v>32453</v>
      </c>
      <c r="C29" s="108">
        <v>2054</v>
      </c>
      <c r="D29" s="163">
        <v>1.7516093622737601</v>
      </c>
      <c r="E29" s="108">
        <v>1465.5973092656</v>
      </c>
      <c r="F29" s="108">
        <v>1465.5973092656</v>
      </c>
      <c r="G29" s="178">
        <v>0</v>
      </c>
      <c r="H29" s="108">
        <v>2853754524.5932698</v>
      </c>
      <c r="I29" s="108">
        <v>18090812.2537602</v>
      </c>
      <c r="J29" s="190"/>
      <c r="K29" s="108">
        <v>4524.91</v>
      </c>
      <c r="L29" s="190">
        <v>10.3101458966804</v>
      </c>
      <c r="M29" s="190">
        <v>106.299108410835</v>
      </c>
      <c r="N29" s="190">
        <v>9.5641084601000301</v>
      </c>
      <c r="O29" s="108">
        <v>23460</v>
      </c>
      <c r="P29" s="108"/>
    </row>
    <row r="30" spans="1:16" ht="13.2" x14ac:dyDescent="0.25">
      <c r="A30" s="108" t="s">
        <v>327</v>
      </c>
      <c r="B30" s="108">
        <v>35076</v>
      </c>
      <c r="C30" s="108">
        <v>2054</v>
      </c>
      <c r="D30" s="163">
        <v>1.7516093622737601</v>
      </c>
      <c r="E30" s="108">
        <v>1465.5973092656</v>
      </c>
      <c r="F30" s="108">
        <v>1465.5973092656</v>
      </c>
      <c r="G30" s="178">
        <v>0</v>
      </c>
      <c r="H30" s="108">
        <v>2853754524.5932698</v>
      </c>
      <c r="I30" s="108">
        <v>19239485.294562001</v>
      </c>
      <c r="J30" s="190"/>
      <c r="K30" s="108">
        <v>4524.91</v>
      </c>
      <c r="L30" s="190">
        <v>10.294299216897</v>
      </c>
      <c r="M30" s="190">
        <v>105.972596367007</v>
      </c>
      <c r="N30" s="190">
        <v>10.416681468208701</v>
      </c>
      <c r="O30" s="108">
        <v>21985</v>
      </c>
      <c r="P30" s="108"/>
    </row>
    <row r="31" spans="1:16" ht="13.2" x14ac:dyDescent="0.25">
      <c r="A31" s="108" t="s">
        <v>328</v>
      </c>
      <c r="B31" s="108">
        <v>11817</v>
      </c>
      <c r="C31" s="108">
        <v>2054</v>
      </c>
      <c r="D31" s="163">
        <v>1.7516093622737601</v>
      </c>
      <c r="E31" s="108">
        <v>1465.5973092656</v>
      </c>
      <c r="F31" s="108">
        <v>1465.5973092656</v>
      </c>
      <c r="G31" s="178">
        <v>0</v>
      </c>
      <c r="H31" s="108">
        <v>2853754524.5932698</v>
      </c>
      <c r="I31" s="108">
        <v>4635819.8404255202</v>
      </c>
      <c r="J31" s="190"/>
      <c r="K31" s="108">
        <v>4524.91</v>
      </c>
      <c r="L31" s="190">
        <v>9.3322956776304196</v>
      </c>
      <c r="M31" s="190">
        <v>87.091742614719394</v>
      </c>
      <c r="N31" s="190">
        <v>8.6619366271465292</v>
      </c>
      <c r="O31" s="108">
        <v>24482</v>
      </c>
      <c r="P31" s="108"/>
    </row>
    <row r="32" spans="1:16" ht="13.2" x14ac:dyDescent="0.25">
      <c r="A32" s="108" t="s">
        <v>329</v>
      </c>
      <c r="B32" s="108">
        <v>46637</v>
      </c>
      <c r="C32" s="108">
        <v>2054</v>
      </c>
      <c r="D32" s="163">
        <v>1.7516093622737601</v>
      </c>
      <c r="E32" s="108">
        <v>1465.5973092656</v>
      </c>
      <c r="F32" s="108">
        <v>1465.5973092656</v>
      </c>
      <c r="G32" s="178">
        <v>0</v>
      </c>
      <c r="H32" s="108">
        <v>2853754524.5932698</v>
      </c>
      <c r="I32" s="108">
        <v>32038437.0200371</v>
      </c>
      <c r="J32" s="190"/>
      <c r="K32" s="108">
        <v>4524.91</v>
      </c>
      <c r="L32" s="190">
        <v>10.6623756976721</v>
      </c>
      <c r="M32" s="190">
        <v>113.68625551831001</v>
      </c>
      <c r="N32" s="190">
        <v>10.239482019924001</v>
      </c>
      <c r="O32" s="108">
        <v>25029</v>
      </c>
      <c r="P32" s="108"/>
    </row>
    <row r="33" spans="1:16" ht="13.2" x14ac:dyDescent="0.25">
      <c r="A33" s="108" t="s">
        <v>330</v>
      </c>
      <c r="B33" s="108">
        <v>49282</v>
      </c>
      <c r="C33" s="108">
        <v>2054</v>
      </c>
      <c r="D33" s="163">
        <v>1.7516093622737601</v>
      </c>
      <c r="E33" s="108">
        <v>1465.5973092656</v>
      </c>
      <c r="F33" s="108">
        <v>1465.5973092656</v>
      </c>
      <c r="G33" s="178">
        <v>0</v>
      </c>
      <c r="H33" s="108">
        <v>2853754524.5932698</v>
      </c>
      <c r="I33" s="108">
        <v>32158803.328921501</v>
      </c>
      <c r="J33" s="190"/>
      <c r="K33" s="108">
        <v>4524.91</v>
      </c>
      <c r="L33" s="190">
        <v>10.7370010013548</v>
      </c>
      <c r="M33" s="190">
        <v>115.283190503094</v>
      </c>
      <c r="N33" s="190">
        <v>9.2484168341930406</v>
      </c>
      <c r="O33" s="108">
        <v>22991</v>
      </c>
      <c r="P33" s="108"/>
    </row>
    <row r="34" spans="1:16" ht="13.2" x14ac:dyDescent="0.25">
      <c r="A34" s="18" t="s">
        <v>331</v>
      </c>
      <c r="B34" s="108"/>
      <c r="C34" s="108"/>
      <c r="D34" s="163"/>
      <c r="E34" s="108"/>
      <c r="F34" s="108"/>
      <c r="G34" s="178"/>
      <c r="H34" s="108"/>
      <c r="I34" s="108"/>
      <c r="J34" s="190"/>
      <c r="K34" s="108"/>
      <c r="L34" s="190"/>
      <c r="M34" s="190"/>
      <c r="N34" s="190"/>
      <c r="O34" s="108"/>
      <c r="P34" s="108"/>
    </row>
    <row r="35" spans="1:16" ht="13.2" x14ac:dyDescent="0.25">
      <c r="A35" s="108" t="s">
        <v>332</v>
      </c>
      <c r="B35" s="108">
        <v>48292</v>
      </c>
      <c r="C35" s="108">
        <v>1171</v>
      </c>
      <c r="D35" s="163">
        <v>1.7516093622737601</v>
      </c>
      <c r="E35" s="108">
        <v>668.39751444385695</v>
      </c>
      <c r="F35" s="108">
        <v>668.39751444385695</v>
      </c>
      <c r="G35" s="178">
        <v>0</v>
      </c>
      <c r="H35" s="108">
        <v>420924294.98106301</v>
      </c>
      <c r="I35" s="108">
        <v>35934897.801459201</v>
      </c>
      <c r="J35" s="190"/>
      <c r="K35" s="108">
        <v>4524.91</v>
      </c>
      <c r="L35" s="190">
        <v>10.440750462367699</v>
      </c>
      <c r="M35" s="190">
        <v>109.009270217432</v>
      </c>
      <c r="N35" s="190">
        <v>12.9553637883074</v>
      </c>
      <c r="O35" s="108">
        <v>28376</v>
      </c>
      <c r="P35" s="108"/>
    </row>
    <row r="36" spans="1:16" ht="13.2" x14ac:dyDescent="0.25">
      <c r="A36" s="108" t="s">
        <v>333</v>
      </c>
      <c r="B36" s="108">
        <v>14343</v>
      </c>
      <c r="C36" s="108">
        <v>1171</v>
      </c>
      <c r="D36" s="163">
        <v>1.7516093622737601</v>
      </c>
      <c r="E36" s="108">
        <v>668.39751444385695</v>
      </c>
      <c r="F36" s="108">
        <v>668.39751444385695</v>
      </c>
      <c r="G36" s="178">
        <v>0</v>
      </c>
      <c r="H36" s="108">
        <v>420924294.98106301</v>
      </c>
      <c r="I36" s="108">
        <v>9904223.0893871002</v>
      </c>
      <c r="J36" s="190"/>
      <c r="K36" s="108">
        <v>4524.91</v>
      </c>
      <c r="L36" s="190">
        <v>9.0894729660697795</v>
      </c>
      <c r="M36" s="190">
        <v>82.618518800913293</v>
      </c>
      <c r="N36" s="190">
        <v>17.506486899858899</v>
      </c>
      <c r="O36" s="108">
        <v>32014</v>
      </c>
      <c r="P36" s="108"/>
    </row>
    <row r="37" spans="1:16" ht="13.2" x14ac:dyDescent="0.25">
      <c r="A37" s="108" t="s">
        <v>334</v>
      </c>
      <c r="B37" s="108">
        <v>22974</v>
      </c>
      <c r="C37" s="108">
        <v>1171</v>
      </c>
      <c r="D37" s="163">
        <v>1.7516093622737601</v>
      </c>
      <c r="E37" s="108">
        <v>668.39751444385695</v>
      </c>
      <c r="F37" s="108">
        <v>668.39751444385695</v>
      </c>
      <c r="G37" s="178">
        <v>0</v>
      </c>
      <c r="H37" s="108">
        <v>420924294.98106301</v>
      </c>
      <c r="I37" s="108">
        <v>13460451.8864075</v>
      </c>
      <c r="J37" s="190"/>
      <c r="K37" s="108">
        <v>4524.91</v>
      </c>
      <c r="L37" s="190">
        <v>9.9510320163052501</v>
      </c>
      <c r="M37" s="190">
        <v>99.023038189532102</v>
      </c>
      <c r="N37" s="190">
        <v>9.2136207500163803</v>
      </c>
      <c r="O37" s="108">
        <v>30180</v>
      </c>
      <c r="P37" s="108"/>
    </row>
    <row r="38" spans="1:16" ht="13.2" x14ac:dyDescent="0.25">
      <c r="A38" s="108" t="s">
        <v>335</v>
      </c>
      <c r="B38" s="108">
        <v>20714</v>
      </c>
      <c r="C38" s="108">
        <v>1171</v>
      </c>
      <c r="D38" s="163">
        <v>1.7516093622737601</v>
      </c>
      <c r="E38" s="108">
        <v>668.39751444385695</v>
      </c>
      <c r="F38" s="108">
        <v>668.39751444385695</v>
      </c>
      <c r="G38" s="178">
        <v>0</v>
      </c>
      <c r="H38" s="108">
        <v>420924294.98106301</v>
      </c>
      <c r="I38" s="108">
        <v>11637896.144221099</v>
      </c>
      <c r="J38" s="190"/>
      <c r="K38" s="108">
        <v>4524.91</v>
      </c>
      <c r="L38" s="190">
        <v>9.6208111449869396</v>
      </c>
      <c r="M38" s="190">
        <v>92.5600070875048</v>
      </c>
      <c r="N38" s="190">
        <v>11.1985982942044</v>
      </c>
      <c r="O38" s="108">
        <v>29277</v>
      </c>
      <c r="P38" s="108"/>
    </row>
    <row r="39" spans="1:16" ht="13.2" x14ac:dyDescent="0.25">
      <c r="A39" s="108" t="s">
        <v>336</v>
      </c>
      <c r="B39" s="108">
        <v>21193</v>
      </c>
      <c r="C39" s="108">
        <v>1171</v>
      </c>
      <c r="D39" s="163">
        <v>1.7516093622737601</v>
      </c>
      <c r="E39" s="108">
        <v>668.39751444385695</v>
      </c>
      <c r="F39" s="108">
        <v>668.39751444385695</v>
      </c>
      <c r="G39" s="178">
        <v>0</v>
      </c>
      <c r="H39" s="108">
        <v>420924294.98106301</v>
      </c>
      <c r="I39" s="108">
        <v>15059245.757889099</v>
      </c>
      <c r="J39" s="190"/>
      <c r="K39" s="108">
        <v>4524.91</v>
      </c>
      <c r="L39" s="190">
        <v>9.5546943064483294</v>
      </c>
      <c r="M39" s="190">
        <v>91.292183289676203</v>
      </c>
      <c r="N39" s="190">
        <v>17.0193262016946</v>
      </c>
      <c r="O39" s="108">
        <v>31041</v>
      </c>
      <c r="P39" s="108"/>
    </row>
    <row r="40" spans="1:16" ht="13.2" x14ac:dyDescent="0.25">
      <c r="A40" s="108" t="s">
        <v>331</v>
      </c>
      <c r="B40" s="108">
        <v>245329</v>
      </c>
      <c r="C40" s="108">
        <v>1171</v>
      </c>
      <c r="D40" s="163">
        <v>1.7516093622737601</v>
      </c>
      <c r="E40" s="108">
        <v>668.39751444385695</v>
      </c>
      <c r="F40" s="108">
        <v>668.39751444385695</v>
      </c>
      <c r="G40" s="178">
        <v>0</v>
      </c>
      <c r="H40" s="108">
        <v>420924294.98106301</v>
      </c>
      <c r="I40" s="108">
        <v>316566741.61797899</v>
      </c>
      <c r="J40" s="190"/>
      <c r="K40" s="108">
        <v>4524.91</v>
      </c>
      <c r="L40" s="190">
        <v>12.290637050159599</v>
      </c>
      <c r="M40" s="190">
        <v>151.05975909875701</v>
      </c>
      <c r="N40" s="190">
        <v>10.066958648530401</v>
      </c>
      <c r="O40" s="108">
        <v>24189</v>
      </c>
      <c r="P40" s="108"/>
    </row>
    <row r="41" spans="1:16" ht="13.2" x14ac:dyDescent="0.25">
      <c r="A41" s="108" t="s">
        <v>337</v>
      </c>
      <c r="B41" s="108">
        <v>9572</v>
      </c>
      <c r="C41" s="108">
        <v>1171</v>
      </c>
      <c r="D41" s="163">
        <v>1.7516093622737601</v>
      </c>
      <c r="E41" s="108">
        <v>668.39751444385695</v>
      </c>
      <c r="F41" s="108">
        <v>668.39751444385695</v>
      </c>
      <c r="G41" s="178">
        <v>0</v>
      </c>
      <c r="H41" s="108">
        <v>420924294.98106301</v>
      </c>
      <c r="I41" s="108">
        <v>4651084.7604910703</v>
      </c>
      <c r="J41" s="190"/>
      <c r="K41" s="108">
        <v>4524.91</v>
      </c>
      <c r="L41" s="190">
        <v>9.0607812167481807</v>
      </c>
      <c r="M41" s="190">
        <v>82.097756257776595</v>
      </c>
      <c r="N41" s="190">
        <v>12.766185081113999</v>
      </c>
      <c r="O41" s="108">
        <v>26048</v>
      </c>
      <c r="P41" s="108"/>
    </row>
    <row r="42" spans="1:16" ht="13.2" x14ac:dyDescent="0.25">
      <c r="A42" s="108" t="s">
        <v>338</v>
      </c>
      <c r="B42" s="108">
        <v>22172</v>
      </c>
      <c r="C42" s="108">
        <v>1171</v>
      </c>
      <c r="D42" s="163">
        <v>1.7516093622737601</v>
      </c>
      <c r="E42" s="108">
        <v>668.39751444385695</v>
      </c>
      <c r="F42" s="108">
        <v>668.39751444385695</v>
      </c>
      <c r="G42" s="178">
        <v>0</v>
      </c>
      <c r="H42" s="108">
        <v>420924294.98106301</v>
      </c>
      <c r="I42" s="108">
        <v>13709753.9232294</v>
      </c>
      <c r="J42" s="190"/>
      <c r="K42" s="108">
        <v>4524.91</v>
      </c>
      <c r="L42" s="190">
        <v>9.6163735747963202</v>
      </c>
      <c r="M42" s="190">
        <v>92.474640730041003</v>
      </c>
      <c r="N42" s="190">
        <v>16.648558731468199</v>
      </c>
      <c r="O42" s="108">
        <v>25407</v>
      </c>
      <c r="P42" s="108"/>
    </row>
    <row r="43" spans="1:16" ht="13.2" x14ac:dyDescent="0.25">
      <c r="A43" s="18" t="s">
        <v>339</v>
      </c>
      <c r="B43" s="108"/>
      <c r="C43" s="108"/>
      <c r="D43" s="163"/>
      <c r="E43" s="108"/>
      <c r="F43" s="108"/>
      <c r="G43" s="178"/>
      <c r="H43" s="108"/>
      <c r="I43" s="108"/>
      <c r="J43" s="190"/>
      <c r="K43" s="108"/>
      <c r="L43" s="190"/>
      <c r="M43" s="190"/>
      <c r="N43" s="190"/>
      <c r="O43" s="108"/>
      <c r="P43" s="108"/>
    </row>
    <row r="44" spans="1:16" ht="13.2" x14ac:dyDescent="0.25">
      <c r="A44" s="108" t="s">
        <v>340</v>
      </c>
      <c r="B44" s="108">
        <v>107468</v>
      </c>
      <c r="C44" s="108">
        <v>1095</v>
      </c>
      <c r="D44" s="163">
        <v>1.7516093622737601</v>
      </c>
      <c r="E44" s="108">
        <v>624.85921051431501</v>
      </c>
      <c r="F44" s="108">
        <v>603.74261851808706</v>
      </c>
      <c r="G44" s="178">
        <v>0.36836902478174099</v>
      </c>
      <c r="H44" s="108">
        <v>210876256.60176501</v>
      </c>
      <c r="I44" s="108">
        <v>90096611.350927204</v>
      </c>
      <c r="J44" s="190"/>
      <c r="K44" s="108">
        <v>4524.91</v>
      </c>
      <c r="L44" s="190">
        <v>11.480579324912901</v>
      </c>
      <c r="M44" s="190">
        <v>131.80370163561801</v>
      </c>
      <c r="N44" s="190">
        <v>10.424278017686699</v>
      </c>
      <c r="O44" s="108">
        <v>17614</v>
      </c>
      <c r="P44" s="108"/>
    </row>
    <row r="45" spans="1:16" ht="13.2" x14ac:dyDescent="0.25">
      <c r="A45" s="108" t="s">
        <v>341</v>
      </c>
      <c r="B45" s="108">
        <v>15668</v>
      </c>
      <c r="C45" s="108">
        <v>871</v>
      </c>
      <c r="D45" s="163">
        <v>1.7516093622737601</v>
      </c>
      <c r="E45" s="108">
        <v>497.12633819258201</v>
      </c>
      <c r="F45" s="108">
        <v>603.74261851808706</v>
      </c>
      <c r="G45" s="178">
        <v>4.27269702071017E-2</v>
      </c>
      <c r="H45" s="108">
        <v>210876256.60176501</v>
      </c>
      <c r="I45" s="108">
        <v>8703412.6707877908</v>
      </c>
      <c r="J45" s="190"/>
      <c r="K45" s="108">
        <v>4524.91</v>
      </c>
      <c r="L45" s="190">
        <v>9.3844935068278801</v>
      </c>
      <c r="M45" s="190">
        <v>88.068718379694602</v>
      </c>
      <c r="N45" s="190">
        <v>15.1659406650418</v>
      </c>
      <c r="O45" s="108">
        <v>25325</v>
      </c>
      <c r="P45" s="108"/>
    </row>
    <row r="46" spans="1:16" ht="13.2" x14ac:dyDescent="0.25">
      <c r="A46" s="108" t="s">
        <v>342</v>
      </c>
      <c r="B46" s="108">
        <v>11520</v>
      </c>
      <c r="C46" s="108">
        <v>1403</v>
      </c>
      <c r="D46" s="163">
        <v>1.7516093622737601</v>
      </c>
      <c r="E46" s="108">
        <v>800.72687922670104</v>
      </c>
      <c r="F46" s="108">
        <v>603.74261851808706</v>
      </c>
      <c r="G46" s="178">
        <v>5.0600947421994301E-2</v>
      </c>
      <c r="H46" s="108">
        <v>210876256.60176501</v>
      </c>
      <c r="I46" s="108">
        <v>6489842.44821434</v>
      </c>
      <c r="J46" s="190"/>
      <c r="K46" s="108">
        <v>4524.91</v>
      </c>
      <c r="L46" s="190">
        <v>8.9702534587418192</v>
      </c>
      <c r="M46" s="190">
        <v>80.465447114069505</v>
      </c>
      <c r="N46" s="190">
        <v>14.660422153037199</v>
      </c>
      <c r="O46" s="108">
        <v>28551</v>
      </c>
      <c r="P46" s="108"/>
    </row>
    <row r="47" spans="1:16" ht="13.2" x14ac:dyDescent="0.25">
      <c r="A47" s="108" t="s">
        <v>343</v>
      </c>
      <c r="B47" s="108">
        <v>34324</v>
      </c>
      <c r="C47" s="108">
        <v>784</v>
      </c>
      <c r="D47" s="163">
        <v>1.7516093622737601</v>
      </c>
      <c r="E47" s="108">
        <v>447.61232808259598</v>
      </c>
      <c r="F47" s="108">
        <v>603.74261851808706</v>
      </c>
      <c r="G47" s="178">
        <v>8.4279450338644604E-2</v>
      </c>
      <c r="H47" s="108">
        <v>210876256.60176501</v>
      </c>
      <c r="I47" s="108">
        <v>20299704.487704001</v>
      </c>
      <c r="J47" s="190"/>
      <c r="K47" s="108">
        <v>4524.91</v>
      </c>
      <c r="L47" s="190">
        <v>10.2684382358355</v>
      </c>
      <c r="M47" s="190">
        <v>105.440823803168</v>
      </c>
      <c r="N47" s="190">
        <v>13.6086050867955</v>
      </c>
      <c r="O47" s="108">
        <v>20651</v>
      </c>
      <c r="P47" s="108"/>
    </row>
    <row r="48" spans="1:16" ht="13.2" x14ac:dyDescent="0.25">
      <c r="A48" s="108" t="s">
        <v>344</v>
      </c>
      <c r="B48" s="108">
        <v>58200</v>
      </c>
      <c r="C48" s="108">
        <v>1381</v>
      </c>
      <c r="D48" s="163">
        <v>1.7516093622737601</v>
      </c>
      <c r="E48" s="108">
        <v>788.13406032485796</v>
      </c>
      <c r="F48" s="108">
        <v>603.74261851808706</v>
      </c>
      <c r="G48" s="178">
        <v>0.25161981756254198</v>
      </c>
      <c r="H48" s="108">
        <v>210876256.60176501</v>
      </c>
      <c r="I48" s="108">
        <v>43179190.747998796</v>
      </c>
      <c r="J48" s="190"/>
      <c r="K48" s="108">
        <v>4524.91</v>
      </c>
      <c r="L48" s="190">
        <v>10.7947257517885</v>
      </c>
      <c r="M48" s="190">
        <v>116.526104056325</v>
      </c>
      <c r="N48" s="190">
        <v>12.951207084321201</v>
      </c>
      <c r="O48" s="108">
        <v>22429</v>
      </c>
      <c r="P48" s="108"/>
    </row>
    <row r="49" spans="1:16" ht="13.2" x14ac:dyDescent="0.25">
      <c r="A49" s="108" t="s">
        <v>345</v>
      </c>
      <c r="B49" s="108">
        <v>12106</v>
      </c>
      <c r="C49" s="108">
        <v>268</v>
      </c>
      <c r="D49" s="163">
        <v>1.7516093622737601</v>
      </c>
      <c r="E49" s="108">
        <v>152.90925740289501</v>
      </c>
      <c r="F49" s="108">
        <v>603.74261851808706</v>
      </c>
      <c r="G49" s="178">
        <v>1.0154445444935999E-2</v>
      </c>
      <c r="H49" s="108">
        <v>210876256.60176501</v>
      </c>
      <c r="I49" s="108">
        <v>2833820.1117792302</v>
      </c>
      <c r="J49" s="190"/>
      <c r="K49" s="108">
        <v>4524.91</v>
      </c>
      <c r="L49" s="190">
        <v>9.3714999294260792</v>
      </c>
      <c r="M49" s="190">
        <v>87.825010927232995</v>
      </c>
      <c r="N49" s="190">
        <v>7.5990627485746503</v>
      </c>
      <c r="O49" s="108">
        <v>16015</v>
      </c>
      <c r="P49" s="108"/>
    </row>
    <row r="50" spans="1:16" ht="13.2" x14ac:dyDescent="0.25">
      <c r="A50" s="108" t="s">
        <v>346</v>
      </c>
      <c r="B50" s="108">
        <v>38917</v>
      </c>
      <c r="C50" s="108">
        <v>970</v>
      </c>
      <c r="D50" s="163">
        <v>1.7516093622737601</v>
      </c>
      <c r="E50" s="108">
        <v>553.620433760384</v>
      </c>
      <c r="F50" s="108">
        <v>603.74261851808706</v>
      </c>
      <c r="G50" s="178">
        <v>0.118187957561759</v>
      </c>
      <c r="H50" s="108">
        <v>210876256.60176501</v>
      </c>
      <c r="I50" s="108">
        <v>27333170.0475941</v>
      </c>
      <c r="J50" s="190"/>
      <c r="K50" s="108">
        <v>4524.91</v>
      </c>
      <c r="L50" s="190">
        <v>10.346679598061099</v>
      </c>
      <c r="M50" s="190">
        <v>107.053778704934</v>
      </c>
      <c r="N50" s="190">
        <v>12.1686839921576</v>
      </c>
      <c r="O50" s="108">
        <v>28268</v>
      </c>
      <c r="P50" s="108"/>
    </row>
    <row r="51" spans="1:16" ht="13.2" x14ac:dyDescent="0.25">
      <c r="A51" s="108" t="s">
        <v>347</v>
      </c>
      <c r="B51" s="108">
        <v>14885</v>
      </c>
      <c r="C51" s="108">
        <v>772</v>
      </c>
      <c r="D51" s="163">
        <v>1.7516093622737601</v>
      </c>
      <c r="E51" s="108">
        <v>440.68886244462999</v>
      </c>
      <c r="F51" s="108">
        <v>603.74261851808706</v>
      </c>
      <c r="G51" s="178">
        <v>3.5983439689934602E-2</v>
      </c>
      <c r="H51" s="108">
        <v>210876256.60176501</v>
      </c>
      <c r="I51" s="108">
        <v>7842175.8833769402</v>
      </c>
      <c r="J51" s="190"/>
      <c r="K51" s="108">
        <v>4524.91</v>
      </c>
      <c r="L51" s="190">
        <v>9.4878772284177693</v>
      </c>
      <c r="M51" s="190">
        <v>90.019814301528498</v>
      </c>
      <c r="N51" s="190">
        <v>11.285038943983899</v>
      </c>
      <c r="O51" s="108">
        <v>28087</v>
      </c>
      <c r="P51" s="108"/>
    </row>
    <row r="52" spans="1:16" ht="13.2" x14ac:dyDescent="0.25">
      <c r="A52" s="108" t="s">
        <v>348</v>
      </c>
      <c r="B52" s="108">
        <v>8856</v>
      </c>
      <c r="C52" s="108">
        <v>1373</v>
      </c>
      <c r="D52" s="163">
        <v>1.7516093622737601</v>
      </c>
      <c r="E52" s="108">
        <v>783.81605538682595</v>
      </c>
      <c r="F52" s="108">
        <v>603.74261851808706</v>
      </c>
      <c r="G52" s="178">
        <v>3.8077946991347901E-2</v>
      </c>
      <c r="H52" s="108">
        <v>210876256.60176501</v>
      </c>
      <c r="I52" s="108">
        <v>4098328.8533824501</v>
      </c>
      <c r="J52" s="190"/>
      <c r="K52" s="108">
        <v>4524.91</v>
      </c>
      <c r="L52" s="190">
        <v>8.7493991765961994</v>
      </c>
      <c r="M52" s="190">
        <v>76.551985951422296</v>
      </c>
      <c r="N52" s="190">
        <v>14.823650394537401</v>
      </c>
      <c r="O52" s="108">
        <v>22738</v>
      </c>
      <c r="P52" s="108"/>
    </row>
    <row r="53" spans="1:16" ht="13.2" x14ac:dyDescent="0.25">
      <c r="A53" s="18" t="s">
        <v>349</v>
      </c>
      <c r="B53" s="108"/>
      <c r="C53" s="108"/>
      <c r="D53" s="163"/>
      <c r="E53" s="108"/>
      <c r="F53" s="108"/>
      <c r="G53" s="178"/>
      <c r="H53" s="108"/>
      <c r="I53" s="108"/>
      <c r="J53" s="190"/>
      <c r="K53" s="108"/>
      <c r="L53" s="190"/>
      <c r="M53" s="190"/>
      <c r="N53" s="190"/>
      <c r="O53" s="108"/>
      <c r="P53" s="108"/>
    </row>
    <row r="54" spans="1:16" ht="13.2" x14ac:dyDescent="0.25">
      <c r="A54" s="108" t="s">
        <v>350</v>
      </c>
      <c r="B54" s="108">
        <v>5523</v>
      </c>
      <c r="C54" s="108">
        <v>985</v>
      </c>
      <c r="D54" s="163">
        <v>1.7516093622737601</v>
      </c>
      <c r="E54" s="108">
        <v>562.06340252763596</v>
      </c>
      <c r="F54" s="108">
        <v>562.06340252763596</v>
      </c>
      <c r="G54" s="178">
        <v>0</v>
      </c>
      <c r="H54" s="108">
        <v>400852041.47037798</v>
      </c>
      <c r="I54" s="108">
        <v>3206563.7936013299</v>
      </c>
      <c r="J54" s="190"/>
      <c r="K54" s="108">
        <v>4524.91</v>
      </c>
      <c r="L54" s="190">
        <v>8.2388537035940796</v>
      </c>
      <c r="M54" s="190">
        <v>67.878710349225898</v>
      </c>
      <c r="N54" s="190">
        <v>18.207911793441301</v>
      </c>
      <c r="O54" s="108">
        <v>25128</v>
      </c>
      <c r="P54" s="108"/>
    </row>
    <row r="55" spans="1:16" ht="13.2" x14ac:dyDescent="0.25">
      <c r="A55" s="108" t="s">
        <v>351</v>
      </c>
      <c r="B55" s="108">
        <v>21694</v>
      </c>
      <c r="C55" s="108">
        <v>985</v>
      </c>
      <c r="D55" s="163">
        <v>1.7516093622737601</v>
      </c>
      <c r="E55" s="108">
        <v>562.06340252763596</v>
      </c>
      <c r="F55" s="108">
        <v>562.06340252763596</v>
      </c>
      <c r="G55" s="178">
        <v>0</v>
      </c>
      <c r="H55" s="108">
        <v>400852041.47037798</v>
      </c>
      <c r="I55" s="108">
        <v>10407638.137032101</v>
      </c>
      <c r="J55" s="190"/>
      <c r="K55" s="108">
        <v>4524.91</v>
      </c>
      <c r="L55" s="190">
        <v>9.7656024054249499</v>
      </c>
      <c r="M55" s="190">
        <v>95.366990340841497</v>
      </c>
      <c r="N55" s="190">
        <v>15.394519169651799</v>
      </c>
      <c r="O55" s="108">
        <v>17292</v>
      </c>
      <c r="P55" s="108"/>
    </row>
    <row r="56" spans="1:16" ht="13.2" x14ac:dyDescent="0.25">
      <c r="A56" s="108" t="s">
        <v>352</v>
      </c>
      <c r="B56" s="108">
        <v>9992</v>
      </c>
      <c r="C56" s="108">
        <v>985</v>
      </c>
      <c r="D56" s="163">
        <v>1.7516093622737601</v>
      </c>
      <c r="E56" s="108">
        <v>562.06340252763596</v>
      </c>
      <c r="F56" s="108">
        <v>562.06340252763596</v>
      </c>
      <c r="G56" s="178">
        <v>0</v>
      </c>
      <c r="H56" s="108">
        <v>400852041.47037798</v>
      </c>
      <c r="I56" s="108">
        <v>5715988.9251626302</v>
      </c>
      <c r="J56" s="190"/>
      <c r="K56" s="108">
        <v>4524.91</v>
      </c>
      <c r="L56" s="190">
        <v>8.8002140318386992</v>
      </c>
      <c r="M56" s="190">
        <v>77.443767006170802</v>
      </c>
      <c r="N56" s="190">
        <v>19.006861644673499</v>
      </c>
      <c r="O56" s="108">
        <v>23669</v>
      </c>
      <c r="P56" s="108"/>
    </row>
    <row r="57" spans="1:16" ht="13.2" x14ac:dyDescent="0.25">
      <c r="A57" s="108" t="s">
        <v>353</v>
      </c>
      <c r="B57" s="108">
        <v>167404</v>
      </c>
      <c r="C57" s="108">
        <v>985</v>
      </c>
      <c r="D57" s="163">
        <v>1.7516093622737601</v>
      </c>
      <c r="E57" s="108">
        <v>562.06340252763596</v>
      </c>
      <c r="F57" s="108">
        <v>562.06340252763596</v>
      </c>
      <c r="G57" s="178">
        <v>0</v>
      </c>
      <c r="H57" s="108">
        <v>400852041.47037798</v>
      </c>
      <c r="I57" s="108">
        <v>171756063.35566199</v>
      </c>
      <c r="J57" s="190"/>
      <c r="K57" s="108">
        <v>4524.91</v>
      </c>
      <c r="L57" s="190">
        <v>11.925982926081</v>
      </c>
      <c r="M57" s="190">
        <v>142.229068753175</v>
      </c>
      <c r="N57" s="190">
        <v>9.9610403833682408</v>
      </c>
      <c r="O57" s="108">
        <v>18520</v>
      </c>
      <c r="P57" s="108"/>
    </row>
    <row r="58" spans="1:16" ht="13.2" x14ac:dyDescent="0.25">
      <c r="A58" s="108" t="s">
        <v>354</v>
      </c>
      <c r="B58" s="108">
        <v>28576</v>
      </c>
      <c r="C58" s="108">
        <v>985</v>
      </c>
      <c r="D58" s="163">
        <v>1.7516093622737601</v>
      </c>
      <c r="E58" s="108">
        <v>562.06340252763596</v>
      </c>
      <c r="F58" s="108">
        <v>562.06340252763596</v>
      </c>
      <c r="G58" s="178">
        <v>0</v>
      </c>
      <c r="H58" s="108">
        <v>400852041.47037798</v>
      </c>
      <c r="I58" s="108">
        <v>15404690.529275101</v>
      </c>
      <c r="J58" s="190"/>
      <c r="K58" s="108">
        <v>4524.91</v>
      </c>
      <c r="L58" s="190">
        <v>10.0522208133058</v>
      </c>
      <c r="M58" s="190">
        <v>101.047143279457</v>
      </c>
      <c r="N58" s="190">
        <v>12.1922549877333</v>
      </c>
      <c r="O58" s="108">
        <v>22137</v>
      </c>
      <c r="P58" s="108"/>
    </row>
    <row r="59" spans="1:16" ht="13.2" x14ac:dyDescent="0.25">
      <c r="A59" s="108" t="s">
        <v>355</v>
      </c>
      <c r="B59" s="108">
        <v>43728</v>
      </c>
      <c r="C59" s="108">
        <v>985</v>
      </c>
      <c r="D59" s="163">
        <v>1.7516093622737601</v>
      </c>
      <c r="E59" s="108">
        <v>562.06340252763596</v>
      </c>
      <c r="F59" s="108">
        <v>562.06340252763596</v>
      </c>
      <c r="G59" s="178">
        <v>0</v>
      </c>
      <c r="H59" s="108">
        <v>400852041.47037798</v>
      </c>
      <c r="I59" s="108">
        <v>26927165.433067601</v>
      </c>
      <c r="J59" s="190"/>
      <c r="K59" s="108">
        <v>4524.91</v>
      </c>
      <c r="L59" s="190">
        <v>10.516733908115601</v>
      </c>
      <c r="M59" s="190">
        <v>110.601692094109</v>
      </c>
      <c r="N59" s="190">
        <v>12.6921409720675</v>
      </c>
      <c r="O59" s="108">
        <v>19738</v>
      </c>
      <c r="P59" s="108"/>
    </row>
    <row r="60" spans="1:16" ht="13.2" x14ac:dyDescent="0.25">
      <c r="A60" s="108" t="s">
        <v>356</v>
      </c>
      <c r="B60" s="108">
        <v>145163</v>
      </c>
      <c r="C60" s="108">
        <v>985</v>
      </c>
      <c r="D60" s="163">
        <v>1.7516093622737601</v>
      </c>
      <c r="E60" s="108">
        <v>562.06340252763596</v>
      </c>
      <c r="F60" s="108">
        <v>562.06340252763596</v>
      </c>
      <c r="G60" s="178">
        <v>0</v>
      </c>
      <c r="H60" s="108">
        <v>400852041.47037798</v>
      </c>
      <c r="I60" s="108">
        <v>141132041.268152</v>
      </c>
      <c r="J60" s="190"/>
      <c r="K60" s="108">
        <v>4524.91</v>
      </c>
      <c r="L60" s="190">
        <v>11.7956886439898</v>
      </c>
      <c r="M60" s="190">
        <v>139.13827058595001</v>
      </c>
      <c r="N60" s="190">
        <v>10.4417425034146</v>
      </c>
      <c r="O60" s="108">
        <v>18021</v>
      </c>
      <c r="P60" s="108"/>
    </row>
    <row r="61" spans="1:16" ht="13.2" x14ac:dyDescent="0.25">
      <c r="A61" s="108" t="s">
        <v>357</v>
      </c>
      <c r="B61" s="108">
        <v>14867</v>
      </c>
      <c r="C61" s="108">
        <v>985</v>
      </c>
      <c r="D61" s="163">
        <v>1.7516093622737601</v>
      </c>
      <c r="E61" s="108">
        <v>562.06340252763596</v>
      </c>
      <c r="F61" s="108">
        <v>562.06340252763596</v>
      </c>
      <c r="G61" s="178">
        <v>0</v>
      </c>
      <c r="H61" s="108">
        <v>400852041.47037798</v>
      </c>
      <c r="I61" s="108">
        <v>7132893.2563515203</v>
      </c>
      <c r="J61" s="190"/>
      <c r="K61" s="108">
        <v>4524.91</v>
      </c>
      <c r="L61" s="190">
        <v>9.1813236060302792</v>
      </c>
      <c r="M61" s="190">
        <v>84.296703158648995</v>
      </c>
      <c r="N61" s="190">
        <v>15.121817226369201</v>
      </c>
      <c r="O61" s="108">
        <v>21949</v>
      </c>
      <c r="P61" s="108"/>
    </row>
    <row r="62" spans="1:16" ht="13.2" x14ac:dyDescent="0.25">
      <c r="A62" s="108" t="s">
        <v>358</v>
      </c>
      <c r="B62" s="108">
        <v>7434</v>
      </c>
      <c r="C62" s="108">
        <v>985</v>
      </c>
      <c r="D62" s="163">
        <v>1.7516093622737601</v>
      </c>
      <c r="E62" s="108">
        <v>562.06340252763596</v>
      </c>
      <c r="F62" s="108">
        <v>562.06340252763596</v>
      </c>
      <c r="G62" s="178">
        <v>0</v>
      </c>
      <c r="H62" s="108">
        <v>400852041.47037798</v>
      </c>
      <c r="I62" s="108">
        <v>2998039.9910818702</v>
      </c>
      <c r="J62" s="190"/>
      <c r="K62" s="108">
        <v>4524.91</v>
      </c>
      <c r="L62" s="190">
        <v>8.6556494301829705</v>
      </c>
      <c r="M62" s="190">
        <v>74.920267058226699</v>
      </c>
      <c r="N62" s="190">
        <v>13.133553331434101</v>
      </c>
      <c r="O62" s="108">
        <v>21503</v>
      </c>
      <c r="P62" s="108"/>
    </row>
    <row r="63" spans="1:16" ht="13.2" x14ac:dyDescent="0.25">
      <c r="A63" s="108" t="s">
        <v>359</v>
      </c>
      <c r="B63" s="108">
        <v>7541</v>
      </c>
      <c r="C63" s="108">
        <v>985</v>
      </c>
      <c r="D63" s="163">
        <v>1.7516093622737601</v>
      </c>
      <c r="E63" s="108">
        <v>562.06340252763596</v>
      </c>
      <c r="F63" s="108">
        <v>562.06340252763596</v>
      </c>
      <c r="G63" s="178">
        <v>0</v>
      </c>
      <c r="H63" s="108">
        <v>400852041.47037798</v>
      </c>
      <c r="I63" s="108">
        <v>4432319.6778010102</v>
      </c>
      <c r="J63" s="190"/>
      <c r="K63" s="108">
        <v>4524.91</v>
      </c>
      <c r="L63" s="190">
        <v>8.4505036255114394</v>
      </c>
      <c r="M63" s="190">
        <v>71.411011524781998</v>
      </c>
      <c r="N63" s="190">
        <v>18.307014993886099</v>
      </c>
      <c r="O63" s="108">
        <v>25779</v>
      </c>
      <c r="P63" s="108"/>
    </row>
    <row r="64" spans="1:16" ht="13.2" x14ac:dyDescent="0.25">
      <c r="A64" s="108" t="s">
        <v>360</v>
      </c>
      <c r="B64" s="108">
        <v>3637</v>
      </c>
      <c r="C64" s="108">
        <v>985</v>
      </c>
      <c r="D64" s="163">
        <v>1.7516093622737601</v>
      </c>
      <c r="E64" s="108">
        <v>562.06340252763596</v>
      </c>
      <c r="F64" s="108">
        <v>562.06340252763596</v>
      </c>
      <c r="G64" s="178">
        <v>0</v>
      </c>
      <c r="H64" s="108">
        <v>400852041.47037798</v>
      </c>
      <c r="I64" s="108">
        <v>2336552.6107892301</v>
      </c>
      <c r="J64" s="190"/>
      <c r="K64" s="108">
        <v>4524.91</v>
      </c>
      <c r="L64" s="190">
        <v>7.3873801816366198</v>
      </c>
      <c r="M64" s="190">
        <v>54.573385948037497</v>
      </c>
      <c r="N64" s="190">
        <v>21.518347653669899</v>
      </c>
      <c r="O64" s="108">
        <v>19440</v>
      </c>
      <c r="P64" s="108"/>
    </row>
    <row r="65" spans="1:16" ht="13.2" x14ac:dyDescent="0.25">
      <c r="A65" s="108" t="s">
        <v>361</v>
      </c>
      <c r="B65" s="108">
        <v>11460</v>
      </c>
      <c r="C65" s="108">
        <v>985</v>
      </c>
      <c r="D65" s="163">
        <v>1.7516093622737601</v>
      </c>
      <c r="E65" s="108">
        <v>562.06340252763596</v>
      </c>
      <c r="F65" s="108">
        <v>562.06340252763596</v>
      </c>
      <c r="G65" s="178">
        <v>0</v>
      </c>
      <c r="H65" s="108">
        <v>400852041.47037798</v>
      </c>
      <c r="I65" s="108">
        <v>6285355.0477505699</v>
      </c>
      <c r="J65" s="190"/>
      <c r="K65" s="108">
        <v>4524.91</v>
      </c>
      <c r="L65" s="190">
        <v>9.10005540899256</v>
      </c>
      <c r="M65" s="190">
        <v>82.811008446734803</v>
      </c>
      <c r="N65" s="190">
        <v>16.2169901014902</v>
      </c>
      <c r="O65" s="108">
        <v>25042</v>
      </c>
      <c r="P65" s="108"/>
    </row>
    <row r="66" spans="1:16" ht="13.2" x14ac:dyDescent="0.25">
      <c r="A66" s="108" t="s">
        <v>362</v>
      </c>
      <c r="B66" s="108">
        <v>5279</v>
      </c>
      <c r="C66" s="108">
        <v>985</v>
      </c>
      <c r="D66" s="163">
        <v>1.7516093622737601</v>
      </c>
      <c r="E66" s="108">
        <v>562.06340252763596</v>
      </c>
      <c r="F66" s="108">
        <v>562.06340252763596</v>
      </c>
      <c r="G66" s="178">
        <v>0</v>
      </c>
      <c r="H66" s="108">
        <v>400852041.47037798</v>
      </c>
      <c r="I66" s="108">
        <v>3116729.44465105</v>
      </c>
      <c r="J66" s="190"/>
      <c r="K66" s="108">
        <v>4524.91</v>
      </c>
      <c r="L66" s="190">
        <v>8.0055335119169495</v>
      </c>
      <c r="M66" s="190">
        <v>64.088566810425306</v>
      </c>
      <c r="N66" s="190">
        <v>17.551200159370101</v>
      </c>
      <c r="O66" s="108">
        <v>25818</v>
      </c>
      <c r="P66" s="108"/>
    </row>
    <row r="67" spans="1:16" ht="13.2" x14ac:dyDescent="0.25">
      <c r="A67" s="18" t="s">
        <v>363</v>
      </c>
      <c r="B67" s="108"/>
      <c r="C67" s="108"/>
      <c r="D67" s="163"/>
      <c r="E67" s="108"/>
      <c r="F67" s="108"/>
      <c r="G67" s="178"/>
      <c r="H67" s="108"/>
      <c r="I67" s="108"/>
      <c r="J67" s="190"/>
      <c r="K67" s="108"/>
      <c r="L67" s="190"/>
      <c r="M67" s="190"/>
      <c r="N67" s="190"/>
      <c r="O67" s="108"/>
      <c r="P67" s="108"/>
    </row>
    <row r="68" spans="1:16" ht="13.2" x14ac:dyDescent="0.25">
      <c r="A68" s="108" t="s">
        <v>364</v>
      </c>
      <c r="B68" s="108">
        <v>6852</v>
      </c>
      <c r="C68" s="108">
        <v>895</v>
      </c>
      <c r="D68" s="163">
        <v>1.7516093622737601</v>
      </c>
      <c r="E68" s="108">
        <v>511.150993842731</v>
      </c>
      <c r="F68" s="108">
        <v>511.150993842731</v>
      </c>
      <c r="G68" s="178">
        <v>0</v>
      </c>
      <c r="H68" s="108">
        <v>250780225.24035901</v>
      </c>
      <c r="I68" s="108">
        <v>3442115.0395110701</v>
      </c>
      <c r="J68" s="190"/>
      <c r="K68" s="108">
        <v>4524.91</v>
      </c>
      <c r="L68" s="190">
        <v>8.3492772462068405</v>
      </c>
      <c r="M68" s="190">
        <v>69.710430534027196</v>
      </c>
      <c r="N68" s="190">
        <v>17.186057198505601</v>
      </c>
      <c r="O68" s="108">
        <v>21960</v>
      </c>
      <c r="P68" s="108"/>
    </row>
    <row r="69" spans="1:16" ht="13.2" x14ac:dyDescent="0.25">
      <c r="A69" s="108" t="s">
        <v>365</v>
      </c>
      <c r="B69" s="108">
        <v>17750</v>
      </c>
      <c r="C69" s="108">
        <v>895</v>
      </c>
      <c r="D69" s="163">
        <v>1.7516093622737601</v>
      </c>
      <c r="E69" s="108">
        <v>511.150993842731</v>
      </c>
      <c r="F69" s="108">
        <v>511.150993842731</v>
      </c>
      <c r="G69" s="178">
        <v>0</v>
      </c>
      <c r="H69" s="108">
        <v>250780225.24035901</v>
      </c>
      <c r="I69" s="108">
        <v>8254718.6360472003</v>
      </c>
      <c r="J69" s="190"/>
      <c r="K69" s="108">
        <v>4524.91</v>
      </c>
      <c r="L69" s="190">
        <v>9.5540584517520095</v>
      </c>
      <c r="M69" s="190">
        <v>91.280032899494003</v>
      </c>
      <c r="N69" s="190">
        <v>15.10058761891</v>
      </c>
      <c r="O69" s="108">
        <v>18658</v>
      </c>
      <c r="P69" s="108"/>
    </row>
    <row r="70" spans="1:16" ht="13.2" x14ac:dyDescent="0.25">
      <c r="A70" s="108" t="s">
        <v>366</v>
      </c>
      <c r="B70" s="108">
        <v>29014</v>
      </c>
      <c r="C70" s="108">
        <v>895</v>
      </c>
      <c r="D70" s="163">
        <v>1.7516093622737601</v>
      </c>
      <c r="E70" s="108">
        <v>511.150993842731</v>
      </c>
      <c r="F70" s="108">
        <v>511.150993842731</v>
      </c>
      <c r="G70" s="178">
        <v>0</v>
      </c>
      <c r="H70" s="108">
        <v>250780225.24035901</v>
      </c>
      <c r="I70" s="108">
        <v>13931066.746424001</v>
      </c>
      <c r="J70" s="190"/>
      <c r="K70" s="108">
        <v>4524.91</v>
      </c>
      <c r="L70" s="190">
        <v>10.0781233930553</v>
      </c>
      <c r="M70" s="190">
        <v>101.56857112564801</v>
      </c>
      <c r="N70" s="190">
        <v>14.584681921964799</v>
      </c>
      <c r="O70" s="108">
        <v>15002</v>
      </c>
      <c r="P70" s="108"/>
    </row>
    <row r="71" spans="1:16" ht="13.2" x14ac:dyDescent="0.25">
      <c r="A71" s="108" t="s">
        <v>367</v>
      </c>
      <c r="B71" s="108">
        <v>9246</v>
      </c>
      <c r="C71" s="108">
        <v>895</v>
      </c>
      <c r="D71" s="163">
        <v>1.7516093622737601</v>
      </c>
      <c r="E71" s="108">
        <v>511.150993842731</v>
      </c>
      <c r="F71" s="108">
        <v>511.150993842731</v>
      </c>
      <c r="G71" s="178">
        <v>0</v>
      </c>
      <c r="H71" s="108">
        <v>250780225.24035901</v>
      </c>
      <c r="I71" s="108">
        <v>2929417.4240438798</v>
      </c>
      <c r="J71" s="190"/>
      <c r="K71" s="108">
        <v>4524.91</v>
      </c>
      <c r="L71" s="190">
        <v>8.8397467278018205</v>
      </c>
      <c r="M71" s="190">
        <v>78.141122211682898</v>
      </c>
      <c r="N71" s="190">
        <v>15.1378851406726</v>
      </c>
      <c r="O71" s="108">
        <v>13236</v>
      </c>
      <c r="P71" s="108"/>
    </row>
    <row r="72" spans="1:16" ht="13.2" x14ac:dyDescent="0.25">
      <c r="A72" s="108" t="s">
        <v>368</v>
      </c>
      <c r="B72" s="108">
        <v>13275</v>
      </c>
      <c r="C72" s="108">
        <v>895</v>
      </c>
      <c r="D72" s="163">
        <v>1.7516093622737601</v>
      </c>
      <c r="E72" s="108">
        <v>511.150993842731</v>
      </c>
      <c r="F72" s="108">
        <v>511.150993842731</v>
      </c>
      <c r="G72" s="178">
        <v>0</v>
      </c>
      <c r="H72" s="108">
        <v>250780225.24035901</v>
      </c>
      <c r="I72" s="108">
        <v>6027555.5722571202</v>
      </c>
      <c r="J72" s="190"/>
      <c r="K72" s="108">
        <v>4524.91</v>
      </c>
      <c r="L72" s="190">
        <v>9.2467618811670391</v>
      </c>
      <c r="M72" s="190">
        <v>85.502605287003803</v>
      </c>
      <c r="N72" s="190">
        <v>13.000483270371999</v>
      </c>
      <c r="O72" s="108">
        <v>22897</v>
      </c>
      <c r="P72" s="108"/>
    </row>
    <row r="73" spans="1:16" ht="13.2" x14ac:dyDescent="0.25">
      <c r="A73" s="108" t="s">
        <v>363</v>
      </c>
      <c r="B73" s="108">
        <v>146161</v>
      </c>
      <c r="C73" s="108">
        <v>895</v>
      </c>
      <c r="D73" s="163">
        <v>1.7516093622737601</v>
      </c>
      <c r="E73" s="108">
        <v>511.150993842731</v>
      </c>
      <c r="F73" s="108">
        <v>511.150993842731</v>
      </c>
      <c r="G73" s="178">
        <v>0</v>
      </c>
      <c r="H73" s="108">
        <v>250780225.24035901</v>
      </c>
      <c r="I73" s="108">
        <v>142528849.61280099</v>
      </c>
      <c r="J73" s="190"/>
      <c r="K73" s="108">
        <v>4524.91</v>
      </c>
      <c r="L73" s="190">
        <v>11.7992747951865</v>
      </c>
      <c r="M73" s="190">
        <v>139.22288569232299</v>
      </c>
      <c r="N73" s="190">
        <v>10.398337035235199</v>
      </c>
      <c r="O73" s="108">
        <v>18165</v>
      </c>
      <c r="P73" s="108"/>
    </row>
    <row r="74" spans="1:16" ht="13.2" x14ac:dyDescent="0.25">
      <c r="A74" s="108" t="s">
        <v>369</v>
      </c>
      <c r="B74" s="108">
        <v>7577</v>
      </c>
      <c r="C74" s="108">
        <v>895</v>
      </c>
      <c r="D74" s="163">
        <v>1.7516093622737601</v>
      </c>
      <c r="E74" s="108">
        <v>511.150993842731</v>
      </c>
      <c r="F74" s="108">
        <v>511.150993842731</v>
      </c>
      <c r="G74" s="178">
        <v>0</v>
      </c>
      <c r="H74" s="108">
        <v>250780225.24035901</v>
      </c>
      <c r="I74" s="108">
        <v>3150486.9039625698</v>
      </c>
      <c r="J74" s="190"/>
      <c r="K74" s="108">
        <v>4524.91</v>
      </c>
      <c r="L74" s="190">
        <v>8.7982767302466396</v>
      </c>
      <c r="M74" s="190">
        <v>77.4096734219994</v>
      </c>
      <c r="N74" s="190">
        <v>13.2144583459662</v>
      </c>
      <c r="O74" s="108">
        <v>21957</v>
      </c>
      <c r="P74" s="108"/>
    </row>
    <row r="75" spans="1:16" ht="13.2" x14ac:dyDescent="0.25">
      <c r="A75" s="108" t="s">
        <v>370</v>
      </c>
      <c r="B75" s="108">
        <v>31648</v>
      </c>
      <c r="C75" s="108">
        <v>895</v>
      </c>
      <c r="D75" s="163">
        <v>1.7516093622737601</v>
      </c>
      <c r="E75" s="108">
        <v>511.150993842731</v>
      </c>
      <c r="F75" s="108">
        <v>511.150993842731</v>
      </c>
      <c r="G75" s="178">
        <v>0</v>
      </c>
      <c r="H75" s="108">
        <v>250780225.24035901</v>
      </c>
      <c r="I75" s="108">
        <v>17367837.644418798</v>
      </c>
      <c r="J75" s="190"/>
      <c r="K75" s="108">
        <v>4524.91</v>
      </c>
      <c r="L75" s="190">
        <v>10.1918445041347</v>
      </c>
      <c r="M75" s="190">
        <v>103.873694396461</v>
      </c>
      <c r="N75" s="190">
        <v>13.572421825070901</v>
      </c>
      <c r="O75" s="108">
        <v>19122</v>
      </c>
      <c r="P75" s="108"/>
    </row>
    <row r="76" spans="1:16" ht="13.2" x14ac:dyDescent="0.25">
      <c r="A76" s="108" t="s">
        <v>371</v>
      </c>
      <c r="B76" s="108">
        <v>11668</v>
      </c>
      <c r="C76" s="108">
        <v>895</v>
      </c>
      <c r="D76" s="163">
        <v>1.7516093622737601</v>
      </c>
      <c r="E76" s="108">
        <v>511.150993842731</v>
      </c>
      <c r="F76" s="108">
        <v>511.150993842731</v>
      </c>
      <c r="G76" s="178">
        <v>0</v>
      </c>
      <c r="H76" s="108">
        <v>250780225.24035901</v>
      </c>
      <c r="I76" s="108">
        <v>5668599.2873446103</v>
      </c>
      <c r="J76" s="190"/>
      <c r="K76" s="108">
        <v>4524.91</v>
      </c>
      <c r="L76" s="190">
        <v>9.07239120580026</v>
      </c>
      <c r="M76" s="190">
        <v>82.308282191082</v>
      </c>
      <c r="N76" s="190">
        <v>16.099829929151301</v>
      </c>
      <c r="O76" s="108">
        <v>21497</v>
      </c>
      <c r="P76" s="108"/>
    </row>
    <row r="77" spans="1:16" ht="13.2" x14ac:dyDescent="0.25">
      <c r="A77" s="108" t="s">
        <v>372</v>
      </c>
      <c r="B77" s="108">
        <v>18755</v>
      </c>
      <c r="C77" s="108">
        <v>895</v>
      </c>
      <c r="D77" s="163">
        <v>1.7516093622737601</v>
      </c>
      <c r="E77" s="108">
        <v>511.150993842731</v>
      </c>
      <c r="F77" s="108">
        <v>511.150993842731</v>
      </c>
      <c r="G77" s="178">
        <v>0</v>
      </c>
      <c r="H77" s="108">
        <v>250780225.24035901</v>
      </c>
      <c r="I77" s="108">
        <v>7207621.95865063</v>
      </c>
      <c r="J77" s="190"/>
      <c r="K77" s="108">
        <v>4524.91</v>
      </c>
      <c r="L77" s="190">
        <v>9.6932050679409905</v>
      </c>
      <c r="M77" s="190">
        <v>93.958224489156905</v>
      </c>
      <c r="N77" s="190">
        <v>12.5468567894505</v>
      </c>
      <c r="O77" s="108">
        <v>15991</v>
      </c>
      <c r="P77" s="108"/>
    </row>
    <row r="78" spans="1:16" ht="13.2" x14ac:dyDescent="0.25">
      <c r="A78" s="108" t="s">
        <v>373</v>
      </c>
      <c r="B78" s="108">
        <v>14811</v>
      </c>
      <c r="C78" s="108">
        <v>895</v>
      </c>
      <c r="D78" s="163">
        <v>1.7516093622737601</v>
      </c>
      <c r="E78" s="108">
        <v>511.150993842731</v>
      </c>
      <c r="F78" s="108">
        <v>511.150993842731</v>
      </c>
      <c r="G78" s="178">
        <v>0</v>
      </c>
      <c r="H78" s="108">
        <v>250780225.24035901</v>
      </c>
      <c r="I78" s="108">
        <v>7930405.0433710199</v>
      </c>
      <c r="J78" s="190"/>
      <c r="K78" s="108">
        <v>4524.91</v>
      </c>
      <c r="L78" s="190">
        <v>9.3322749395687499</v>
      </c>
      <c r="M78" s="190">
        <v>87.091355547702904</v>
      </c>
      <c r="N78" s="190">
        <v>15.924277093910399</v>
      </c>
      <c r="O78" s="108">
        <v>23414</v>
      </c>
      <c r="P78" s="108"/>
    </row>
    <row r="79" spans="1:16" ht="13.2" x14ac:dyDescent="0.25">
      <c r="A79" s="108" t="s">
        <v>374</v>
      </c>
      <c r="B79" s="108">
        <v>27498</v>
      </c>
      <c r="C79" s="108">
        <v>895</v>
      </c>
      <c r="D79" s="163">
        <v>1.7516093622737601</v>
      </c>
      <c r="E79" s="108">
        <v>511.150993842731</v>
      </c>
      <c r="F79" s="108">
        <v>511.150993842731</v>
      </c>
      <c r="G79" s="178">
        <v>0</v>
      </c>
      <c r="H79" s="108">
        <v>250780225.24035901</v>
      </c>
      <c r="I79" s="108">
        <v>14146724.4376671</v>
      </c>
      <c r="J79" s="190"/>
      <c r="K79" s="108">
        <v>4524.91</v>
      </c>
      <c r="L79" s="190">
        <v>9.9427551003472505</v>
      </c>
      <c r="M79" s="190">
        <v>98.858378985481295</v>
      </c>
      <c r="N79" s="190">
        <v>15.842600123567101</v>
      </c>
      <c r="O79" s="108">
        <v>16969</v>
      </c>
      <c r="P79" s="108"/>
    </row>
    <row r="80" spans="1:16" ht="13.2" x14ac:dyDescent="0.25">
      <c r="A80" s="108" t="s">
        <v>375</v>
      </c>
      <c r="B80" s="108">
        <v>34601</v>
      </c>
      <c r="C80" s="108">
        <v>895</v>
      </c>
      <c r="D80" s="163">
        <v>1.7516093622737601</v>
      </c>
      <c r="E80" s="108">
        <v>511.150993842731</v>
      </c>
      <c r="F80" s="108">
        <v>511.150993842731</v>
      </c>
      <c r="G80" s="178">
        <v>0</v>
      </c>
      <c r="H80" s="108">
        <v>250780225.24035901</v>
      </c>
      <c r="I80" s="108">
        <v>18194826.933860201</v>
      </c>
      <c r="J80" s="190"/>
      <c r="K80" s="108">
        <v>4524.91</v>
      </c>
      <c r="L80" s="190">
        <v>10.224722364025499</v>
      </c>
      <c r="M80" s="190">
        <v>104.544947421404</v>
      </c>
      <c r="N80" s="190">
        <v>14.1931428287294</v>
      </c>
      <c r="O80" s="108">
        <v>16452</v>
      </c>
      <c r="P80" s="108"/>
    </row>
    <row r="81" spans="1:16" ht="13.2" x14ac:dyDescent="0.25">
      <c r="A81" s="18" t="s">
        <v>376</v>
      </c>
      <c r="B81" s="108"/>
      <c r="C81" s="108"/>
      <c r="D81" s="163"/>
      <c r="E81" s="108"/>
      <c r="F81" s="108"/>
      <c r="G81" s="178"/>
      <c r="H81" s="108"/>
      <c r="I81" s="108"/>
      <c r="J81" s="190"/>
      <c r="K81" s="108"/>
      <c r="L81" s="190"/>
      <c r="M81" s="190"/>
      <c r="N81" s="190"/>
      <c r="O81" s="108"/>
      <c r="P81" s="108"/>
    </row>
    <row r="82" spans="1:16" ht="13.2" x14ac:dyDescent="0.25">
      <c r="A82" s="108" t="s">
        <v>377</v>
      </c>
      <c r="B82" s="108">
        <v>20040</v>
      </c>
      <c r="C82" s="108">
        <v>833</v>
      </c>
      <c r="D82" s="163">
        <v>1.7516093622737601</v>
      </c>
      <c r="E82" s="108">
        <v>475.386332284243</v>
      </c>
      <c r="F82" s="108">
        <v>475.386332284243</v>
      </c>
      <c r="G82" s="178">
        <v>0</v>
      </c>
      <c r="H82" s="108">
        <v>137335574.30183899</v>
      </c>
      <c r="I82" s="108">
        <v>9801079.8559848592</v>
      </c>
      <c r="J82" s="190"/>
      <c r="K82" s="108">
        <v>4524.91</v>
      </c>
      <c r="L82" s="190">
        <v>9.5482594874481705</v>
      </c>
      <c r="M82" s="190">
        <v>91.169259239644006</v>
      </c>
      <c r="N82" s="190">
        <v>15.3906912305468</v>
      </c>
      <c r="O82" s="108">
        <v>19778</v>
      </c>
      <c r="P82" s="108"/>
    </row>
    <row r="83" spans="1:16" ht="13.2" x14ac:dyDescent="0.25">
      <c r="A83" s="108" t="s">
        <v>378</v>
      </c>
      <c r="B83" s="108">
        <v>8342</v>
      </c>
      <c r="C83" s="108">
        <v>833</v>
      </c>
      <c r="D83" s="163">
        <v>1.7516093622737601</v>
      </c>
      <c r="E83" s="108">
        <v>475.386332284243</v>
      </c>
      <c r="F83" s="108">
        <v>475.386332284243</v>
      </c>
      <c r="G83" s="178">
        <v>0</v>
      </c>
      <c r="H83" s="108">
        <v>137335574.30183899</v>
      </c>
      <c r="I83" s="108">
        <v>4145605.8065156401</v>
      </c>
      <c r="J83" s="190"/>
      <c r="K83" s="108">
        <v>4524.91</v>
      </c>
      <c r="L83" s="190">
        <v>8.9121414149883602</v>
      </c>
      <c r="M83" s="190">
        <v>79.426264600750699</v>
      </c>
      <c r="N83" s="190">
        <v>15.458556711518501</v>
      </c>
      <c r="O83" s="108">
        <v>23604</v>
      </c>
      <c r="P83" s="108"/>
    </row>
    <row r="84" spans="1:16" ht="13.2" x14ac:dyDescent="0.25">
      <c r="A84" s="108" t="s">
        <v>379</v>
      </c>
      <c r="B84" s="108">
        <v>28304</v>
      </c>
      <c r="C84" s="108">
        <v>833</v>
      </c>
      <c r="D84" s="163">
        <v>1.7516093622737601</v>
      </c>
      <c r="E84" s="108">
        <v>475.386332284243</v>
      </c>
      <c r="F84" s="108">
        <v>475.386332284243</v>
      </c>
      <c r="G84" s="178">
        <v>0</v>
      </c>
      <c r="H84" s="108">
        <v>137335574.30183899</v>
      </c>
      <c r="I84" s="108">
        <v>14913933.093012</v>
      </c>
      <c r="J84" s="190"/>
      <c r="K84" s="108">
        <v>4524.91</v>
      </c>
      <c r="L84" s="190">
        <v>9.9150042065028998</v>
      </c>
      <c r="M84" s="190">
        <v>98.307308414970194</v>
      </c>
      <c r="N84" s="190">
        <v>16.341292257963001</v>
      </c>
      <c r="O84" s="108">
        <v>17360</v>
      </c>
      <c r="P84" s="108"/>
    </row>
    <row r="85" spans="1:16" ht="13.2" x14ac:dyDescent="0.25">
      <c r="A85" s="108" t="s">
        <v>380</v>
      </c>
      <c r="B85" s="108">
        <v>10076</v>
      </c>
      <c r="C85" s="108">
        <v>833</v>
      </c>
      <c r="D85" s="163">
        <v>1.7516093622737601</v>
      </c>
      <c r="E85" s="108">
        <v>475.386332284243</v>
      </c>
      <c r="F85" s="108">
        <v>475.386332284243</v>
      </c>
      <c r="G85" s="178">
        <v>0</v>
      </c>
      <c r="H85" s="108">
        <v>137335574.30183899</v>
      </c>
      <c r="I85" s="108">
        <v>4064417.6177484598</v>
      </c>
      <c r="J85" s="190"/>
      <c r="K85" s="108">
        <v>4524.91</v>
      </c>
      <c r="L85" s="190">
        <v>8.9862483328135205</v>
      </c>
      <c r="M85" s="190">
        <v>80.752659098993803</v>
      </c>
      <c r="N85" s="190">
        <v>15.6020849293854</v>
      </c>
      <c r="O85" s="108">
        <v>17467</v>
      </c>
      <c r="P85" s="108"/>
    </row>
    <row r="86" spans="1:16" ht="13.2" x14ac:dyDescent="0.25">
      <c r="A86" s="108" t="s">
        <v>381</v>
      </c>
      <c r="B86" s="108">
        <v>12155</v>
      </c>
      <c r="C86" s="108">
        <v>833</v>
      </c>
      <c r="D86" s="163">
        <v>1.7516093622737601</v>
      </c>
      <c r="E86" s="108">
        <v>475.386332284243</v>
      </c>
      <c r="F86" s="108">
        <v>475.386332284243</v>
      </c>
      <c r="G86" s="178">
        <v>0</v>
      </c>
      <c r="H86" s="108">
        <v>137335574.30183899</v>
      </c>
      <c r="I86" s="108">
        <v>5982397.2328849696</v>
      </c>
      <c r="J86" s="190"/>
      <c r="K86" s="108">
        <v>4524.91</v>
      </c>
      <c r="L86" s="190">
        <v>8.9446826554418202</v>
      </c>
      <c r="M86" s="190">
        <v>80.007347806561697</v>
      </c>
      <c r="N86" s="190">
        <v>17.7482146649788</v>
      </c>
      <c r="O86" s="108">
        <v>20125</v>
      </c>
      <c r="P86" s="108"/>
    </row>
    <row r="87" spans="1:16" ht="13.2" x14ac:dyDescent="0.25">
      <c r="A87" s="108" t="s">
        <v>382</v>
      </c>
      <c r="B87" s="108">
        <v>9263</v>
      </c>
      <c r="C87" s="108">
        <v>833</v>
      </c>
      <c r="D87" s="163">
        <v>1.7516093622737601</v>
      </c>
      <c r="E87" s="108">
        <v>475.386332284243</v>
      </c>
      <c r="F87" s="108">
        <v>475.386332284243</v>
      </c>
      <c r="G87" s="178">
        <v>0</v>
      </c>
      <c r="H87" s="108">
        <v>137335574.30183899</v>
      </c>
      <c r="I87" s="108">
        <v>4632703.2796759596</v>
      </c>
      <c r="J87" s="190"/>
      <c r="K87" s="108">
        <v>4524.91</v>
      </c>
      <c r="L87" s="190">
        <v>8.83658031783159</v>
      </c>
      <c r="M87" s="190">
        <v>78.0851517134886</v>
      </c>
      <c r="N87" s="190">
        <v>19.550030179399901</v>
      </c>
      <c r="O87" s="108">
        <v>18471</v>
      </c>
      <c r="P87" s="108"/>
    </row>
    <row r="88" spans="1:16" ht="13.2" x14ac:dyDescent="0.25">
      <c r="A88" s="108" t="s">
        <v>383</v>
      </c>
      <c r="B88" s="108">
        <v>97574</v>
      </c>
      <c r="C88" s="108">
        <v>833</v>
      </c>
      <c r="D88" s="163">
        <v>1.7516093622737601</v>
      </c>
      <c r="E88" s="108">
        <v>475.386332284243</v>
      </c>
      <c r="F88" s="108">
        <v>475.386332284243</v>
      </c>
      <c r="G88" s="178">
        <v>0</v>
      </c>
      <c r="H88" s="108">
        <v>137335574.30183899</v>
      </c>
      <c r="I88" s="108">
        <v>84971833.531340793</v>
      </c>
      <c r="J88" s="190"/>
      <c r="K88" s="108">
        <v>4524.91</v>
      </c>
      <c r="L88" s="190">
        <v>11.351992113967899</v>
      </c>
      <c r="M88" s="190">
        <v>128.86772495559001</v>
      </c>
      <c r="N88" s="190">
        <v>11.847701774168</v>
      </c>
      <c r="O88" s="108">
        <v>20605</v>
      </c>
      <c r="P88" s="108"/>
    </row>
    <row r="89" spans="1:16" ht="13.2" x14ac:dyDescent="0.25">
      <c r="A89" s="108" t="s">
        <v>384</v>
      </c>
      <c r="B89" s="108">
        <v>17932</v>
      </c>
      <c r="C89" s="108">
        <v>833</v>
      </c>
      <c r="D89" s="163">
        <v>1.7516093622737601</v>
      </c>
      <c r="E89" s="108">
        <v>475.386332284243</v>
      </c>
      <c r="F89" s="108">
        <v>475.386332284243</v>
      </c>
      <c r="G89" s="178">
        <v>0</v>
      </c>
      <c r="H89" s="108">
        <v>137335574.30183899</v>
      </c>
      <c r="I89" s="108">
        <v>8823603.8846763205</v>
      </c>
      <c r="J89" s="190"/>
      <c r="K89" s="108">
        <v>4524.91</v>
      </c>
      <c r="L89" s="190">
        <v>9.4765381853501207</v>
      </c>
      <c r="M89" s="190">
        <v>89.804775978398993</v>
      </c>
      <c r="N89" s="190">
        <v>15.474007006153499</v>
      </c>
      <c r="O89" s="108">
        <v>20396</v>
      </c>
      <c r="P89" s="108"/>
    </row>
    <row r="90" spans="1:16" ht="13.2" x14ac:dyDescent="0.25">
      <c r="A90" s="18" t="s">
        <v>385</v>
      </c>
      <c r="B90" s="108"/>
      <c r="C90" s="108"/>
      <c r="D90" s="163"/>
      <c r="E90" s="108"/>
      <c r="F90" s="108"/>
      <c r="G90" s="178"/>
      <c r="H90" s="108"/>
      <c r="I90" s="108"/>
      <c r="J90" s="190"/>
      <c r="K90" s="108"/>
      <c r="L90" s="190"/>
      <c r="M90" s="190"/>
      <c r="N90" s="190"/>
      <c r="O90" s="108"/>
      <c r="P90" s="108"/>
    </row>
    <row r="91" spans="1:16" ht="13.2" x14ac:dyDescent="0.25">
      <c r="A91" s="108" t="s">
        <v>386</v>
      </c>
      <c r="B91" s="108">
        <v>10748</v>
      </c>
      <c r="C91" s="108">
        <v>918</v>
      </c>
      <c r="D91" s="163">
        <v>1.7516093622737601</v>
      </c>
      <c r="E91" s="108">
        <v>523.87511056350399</v>
      </c>
      <c r="F91" s="108">
        <v>523.87511056350399</v>
      </c>
      <c r="G91" s="178">
        <v>0</v>
      </c>
      <c r="H91" s="108">
        <v>151649286.42817801</v>
      </c>
      <c r="I91" s="108">
        <v>6098615.3754563797</v>
      </c>
      <c r="J91" s="190"/>
      <c r="K91" s="108">
        <v>4524.91</v>
      </c>
      <c r="L91" s="190">
        <v>8.6220104366057893</v>
      </c>
      <c r="M91" s="190">
        <v>74.3390639689392</v>
      </c>
      <c r="N91" s="190">
        <v>16.420791927980599</v>
      </c>
      <c r="O91" s="108">
        <v>27103</v>
      </c>
      <c r="P91" s="108"/>
    </row>
    <row r="92" spans="1:16" ht="13.2" x14ac:dyDescent="0.25">
      <c r="A92" s="108" t="s">
        <v>387</v>
      </c>
      <c r="B92" s="108">
        <v>9056</v>
      </c>
      <c r="C92" s="108">
        <v>918</v>
      </c>
      <c r="D92" s="163">
        <v>1.7516093622737601</v>
      </c>
      <c r="E92" s="108">
        <v>523.87511056350399</v>
      </c>
      <c r="F92" s="108">
        <v>523.87511056350399</v>
      </c>
      <c r="G92" s="178">
        <v>0</v>
      </c>
      <c r="H92" s="108">
        <v>151649286.42817801</v>
      </c>
      <c r="I92" s="108">
        <v>3822445.8549642698</v>
      </c>
      <c r="J92" s="190"/>
      <c r="K92" s="108">
        <v>4524.91</v>
      </c>
      <c r="L92" s="190">
        <v>8.7394376035832302</v>
      </c>
      <c r="M92" s="190">
        <v>76.377769626924703</v>
      </c>
      <c r="N92" s="190">
        <v>17.2191647824346</v>
      </c>
      <c r="O92" s="108">
        <v>17039</v>
      </c>
      <c r="P92" s="108"/>
    </row>
    <row r="93" spans="1:16" ht="13.2" x14ac:dyDescent="0.25">
      <c r="A93" s="108" t="s">
        <v>388</v>
      </c>
      <c r="B93" s="108">
        <v>13883</v>
      </c>
      <c r="C93" s="108">
        <v>918</v>
      </c>
      <c r="D93" s="163">
        <v>1.7516093622737601</v>
      </c>
      <c r="E93" s="108">
        <v>523.87511056350399</v>
      </c>
      <c r="F93" s="108">
        <v>523.87511056350399</v>
      </c>
      <c r="G93" s="178">
        <v>0</v>
      </c>
      <c r="H93" s="108">
        <v>151649286.42817801</v>
      </c>
      <c r="I93" s="108">
        <v>7425412.6003211597</v>
      </c>
      <c r="J93" s="190"/>
      <c r="K93" s="108">
        <v>4524.91</v>
      </c>
      <c r="L93" s="190">
        <v>9.3377417772312103</v>
      </c>
      <c r="M93" s="190">
        <v>87.193421498249094</v>
      </c>
      <c r="N93" s="190">
        <v>17.4762896858423</v>
      </c>
      <c r="O93" s="108">
        <v>21250</v>
      </c>
      <c r="P93" s="108"/>
    </row>
    <row r="94" spans="1:16" ht="13.2" x14ac:dyDescent="0.25">
      <c r="A94" s="108" t="s">
        <v>389</v>
      </c>
      <c r="B94" s="108">
        <v>5438</v>
      </c>
      <c r="C94" s="108">
        <v>918</v>
      </c>
      <c r="D94" s="163">
        <v>1.7516093622737601</v>
      </c>
      <c r="E94" s="108">
        <v>523.87511056350399</v>
      </c>
      <c r="F94" s="108">
        <v>523.87511056350399</v>
      </c>
      <c r="G94" s="178">
        <v>0</v>
      </c>
      <c r="H94" s="108">
        <v>151649286.42817801</v>
      </c>
      <c r="I94" s="108">
        <v>3483139.3133555301</v>
      </c>
      <c r="J94" s="190"/>
      <c r="K94" s="108">
        <v>4524.91</v>
      </c>
      <c r="L94" s="190">
        <v>8.1649598483708701</v>
      </c>
      <c r="M94" s="190">
        <v>66.666569325508405</v>
      </c>
      <c r="N94" s="190">
        <v>19.980653170947399</v>
      </c>
      <c r="O94" s="108">
        <v>26187</v>
      </c>
      <c r="P94" s="108"/>
    </row>
    <row r="95" spans="1:16" ht="13.2" x14ac:dyDescent="0.25">
      <c r="A95" s="108" t="s">
        <v>385</v>
      </c>
      <c r="B95" s="108">
        <v>72304</v>
      </c>
      <c r="C95" s="108">
        <v>918</v>
      </c>
      <c r="D95" s="163">
        <v>1.7516093622737601</v>
      </c>
      <c r="E95" s="108">
        <v>523.87511056350399</v>
      </c>
      <c r="F95" s="108">
        <v>523.87511056350399</v>
      </c>
      <c r="G95" s="178">
        <v>0</v>
      </c>
      <c r="H95" s="108">
        <v>151649286.42817801</v>
      </c>
      <c r="I95" s="108">
        <v>56688921.1189152</v>
      </c>
      <c r="J95" s="190"/>
      <c r="K95" s="108">
        <v>4524.91</v>
      </c>
      <c r="L95" s="190">
        <v>11.075867250440099</v>
      </c>
      <c r="M95" s="190">
        <v>122.67483534937099</v>
      </c>
      <c r="N95" s="190">
        <v>11.1162490554557</v>
      </c>
      <c r="O95" s="108">
        <v>22144</v>
      </c>
      <c r="P95" s="108"/>
    </row>
    <row r="96" spans="1:16" ht="13.2" x14ac:dyDescent="0.25">
      <c r="A96" s="108" t="s">
        <v>390</v>
      </c>
      <c r="B96" s="108">
        <v>13134</v>
      </c>
      <c r="C96" s="108">
        <v>918</v>
      </c>
      <c r="D96" s="163">
        <v>1.7516093622737601</v>
      </c>
      <c r="E96" s="108">
        <v>523.87511056350399</v>
      </c>
      <c r="F96" s="108">
        <v>523.87511056350399</v>
      </c>
      <c r="G96" s="178">
        <v>0</v>
      </c>
      <c r="H96" s="108">
        <v>151649286.42817801</v>
      </c>
      <c r="I96" s="108">
        <v>6928058.5927020703</v>
      </c>
      <c r="J96" s="190"/>
      <c r="K96" s="108">
        <v>4524.91</v>
      </c>
      <c r="L96" s="190">
        <v>9.2058765336283592</v>
      </c>
      <c r="M96" s="190">
        <v>84.748162752409399</v>
      </c>
      <c r="N96" s="190">
        <v>15.1476684058154</v>
      </c>
      <c r="O96" s="108">
        <v>24699</v>
      </c>
      <c r="P96" s="108"/>
    </row>
    <row r="97" spans="1:16" ht="13.2" x14ac:dyDescent="0.25">
      <c r="A97" s="108" t="s">
        <v>391</v>
      </c>
      <c r="B97" s="108">
        <v>16144</v>
      </c>
      <c r="C97" s="108">
        <v>918</v>
      </c>
      <c r="D97" s="163">
        <v>1.7516093622737601</v>
      </c>
      <c r="E97" s="108">
        <v>523.87511056350399</v>
      </c>
      <c r="F97" s="108">
        <v>523.87511056350399</v>
      </c>
      <c r="G97" s="178">
        <v>0</v>
      </c>
      <c r="H97" s="108">
        <v>151649286.42817801</v>
      </c>
      <c r="I97" s="108">
        <v>8762863.0652093496</v>
      </c>
      <c r="J97" s="190"/>
      <c r="K97" s="108">
        <v>4524.91</v>
      </c>
      <c r="L97" s="190">
        <v>9.4465496421319592</v>
      </c>
      <c r="M97" s="190">
        <v>89.237300141263404</v>
      </c>
      <c r="N97" s="190">
        <v>14.7737675993029</v>
      </c>
      <c r="O97" s="108">
        <v>24653</v>
      </c>
      <c r="P97" s="108"/>
    </row>
    <row r="98" spans="1:16" ht="13.2" x14ac:dyDescent="0.25">
      <c r="A98" s="108" t="s">
        <v>392</v>
      </c>
      <c r="B98" s="108">
        <v>20145</v>
      </c>
      <c r="C98" s="108">
        <v>918</v>
      </c>
      <c r="D98" s="163">
        <v>1.7516093622737601</v>
      </c>
      <c r="E98" s="108">
        <v>523.87511056350399</v>
      </c>
      <c r="F98" s="108">
        <v>523.87511056350399</v>
      </c>
      <c r="G98" s="178">
        <v>0</v>
      </c>
      <c r="H98" s="108">
        <v>151649286.42817801</v>
      </c>
      <c r="I98" s="108">
        <v>10631822.754336899</v>
      </c>
      <c r="J98" s="190"/>
      <c r="K98" s="108">
        <v>4524.91</v>
      </c>
      <c r="L98" s="190">
        <v>9.6745725102353504</v>
      </c>
      <c r="M98" s="190">
        <v>93.597353255801494</v>
      </c>
      <c r="N98" s="190">
        <v>16.098217039493498</v>
      </c>
      <c r="O98" s="108">
        <v>20118</v>
      </c>
      <c r="P98" s="108"/>
    </row>
    <row r="99" spans="1:16" ht="13.2" x14ac:dyDescent="0.25">
      <c r="A99" s="108" t="s">
        <v>393</v>
      </c>
      <c r="B99" s="108">
        <v>26918</v>
      </c>
      <c r="C99" s="108">
        <v>918</v>
      </c>
      <c r="D99" s="163">
        <v>1.7516093622737601</v>
      </c>
      <c r="E99" s="108">
        <v>523.87511056350399</v>
      </c>
      <c r="F99" s="108">
        <v>523.87511056350399</v>
      </c>
      <c r="G99" s="178">
        <v>0</v>
      </c>
      <c r="H99" s="108">
        <v>151649286.42817801</v>
      </c>
      <c r="I99" s="108">
        <v>14210269.8764298</v>
      </c>
      <c r="J99" s="190"/>
      <c r="K99" s="108">
        <v>4524.91</v>
      </c>
      <c r="L99" s="190">
        <v>10.041969630266699</v>
      </c>
      <c r="M99" s="190">
        <v>100.841154055199</v>
      </c>
      <c r="N99" s="190">
        <v>14.553058283630101</v>
      </c>
      <c r="O99" s="108">
        <v>18392</v>
      </c>
      <c r="P99" s="108"/>
    </row>
    <row r="100" spans="1:16" ht="13.2" x14ac:dyDescent="0.25">
      <c r="A100" s="108" t="s">
        <v>394</v>
      </c>
      <c r="B100" s="108">
        <v>7002</v>
      </c>
      <c r="C100" s="108">
        <v>918</v>
      </c>
      <c r="D100" s="163">
        <v>1.7516093622737601</v>
      </c>
      <c r="E100" s="108">
        <v>523.87511056350399</v>
      </c>
      <c r="F100" s="108">
        <v>523.87511056350399</v>
      </c>
      <c r="G100" s="178">
        <v>0</v>
      </c>
      <c r="H100" s="108">
        <v>151649286.42817801</v>
      </c>
      <c r="I100" s="108">
        <v>4032911.9605056401</v>
      </c>
      <c r="J100" s="190"/>
      <c r="K100" s="108">
        <v>4524.91</v>
      </c>
      <c r="L100" s="190">
        <v>8.3213485990813503</v>
      </c>
      <c r="M100" s="190">
        <v>69.244842507433106</v>
      </c>
      <c r="N100" s="190">
        <v>16.6708124180985</v>
      </c>
      <c r="O100" s="108">
        <v>27098</v>
      </c>
      <c r="P100" s="108"/>
    </row>
    <row r="101" spans="1:16" ht="13.2" x14ac:dyDescent="0.25">
      <c r="A101" s="108" t="s">
        <v>395</v>
      </c>
      <c r="B101" s="108">
        <v>15461</v>
      </c>
      <c r="C101" s="108">
        <v>918</v>
      </c>
      <c r="D101" s="163">
        <v>1.7516093622737601</v>
      </c>
      <c r="E101" s="108">
        <v>523.87511056350399</v>
      </c>
      <c r="F101" s="108">
        <v>523.87511056350399</v>
      </c>
      <c r="G101" s="178">
        <v>0</v>
      </c>
      <c r="H101" s="108">
        <v>151649286.42817801</v>
      </c>
      <c r="I101" s="108">
        <v>7530119.0355532197</v>
      </c>
      <c r="J101" s="190"/>
      <c r="K101" s="108">
        <v>4524.91</v>
      </c>
      <c r="L101" s="190">
        <v>9.3338480658427407</v>
      </c>
      <c r="M101" s="190">
        <v>87.120719716236295</v>
      </c>
      <c r="N101" s="190">
        <v>17.081595970280301</v>
      </c>
      <c r="O101" s="108">
        <v>18890</v>
      </c>
      <c r="P101" s="108"/>
    </row>
    <row r="102" spans="1:16" ht="13.2" x14ac:dyDescent="0.25">
      <c r="A102" s="108" t="s">
        <v>396</v>
      </c>
      <c r="B102" s="108">
        <v>36434</v>
      </c>
      <c r="C102" s="108">
        <v>918</v>
      </c>
      <c r="D102" s="163">
        <v>1.7516093622737601</v>
      </c>
      <c r="E102" s="108">
        <v>523.87511056350399</v>
      </c>
      <c r="F102" s="108">
        <v>523.87511056350399</v>
      </c>
      <c r="G102" s="178">
        <v>0</v>
      </c>
      <c r="H102" s="108">
        <v>151649286.42817801</v>
      </c>
      <c r="I102" s="108">
        <v>22034706.880428702</v>
      </c>
      <c r="J102" s="190"/>
      <c r="K102" s="108">
        <v>4524.91</v>
      </c>
      <c r="L102" s="190">
        <v>10.2942007799472</v>
      </c>
      <c r="M102" s="190">
        <v>105.970569697866</v>
      </c>
      <c r="N102" s="190">
        <v>15.6102704558868</v>
      </c>
      <c r="O102" s="108">
        <v>18411</v>
      </c>
      <c r="P102" s="108"/>
    </row>
    <row r="103" spans="1:16" ht="13.2" x14ac:dyDescent="0.25">
      <c r="A103" s="18" t="s">
        <v>397</v>
      </c>
      <c r="B103" s="108"/>
      <c r="C103" s="108"/>
      <c r="D103" s="163"/>
      <c r="E103" s="108"/>
      <c r="F103" s="108"/>
      <c r="G103" s="178"/>
      <c r="H103" s="108"/>
      <c r="I103" s="108"/>
      <c r="J103" s="190"/>
      <c r="K103" s="108"/>
      <c r="L103" s="190"/>
      <c r="M103" s="190"/>
      <c r="N103" s="190"/>
      <c r="O103" s="108"/>
      <c r="P103" s="108"/>
    </row>
    <row r="104" spans="1:16" ht="13.2" x14ac:dyDescent="0.25">
      <c r="A104" s="108" t="s">
        <v>397</v>
      </c>
      <c r="B104" s="108">
        <v>61029</v>
      </c>
      <c r="C104" s="108">
        <v>430</v>
      </c>
      <c r="D104" s="163">
        <v>1.7516093622737601</v>
      </c>
      <c r="E104" s="108">
        <v>245.52677757389699</v>
      </c>
      <c r="F104" s="108">
        <v>245.52677757389699</v>
      </c>
      <c r="G104" s="178">
        <v>0</v>
      </c>
      <c r="H104" s="108">
        <v>47373256.0629673</v>
      </c>
      <c r="I104" s="108">
        <v>47373256.0629673</v>
      </c>
      <c r="J104" s="190"/>
      <c r="K104" s="108">
        <v>4524.91</v>
      </c>
      <c r="L104" s="190">
        <v>10.565111923452699</v>
      </c>
      <c r="M104" s="190">
        <v>111.621589955082</v>
      </c>
      <c r="N104" s="190">
        <v>15.604793524569599</v>
      </c>
      <c r="O104" s="108">
        <v>24830</v>
      </c>
      <c r="P104" s="108"/>
    </row>
    <row r="105" spans="1:16" ht="13.2" x14ac:dyDescent="0.25">
      <c r="A105" s="18" t="s">
        <v>398</v>
      </c>
      <c r="B105" s="108"/>
      <c r="C105" s="108"/>
      <c r="D105" s="163"/>
      <c r="E105" s="108"/>
      <c r="F105" s="108"/>
      <c r="G105" s="178"/>
      <c r="H105" s="108"/>
      <c r="I105" s="108"/>
      <c r="J105" s="190"/>
      <c r="K105" s="108"/>
      <c r="L105" s="190"/>
      <c r="M105" s="190"/>
      <c r="N105" s="190"/>
      <c r="O105" s="108"/>
      <c r="P105" s="108"/>
    </row>
    <row r="106" spans="1:16" ht="13.2" x14ac:dyDescent="0.25">
      <c r="A106" s="108" t="s">
        <v>399</v>
      </c>
      <c r="B106" s="108">
        <v>31996</v>
      </c>
      <c r="C106" s="108">
        <v>874</v>
      </c>
      <c r="D106" s="163">
        <v>1.7516093622737601</v>
      </c>
      <c r="E106" s="108">
        <v>499.02843506636498</v>
      </c>
      <c r="F106" s="108">
        <v>499.02843506636498</v>
      </c>
      <c r="G106" s="178">
        <v>0</v>
      </c>
      <c r="H106" s="108">
        <v>97551251.482548401</v>
      </c>
      <c r="I106" s="108">
        <v>17426640.969768502</v>
      </c>
      <c r="J106" s="190"/>
      <c r="K106" s="108">
        <v>4524.91</v>
      </c>
      <c r="L106" s="190">
        <v>10.216361807913</v>
      </c>
      <c r="M106" s="190">
        <v>104.374048590184</v>
      </c>
      <c r="N106" s="190">
        <v>11.5231356509496</v>
      </c>
      <c r="O106" s="108">
        <v>21313</v>
      </c>
      <c r="P106" s="108"/>
    </row>
    <row r="107" spans="1:16" ht="13.2" x14ac:dyDescent="0.25">
      <c r="A107" s="108" t="s">
        <v>400</v>
      </c>
      <c r="B107" s="108">
        <v>66420</v>
      </c>
      <c r="C107" s="108">
        <v>874</v>
      </c>
      <c r="D107" s="163">
        <v>1.7516093622737601</v>
      </c>
      <c r="E107" s="108">
        <v>499.02843506636498</v>
      </c>
      <c r="F107" s="108">
        <v>499.02843506636498</v>
      </c>
      <c r="G107" s="178">
        <v>0</v>
      </c>
      <c r="H107" s="108">
        <v>97551251.482548401</v>
      </c>
      <c r="I107" s="108">
        <v>50185066.109164998</v>
      </c>
      <c r="J107" s="190"/>
      <c r="K107" s="108">
        <v>4524.91</v>
      </c>
      <c r="L107" s="190">
        <v>10.9301765734038</v>
      </c>
      <c r="M107" s="190">
        <v>119.468759925784</v>
      </c>
      <c r="N107" s="190">
        <v>11.602824494172401</v>
      </c>
      <c r="O107" s="108">
        <v>22592</v>
      </c>
      <c r="P107" s="108"/>
    </row>
    <row r="108" spans="1:16" ht="13.2" x14ac:dyDescent="0.25">
      <c r="A108" s="108" t="s">
        <v>401</v>
      </c>
      <c r="B108" s="108">
        <v>13061</v>
      </c>
      <c r="C108" s="108">
        <v>874</v>
      </c>
      <c r="D108" s="163">
        <v>1.7516093622737601</v>
      </c>
      <c r="E108" s="108">
        <v>499.02843506636498</v>
      </c>
      <c r="F108" s="108">
        <v>499.02843506636498</v>
      </c>
      <c r="G108" s="178">
        <v>0</v>
      </c>
      <c r="H108" s="108">
        <v>97551251.482548401</v>
      </c>
      <c r="I108" s="108">
        <v>5918596.2690709801</v>
      </c>
      <c r="J108" s="190"/>
      <c r="K108" s="108">
        <v>4524.91</v>
      </c>
      <c r="L108" s="190">
        <v>9.2754456766243507</v>
      </c>
      <c r="M108" s="190">
        <v>86.033892500009401</v>
      </c>
      <c r="N108" s="190">
        <v>13.624387272156101</v>
      </c>
      <c r="O108" s="108">
        <v>21838</v>
      </c>
      <c r="P108" s="108"/>
    </row>
    <row r="109" spans="1:16" ht="13.2" x14ac:dyDescent="0.25">
      <c r="A109" s="108" t="s">
        <v>402</v>
      </c>
      <c r="B109" s="108">
        <v>29021</v>
      </c>
      <c r="C109" s="108">
        <v>874</v>
      </c>
      <c r="D109" s="163">
        <v>1.7516093622737601</v>
      </c>
      <c r="E109" s="108">
        <v>499.02843506636498</v>
      </c>
      <c r="F109" s="108">
        <v>499.02843506636498</v>
      </c>
      <c r="G109" s="178">
        <v>0</v>
      </c>
      <c r="H109" s="108">
        <v>97551251.482548401</v>
      </c>
      <c r="I109" s="108">
        <v>16565649.082564799</v>
      </c>
      <c r="J109" s="190"/>
      <c r="K109" s="108">
        <v>4524.91</v>
      </c>
      <c r="L109" s="190">
        <v>10.0628524105441</v>
      </c>
      <c r="M109" s="190">
        <v>101.260998636393</v>
      </c>
      <c r="N109" s="190">
        <v>13.4607273401333</v>
      </c>
      <c r="O109" s="108">
        <v>22234</v>
      </c>
      <c r="P109" s="108"/>
    </row>
    <row r="110" spans="1:16" ht="13.2" x14ac:dyDescent="0.25">
      <c r="A110" s="108" t="s">
        <v>403</v>
      </c>
      <c r="B110" s="108">
        <v>17475</v>
      </c>
      <c r="C110" s="108">
        <v>874</v>
      </c>
      <c r="D110" s="163">
        <v>1.7516093622737601</v>
      </c>
      <c r="E110" s="108">
        <v>499.02843506636498</v>
      </c>
      <c r="F110" s="108">
        <v>499.02843506636498</v>
      </c>
      <c r="G110" s="178">
        <v>0</v>
      </c>
      <c r="H110" s="108">
        <v>97551251.482548401</v>
      </c>
      <c r="I110" s="108">
        <v>7455299.0519791702</v>
      </c>
      <c r="J110" s="190"/>
      <c r="K110" s="108">
        <v>4524.91</v>
      </c>
      <c r="L110" s="190">
        <v>9.5854026720221395</v>
      </c>
      <c r="M110" s="190">
        <v>91.879944384809093</v>
      </c>
      <c r="N110" s="190">
        <v>10.518470666301999</v>
      </c>
      <c r="O110" s="108">
        <v>22243</v>
      </c>
      <c r="P110" s="108"/>
    </row>
    <row r="111" spans="1:16" ht="13.2" x14ac:dyDescent="0.25">
      <c r="A111" s="18" t="s">
        <v>404</v>
      </c>
      <c r="B111" s="108"/>
      <c r="C111" s="108"/>
      <c r="D111" s="163"/>
      <c r="E111" s="108"/>
      <c r="F111" s="108"/>
      <c r="G111" s="178"/>
      <c r="H111" s="108"/>
      <c r="I111" s="108"/>
      <c r="J111" s="190"/>
      <c r="K111" s="108"/>
      <c r="L111" s="190"/>
      <c r="M111" s="190"/>
      <c r="N111" s="190"/>
      <c r="O111" s="108"/>
      <c r="P111" s="108"/>
    </row>
    <row r="112" spans="1:16" ht="13.2" x14ac:dyDescent="0.25">
      <c r="A112" s="108" t="s">
        <v>405</v>
      </c>
      <c r="B112" s="108">
        <v>15968</v>
      </c>
      <c r="C112" s="108">
        <v>1685</v>
      </c>
      <c r="D112" s="163">
        <v>1.7516093622737601</v>
      </c>
      <c r="E112" s="108">
        <v>962.09292925879299</v>
      </c>
      <c r="F112" s="108">
        <v>962.09292925879299</v>
      </c>
      <c r="G112" s="178">
        <v>0</v>
      </c>
      <c r="H112" s="108">
        <v>1345132954.7395501</v>
      </c>
      <c r="I112" s="108">
        <v>6766516.6017509904</v>
      </c>
      <c r="J112" s="190"/>
      <c r="K112" s="108">
        <v>4524.91</v>
      </c>
      <c r="L112" s="190">
        <v>9.6101315000595697</v>
      </c>
      <c r="M112" s="190">
        <v>92.354627448437199</v>
      </c>
      <c r="N112" s="190">
        <v>9.5565183457647507</v>
      </c>
      <c r="O112" s="108">
        <v>23160</v>
      </c>
      <c r="P112" s="108"/>
    </row>
    <row r="113" spans="1:16" ht="13.2" x14ac:dyDescent="0.25">
      <c r="A113" s="108" t="s">
        <v>406</v>
      </c>
      <c r="B113" s="108">
        <v>12498</v>
      </c>
      <c r="C113" s="108">
        <v>1685</v>
      </c>
      <c r="D113" s="163">
        <v>1.7516093622737601</v>
      </c>
      <c r="E113" s="108">
        <v>962.09292925879299</v>
      </c>
      <c r="F113" s="108">
        <v>962.09292925879299</v>
      </c>
      <c r="G113" s="178">
        <v>0</v>
      </c>
      <c r="H113" s="108">
        <v>1345132954.7395501</v>
      </c>
      <c r="I113" s="108">
        <v>5214646.1311517302</v>
      </c>
      <c r="J113" s="190"/>
      <c r="K113" s="108">
        <v>4524.91</v>
      </c>
      <c r="L113" s="190">
        <v>9.3021075278732503</v>
      </c>
      <c r="M113" s="190">
        <v>86.529204460116304</v>
      </c>
      <c r="N113" s="190">
        <v>11.069820935713199</v>
      </c>
      <c r="O113" s="108">
        <v>22938</v>
      </c>
      <c r="P113" s="108"/>
    </row>
    <row r="114" spans="1:16" ht="13.2" x14ac:dyDescent="0.25">
      <c r="A114" s="108" t="s">
        <v>407</v>
      </c>
      <c r="B114" s="108">
        <v>19844</v>
      </c>
      <c r="C114" s="108">
        <v>1685</v>
      </c>
      <c r="D114" s="163">
        <v>1.7516093622737601</v>
      </c>
      <c r="E114" s="108">
        <v>962.09292925879299</v>
      </c>
      <c r="F114" s="108">
        <v>962.09292925879299</v>
      </c>
      <c r="G114" s="178">
        <v>0</v>
      </c>
      <c r="H114" s="108">
        <v>1345132954.7395501</v>
      </c>
      <c r="I114" s="108">
        <v>6587708.74965561</v>
      </c>
      <c r="J114" s="190"/>
      <c r="K114" s="108">
        <v>4524.91</v>
      </c>
      <c r="L114" s="190">
        <v>9.8829418464083396</v>
      </c>
      <c r="M114" s="190">
        <v>97.672539539489193</v>
      </c>
      <c r="N114" s="190">
        <v>5.7587137110098103</v>
      </c>
      <c r="O114" s="108">
        <v>20092</v>
      </c>
      <c r="P114" s="108"/>
    </row>
    <row r="115" spans="1:16" ht="13.2" x14ac:dyDescent="0.25">
      <c r="A115" s="108" t="s">
        <v>408</v>
      </c>
      <c r="B115" s="108">
        <v>15912</v>
      </c>
      <c r="C115" s="108">
        <v>1685</v>
      </c>
      <c r="D115" s="163">
        <v>1.7516093622737601</v>
      </c>
      <c r="E115" s="108">
        <v>962.09292925879299</v>
      </c>
      <c r="F115" s="108">
        <v>962.09292925879299</v>
      </c>
      <c r="G115" s="178">
        <v>0</v>
      </c>
      <c r="H115" s="108">
        <v>1345132954.7395501</v>
      </c>
      <c r="I115" s="108">
        <v>9945184.7840194292</v>
      </c>
      <c r="J115" s="190"/>
      <c r="K115" s="108">
        <v>4524.91</v>
      </c>
      <c r="L115" s="190">
        <v>9.4159037788636102</v>
      </c>
      <c r="M115" s="190">
        <v>88.659243972818103</v>
      </c>
      <c r="N115" s="190">
        <v>11.203303575867</v>
      </c>
      <c r="O115" s="108">
        <v>34701</v>
      </c>
      <c r="P115" s="108"/>
    </row>
    <row r="116" spans="1:16" ht="13.2" x14ac:dyDescent="0.25">
      <c r="A116" s="108" t="s">
        <v>409</v>
      </c>
      <c r="B116" s="108">
        <v>34775</v>
      </c>
      <c r="C116" s="108">
        <v>1685</v>
      </c>
      <c r="D116" s="163">
        <v>1.7516093622737601</v>
      </c>
      <c r="E116" s="108">
        <v>962.09292925879299</v>
      </c>
      <c r="F116" s="108">
        <v>962.09292925879299</v>
      </c>
      <c r="G116" s="178">
        <v>0</v>
      </c>
      <c r="H116" s="108">
        <v>1345132954.7395501</v>
      </c>
      <c r="I116" s="108">
        <v>21920533.930606999</v>
      </c>
      <c r="J116" s="190"/>
      <c r="K116" s="108">
        <v>4524.91</v>
      </c>
      <c r="L116" s="190">
        <v>10.2648689549154</v>
      </c>
      <c r="M116" s="190">
        <v>105.36753466158601</v>
      </c>
      <c r="N116" s="190">
        <v>10.8600228578514</v>
      </c>
      <c r="O116" s="108">
        <v>26784</v>
      </c>
      <c r="P116" s="108"/>
    </row>
    <row r="117" spans="1:16" ht="13.2" x14ac:dyDescent="0.25">
      <c r="A117" s="108" t="s">
        <v>410</v>
      </c>
      <c r="B117" s="108">
        <v>151306</v>
      </c>
      <c r="C117" s="108">
        <v>1685</v>
      </c>
      <c r="D117" s="163">
        <v>1.7516093622737601</v>
      </c>
      <c r="E117" s="108">
        <v>962.09292925879299</v>
      </c>
      <c r="F117" s="108">
        <v>962.09292925879299</v>
      </c>
      <c r="G117" s="178">
        <v>0</v>
      </c>
      <c r="H117" s="108">
        <v>1345132954.7395501</v>
      </c>
      <c r="I117" s="108">
        <v>165015167.201985</v>
      </c>
      <c r="J117" s="190"/>
      <c r="K117" s="108">
        <v>4524.91</v>
      </c>
      <c r="L117" s="190">
        <v>11.8924509125833</v>
      </c>
      <c r="M117" s="190">
        <v>141.430388708203</v>
      </c>
      <c r="N117" s="190">
        <v>7.1558863321004003</v>
      </c>
      <c r="O117" s="108">
        <v>27142</v>
      </c>
      <c r="P117" s="108"/>
    </row>
    <row r="118" spans="1:16" ht="13.2" x14ac:dyDescent="0.25">
      <c r="A118" s="108" t="s">
        <v>411</v>
      </c>
      <c r="B118" s="108">
        <v>52241</v>
      </c>
      <c r="C118" s="108">
        <v>1685</v>
      </c>
      <c r="D118" s="163">
        <v>1.7516093622737601</v>
      </c>
      <c r="E118" s="108">
        <v>962.09292925879299</v>
      </c>
      <c r="F118" s="108">
        <v>962.09292925879299</v>
      </c>
      <c r="G118" s="178">
        <v>0</v>
      </c>
      <c r="H118" s="108">
        <v>1345132954.7395501</v>
      </c>
      <c r="I118" s="108">
        <v>40476082.391167797</v>
      </c>
      <c r="J118" s="190"/>
      <c r="K118" s="108">
        <v>4524.91</v>
      </c>
      <c r="L118" s="190">
        <v>10.652757067921</v>
      </c>
      <c r="M118" s="190">
        <v>113.481233148141</v>
      </c>
      <c r="N118" s="190">
        <v>12.942403945672799</v>
      </c>
      <c r="O118" s="108">
        <v>26900</v>
      </c>
      <c r="P118" s="108"/>
    </row>
    <row r="119" spans="1:16" ht="13.2" x14ac:dyDescent="0.25">
      <c r="A119" s="108" t="s">
        <v>412</v>
      </c>
      <c r="B119" s="108">
        <v>28193</v>
      </c>
      <c r="C119" s="108">
        <v>1685</v>
      </c>
      <c r="D119" s="163">
        <v>1.7516093622737601</v>
      </c>
      <c r="E119" s="108">
        <v>962.09292925879299</v>
      </c>
      <c r="F119" s="108">
        <v>962.09292925879299</v>
      </c>
      <c r="G119" s="178">
        <v>0</v>
      </c>
      <c r="H119" s="108">
        <v>1345132954.7395501</v>
      </c>
      <c r="I119" s="108">
        <v>18198967.3089858</v>
      </c>
      <c r="J119" s="190"/>
      <c r="K119" s="108">
        <v>4524.91</v>
      </c>
      <c r="L119" s="190">
        <v>10.161903463282</v>
      </c>
      <c r="M119" s="190">
        <v>103.264281997064</v>
      </c>
      <c r="N119" s="190">
        <v>8.7554780026493102</v>
      </c>
      <c r="O119" s="108">
        <v>31910</v>
      </c>
      <c r="P119" s="108"/>
    </row>
    <row r="120" spans="1:16" ht="13.2" x14ac:dyDescent="0.25">
      <c r="A120" s="108" t="s">
        <v>413</v>
      </c>
      <c r="B120" s="108">
        <v>15585</v>
      </c>
      <c r="C120" s="108">
        <v>1685</v>
      </c>
      <c r="D120" s="163">
        <v>1.7516093622737601</v>
      </c>
      <c r="E120" s="108">
        <v>962.09292925879299</v>
      </c>
      <c r="F120" s="108">
        <v>962.09292925879299</v>
      </c>
      <c r="G120" s="178">
        <v>0</v>
      </c>
      <c r="H120" s="108">
        <v>1345132954.7395501</v>
      </c>
      <c r="I120" s="108">
        <v>8901057.4983108193</v>
      </c>
      <c r="J120" s="190"/>
      <c r="K120" s="108">
        <v>4524.91</v>
      </c>
      <c r="L120" s="190">
        <v>9.1553247784871701</v>
      </c>
      <c r="M120" s="190">
        <v>83.819971799581197</v>
      </c>
      <c r="N120" s="190">
        <v>13.275191013430099</v>
      </c>
      <c r="O120" s="108">
        <v>30141</v>
      </c>
      <c r="P120" s="108"/>
    </row>
    <row r="121" spans="1:16" ht="13.2" x14ac:dyDescent="0.25">
      <c r="A121" s="108" t="s">
        <v>414</v>
      </c>
      <c r="B121" s="108">
        <v>17376</v>
      </c>
      <c r="C121" s="108">
        <v>1685</v>
      </c>
      <c r="D121" s="163">
        <v>1.7516093622737601</v>
      </c>
      <c r="E121" s="108">
        <v>962.09292925879299</v>
      </c>
      <c r="F121" s="108">
        <v>962.09292925879299</v>
      </c>
      <c r="G121" s="178">
        <v>0</v>
      </c>
      <c r="H121" s="108">
        <v>1345132954.7395501</v>
      </c>
      <c r="I121" s="108">
        <v>10834044.686345199</v>
      </c>
      <c r="J121" s="190"/>
      <c r="K121" s="108">
        <v>4524.91</v>
      </c>
      <c r="L121" s="190">
        <v>9.5329947381627296</v>
      </c>
      <c r="M121" s="190">
        <v>90.877988677838403</v>
      </c>
      <c r="N121" s="190">
        <v>11.787356652819399</v>
      </c>
      <c r="O121" s="108">
        <v>32961</v>
      </c>
      <c r="P121" s="108"/>
    </row>
    <row r="122" spans="1:16" ht="13.2" x14ac:dyDescent="0.25">
      <c r="A122" s="108" t="s">
        <v>415</v>
      </c>
      <c r="B122" s="108">
        <v>17723</v>
      </c>
      <c r="C122" s="108">
        <v>1685</v>
      </c>
      <c r="D122" s="163">
        <v>1.7516093622737601</v>
      </c>
      <c r="E122" s="108">
        <v>962.09292925879299</v>
      </c>
      <c r="F122" s="108">
        <v>962.09292925879299</v>
      </c>
      <c r="G122" s="178">
        <v>0</v>
      </c>
      <c r="H122" s="108">
        <v>1345132954.7395501</v>
      </c>
      <c r="I122" s="108">
        <v>8953534.2058255896</v>
      </c>
      <c r="J122" s="190"/>
      <c r="K122" s="108">
        <v>4524.91</v>
      </c>
      <c r="L122" s="190">
        <v>9.4951243404205705</v>
      </c>
      <c r="M122" s="190">
        <v>90.157386240047202</v>
      </c>
      <c r="N122" s="190">
        <v>12.4956536331301</v>
      </c>
      <c r="O122" s="108">
        <v>25078</v>
      </c>
      <c r="P122" s="108"/>
    </row>
    <row r="123" spans="1:16" ht="13.2" x14ac:dyDescent="0.25">
      <c r="A123" s="108" t="s">
        <v>416</v>
      </c>
      <c r="B123" s="108">
        <v>86560</v>
      </c>
      <c r="C123" s="108">
        <v>1685</v>
      </c>
      <c r="D123" s="163">
        <v>1.7516093622737601</v>
      </c>
      <c r="E123" s="108">
        <v>962.09292925879299</v>
      </c>
      <c r="F123" s="108">
        <v>962.09292925879299</v>
      </c>
      <c r="G123" s="178">
        <v>0</v>
      </c>
      <c r="H123" s="108">
        <v>1345132954.7395501</v>
      </c>
      <c r="I123" s="108">
        <v>75894490.510301307</v>
      </c>
      <c r="J123" s="190"/>
      <c r="K123" s="108">
        <v>4524.91</v>
      </c>
      <c r="L123" s="190">
        <v>11.2165337804568</v>
      </c>
      <c r="M123" s="190">
        <v>125.810630048129</v>
      </c>
      <c r="N123" s="190">
        <v>11.3509547698732</v>
      </c>
      <c r="O123" s="108">
        <v>24582</v>
      </c>
      <c r="P123" s="108"/>
    </row>
    <row r="124" spans="1:16" ht="13.2" x14ac:dyDescent="0.25">
      <c r="A124" s="108" t="s">
        <v>417</v>
      </c>
      <c r="B124" s="108">
        <v>32430</v>
      </c>
      <c r="C124" s="108">
        <v>1685</v>
      </c>
      <c r="D124" s="163">
        <v>1.7516093622737601</v>
      </c>
      <c r="E124" s="108">
        <v>962.09292925879299</v>
      </c>
      <c r="F124" s="108">
        <v>962.09292925879299</v>
      </c>
      <c r="G124" s="178">
        <v>0</v>
      </c>
      <c r="H124" s="108">
        <v>1345132954.7395501</v>
      </c>
      <c r="I124" s="108">
        <v>20299702.6124992</v>
      </c>
      <c r="J124" s="190"/>
      <c r="K124" s="108">
        <v>4524.91</v>
      </c>
      <c r="L124" s="190">
        <v>10.309400842519301</v>
      </c>
      <c r="M124" s="190">
        <v>106.28374573173799</v>
      </c>
      <c r="N124" s="190">
        <v>8.5833207096796098</v>
      </c>
      <c r="O124" s="108">
        <v>28973</v>
      </c>
      <c r="P124" s="108"/>
    </row>
    <row r="125" spans="1:16" ht="13.2" x14ac:dyDescent="0.25">
      <c r="A125" s="108" t="s">
        <v>418</v>
      </c>
      <c r="B125" s="108">
        <v>47134</v>
      </c>
      <c r="C125" s="108">
        <v>1685</v>
      </c>
      <c r="D125" s="163">
        <v>1.7516093622737601</v>
      </c>
      <c r="E125" s="108">
        <v>962.09292925879299</v>
      </c>
      <c r="F125" s="108">
        <v>962.09292925879299</v>
      </c>
      <c r="G125" s="178">
        <v>0</v>
      </c>
      <c r="H125" s="108">
        <v>1345132954.7395501</v>
      </c>
      <c r="I125" s="108">
        <v>31165908.098396499</v>
      </c>
      <c r="J125" s="190"/>
      <c r="K125" s="108">
        <v>4524.91</v>
      </c>
      <c r="L125" s="190">
        <v>10.7025276259664</v>
      </c>
      <c r="M125" s="190">
        <v>114.544097584575</v>
      </c>
      <c r="N125" s="190">
        <v>7.6555873304672097</v>
      </c>
      <c r="O125" s="108">
        <v>26264</v>
      </c>
      <c r="P125" s="108"/>
    </row>
    <row r="126" spans="1:16" ht="13.2" x14ac:dyDescent="0.25">
      <c r="A126" s="108" t="s">
        <v>419</v>
      </c>
      <c r="B126" s="108">
        <v>24627</v>
      </c>
      <c r="C126" s="108">
        <v>1685</v>
      </c>
      <c r="D126" s="163">
        <v>1.7516093622737601</v>
      </c>
      <c r="E126" s="108">
        <v>962.09292925879299</v>
      </c>
      <c r="F126" s="108">
        <v>962.09292925879299</v>
      </c>
      <c r="G126" s="178">
        <v>0</v>
      </c>
      <c r="H126" s="108">
        <v>1345132954.7395501</v>
      </c>
      <c r="I126" s="108">
        <v>14756215.065424399</v>
      </c>
      <c r="J126" s="190"/>
      <c r="K126" s="108">
        <v>4524.91</v>
      </c>
      <c r="L126" s="190">
        <v>10.072911673302499</v>
      </c>
      <c r="M126" s="190">
        <v>101.463549578154</v>
      </c>
      <c r="N126" s="190">
        <v>7.1419720405934299</v>
      </c>
      <c r="O126" s="108">
        <v>32370</v>
      </c>
      <c r="P126" s="108"/>
    </row>
    <row r="127" spans="1:16" ht="13.2" x14ac:dyDescent="0.25">
      <c r="A127" s="108" t="s">
        <v>420</v>
      </c>
      <c r="B127" s="108">
        <v>130288</v>
      </c>
      <c r="C127" s="108">
        <v>1685</v>
      </c>
      <c r="D127" s="163">
        <v>1.7516093622737601</v>
      </c>
      <c r="E127" s="108">
        <v>962.09292925879299</v>
      </c>
      <c r="F127" s="108">
        <v>962.09292925879299</v>
      </c>
      <c r="G127" s="178">
        <v>0</v>
      </c>
      <c r="H127" s="108">
        <v>1345132954.7395501</v>
      </c>
      <c r="I127" s="108">
        <v>142839885.48129299</v>
      </c>
      <c r="J127" s="190"/>
      <c r="K127" s="108">
        <v>4524.91</v>
      </c>
      <c r="L127" s="190">
        <v>11.7311871824989</v>
      </c>
      <c r="M127" s="190">
        <v>137.620752710826</v>
      </c>
      <c r="N127" s="190">
        <v>7.8417729689910196</v>
      </c>
      <c r="O127" s="108">
        <v>30748</v>
      </c>
      <c r="P127" s="108"/>
    </row>
    <row r="128" spans="1:16" ht="13.2" x14ac:dyDescent="0.25">
      <c r="A128" s="108" t="s">
        <v>421</v>
      </c>
      <c r="B128" s="108">
        <v>362133</v>
      </c>
      <c r="C128" s="108">
        <v>1685</v>
      </c>
      <c r="D128" s="163">
        <v>1.7516093622737601</v>
      </c>
      <c r="E128" s="108">
        <v>962.09292925879299</v>
      </c>
      <c r="F128" s="108">
        <v>962.09292925879299</v>
      </c>
      <c r="G128" s="178">
        <v>0</v>
      </c>
      <c r="H128" s="108">
        <v>1345132954.7395501</v>
      </c>
      <c r="I128" s="108">
        <v>536026488.43947703</v>
      </c>
      <c r="J128" s="190"/>
      <c r="K128" s="108">
        <v>4524.91</v>
      </c>
      <c r="L128" s="190">
        <v>12.7957409032825</v>
      </c>
      <c r="M128" s="190">
        <v>163.73098526393699</v>
      </c>
      <c r="N128" s="190">
        <v>4.7287970873368401</v>
      </c>
      <c r="O128" s="108">
        <v>26936</v>
      </c>
      <c r="P128" s="108"/>
    </row>
    <row r="129" spans="1:16" ht="13.2" x14ac:dyDescent="0.25">
      <c r="A129" s="108" t="s">
        <v>422</v>
      </c>
      <c r="B129" s="108">
        <v>13106</v>
      </c>
      <c r="C129" s="108">
        <v>1685</v>
      </c>
      <c r="D129" s="163">
        <v>1.7516093622737601</v>
      </c>
      <c r="E129" s="108">
        <v>962.09292925879299</v>
      </c>
      <c r="F129" s="108">
        <v>962.09292925879299</v>
      </c>
      <c r="G129" s="178">
        <v>0</v>
      </c>
      <c r="H129" s="108">
        <v>1345132954.7395501</v>
      </c>
      <c r="I129" s="108">
        <v>6922822.2450376302</v>
      </c>
      <c r="J129" s="190"/>
      <c r="K129" s="108">
        <v>4524.91</v>
      </c>
      <c r="L129" s="190">
        <v>9.2362963097719408</v>
      </c>
      <c r="M129" s="190">
        <v>85.309169521906796</v>
      </c>
      <c r="N129" s="190">
        <v>15.0033254824385</v>
      </c>
      <c r="O129" s="108">
        <v>24776</v>
      </c>
      <c r="P129" s="108"/>
    </row>
    <row r="130" spans="1:16" ht="13.2" x14ac:dyDescent="0.25">
      <c r="A130" s="108" t="s">
        <v>423</v>
      </c>
      <c r="B130" s="108">
        <v>7323</v>
      </c>
      <c r="C130" s="108">
        <v>1685</v>
      </c>
      <c r="D130" s="163">
        <v>1.7516093622737601</v>
      </c>
      <c r="E130" s="108">
        <v>962.09292925879299</v>
      </c>
      <c r="F130" s="108">
        <v>962.09292925879299</v>
      </c>
      <c r="G130" s="178">
        <v>0</v>
      </c>
      <c r="H130" s="108">
        <v>1345132954.7395501</v>
      </c>
      <c r="I130" s="108">
        <v>2903654.24068593</v>
      </c>
      <c r="J130" s="190"/>
      <c r="K130" s="108">
        <v>4524.91</v>
      </c>
      <c r="L130" s="190">
        <v>8.6938897413220992</v>
      </c>
      <c r="M130" s="190">
        <v>75.583718834265696</v>
      </c>
      <c r="N130" s="190">
        <v>12.579929797150401</v>
      </c>
      <c r="O130" s="108">
        <v>21799</v>
      </c>
      <c r="P130" s="108"/>
    </row>
    <row r="131" spans="1:16" ht="13.2" x14ac:dyDescent="0.25">
      <c r="A131" s="108" t="s">
        <v>424</v>
      </c>
      <c r="B131" s="108">
        <v>18962</v>
      </c>
      <c r="C131" s="108">
        <v>1685</v>
      </c>
      <c r="D131" s="163">
        <v>1.7516093622737601</v>
      </c>
      <c r="E131" s="108">
        <v>962.09292925879299</v>
      </c>
      <c r="F131" s="108">
        <v>962.09292925879299</v>
      </c>
      <c r="G131" s="178">
        <v>0</v>
      </c>
      <c r="H131" s="108">
        <v>1345132954.7395501</v>
      </c>
      <c r="I131" s="108">
        <v>11380125.838730199</v>
      </c>
      <c r="J131" s="190"/>
      <c r="K131" s="108">
        <v>4524.91</v>
      </c>
      <c r="L131" s="190">
        <v>9.5500720598476398</v>
      </c>
      <c r="M131" s="190">
        <v>91.203876348282506</v>
      </c>
      <c r="N131" s="190">
        <v>12.4320451979073</v>
      </c>
      <c r="O131" s="108">
        <v>30532</v>
      </c>
      <c r="P131" s="108"/>
    </row>
    <row r="132" spans="1:16" ht="13.2" x14ac:dyDescent="0.25">
      <c r="A132" s="108" t="s">
        <v>425</v>
      </c>
      <c r="B132" s="108">
        <v>19437</v>
      </c>
      <c r="C132" s="108">
        <v>1685</v>
      </c>
      <c r="D132" s="163">
        <v>1.7516093622737601</v>
      </c>
      <c r="E132" s="108">
        <v>962.09292925879299</v>
      </c>
      <c r="F132" s="108">
        <v>962.09292925879299</v>
      </c>
      <c r="G132" s="178">
        <v>0</v>
      </c>
      <c r="H132" s="108">
        <v>1345132954.7395501</v>
      </c>
      <c r="I132" s="108">
        <v>11663398.0673228</v>
      </c>
      <c r="J132" s="190"/>
      <c r="K132" s="108">
        <v>4524.91</v>
      </c>
      <c r="L132" s="190">
        <v>9.4806616846484406</v>
      </c>
      <c r="M132" s="190">
        <v>89.882945978761001</v>
      </c>
      <c r="N132" s="190">
        <v>13.073628068225799</v>
      </c>
      <c r="O132" s="108">
        <v>30193</v>
      </c>
      <c r="P132" s="108"/>
    </row>
    <row r="133" spans="1:16" ht="13.2" x14ac:dyDescent="0.25">
      <c r="A133" s="108" t="s">
        <v>426</v>
      </c>
      <c r="B133" s="108">
        <v>16861</v>
      </c>
      <c r="C133" s="108">
        <v>1685</v>
      </c>
      <c r="D133" s="163">
        <v>1.7516093622737601</v>
      </c>
      <c r="E133" s="108">
        <v>962.09292925879299</v>
      </c>
      <c r="F133" s="108">
        <v>962.09292925879299</v>
      </c>
      <c r="G133" s="178">
        <v>0</v>
      </c>
      <c r="H133" s="108">
        <v>1345132954.7395501</v>
      </c>
      <c r="I133" s="108">
        <v>10140102.7420396</v>
      </c>
      <c r="J133" s="190"/>
      <c r="K133" s="108">
        <v>4524.91</v>
      </c>
      <c r="L133" s="190">
        <v>9.4724181598066295</v>
      </c>
      <c r="M133" s="190">
        <v>89.726705794234405</v>
      </c>
      <c r="N133" s="190">
        <v>10.727382944681001</v>
      </c>
      <c r="O133" s="108">
        <v>33501</v>
      </c>
      <c r="P133" s="108"/>
    </row>
    <row r="134" spans="1:16" ht="13.2" x14ac:dyDescent="0.25">
      <c r="A134" s="108" t="s">
        <v>427</v>
      </c>
      <c r="B134" s="108">
        <v>27152</v>
      </c>
      <c r="C134" s="108">
        <v>1685</v>
      </c>
      <c r="D134" s="163">
        <v>1.7516093622737601</v>
      </c>
      <c r="E134" s="108">
        <v>962.09292925879299</v>
      </c>
      <c r="F134" s="108">
        <v>962.09292925879299</v>
      </c>
      <c r="G134" s="178">
        <v>0</v>
      </c>
      <c r="H134" s="108">
        <v>1345132954.7395501</v>
      </c>
      <c r="I134" s="108">
        <v>14564420.2692525</v>
      </c>
      <c r="J134" s="190"/>
      <c r="K134" s="108">
        <v>4524.91</v>
      </c>
      <c r="L134" s="190">
        <v>10.113768302728699</v>
      </c>
      <c r="M134" s="190">
        <v>102.28830928127999</v>
      </c>
      <c r="N134" s="190">
        <v>8.2089831640225395</v>
      </c>
      <c r="O134" s="108">
        <v>26599</v>
      </c>
      <c r="P134" s="108"/>
    </row>
    <row r="135" spans="1:16" ht="13.2" x14ac:dyDescent="0.25">
      <c r="A135" s="108" t="s">
        <v>428</v>
      </c>
      <c r="B135" s="108">
        <v>14544</v>
      </c>
      <c r="C135" s="108">
        <v>1685</v>
      </c>
      <c r="D135" s="163">
        <v>1.7516093622737601</v>
      </c>
      <c r="E135" s="108">
        <v>962.09292925879299</v>
      </c>
      <c r="F135" s="108">
        <v>962.09292925879299</v>
      </c>
      <c r="G135" s="178">
        <v>0</v>
      </c>
      <c r="H135" s="108">
        <v>1345132954.7395501</v>
      </c>
      <c r="I135" s="108">
        <v>7966713.2262364402</v>
      </c>
      <c r="J135" s="190"/>
      <c r="K135" s="108">
        <v>4524.91</v>
      </c>
      <c r="L135" s="190">
        <v>9.2364111186220903</v>
      </c>
      <c r="M135" s="190">
        <v>85.311290352205802</v>
      </c>
      <c r="N135" s="190">
        <v>13.237267383381001</v>
      </c>
      <c r="O135" s="108">
        <v>28351</v>
      </c>
      <c r="P135" s="108"/>
    </row>
    <row r="136" spans="1:16" ht="13.2" x14ac:dyDescent="0.25">
      <c r="A136" s="108" t="s">
        <v>429</v>
      </c>
      <c r="B136" s="108">
        <v>23470</v>
      </c>
      <c r="C136" s="108">
        <v>1685</v>
      </c>
      <c r="D136" s="163">
        <v>1.7516093622737601</v>
      </c>
      <c r="E136" s="108">
        <v>962.09292925879299</v>
      </c>
      <c r="F136" s="108">
        <v>962.09292925879299</v>
      </c>
      <c r="G136" s="178">
        <v>0</v>
      </c>
      <c r="H136" s="108">
        <v>1345132954.7395501</v>
      </c>
      <c r="I136" s="108">
        <v>11977296.7868197</v>
      </c>
      <c r="J136" s="190"/>
      <c r="K136" s="108">
        <v>4524.91</v>
      </c>
      <c r="L136" s="190">
        <v>9.9265185054357605</v>
      </c>
      <c r="M136" s="190">
        <v>98.535769638758595</v>
      </c>
      <c r="N136" s="190">
        <v>10.172056924995101</v>
      </c>
      <c r="O136" s="108">
        <v>24547</v>
      </c>
      <c r="P136" s="108"/>
    </row>
    <row r="137" spans="1:16" ht="13.2" x14ac:dyDescent="0.25">
      <c r="A137" s="108" t="s">
        <v>430</v>
      </c>
      <c r="B137" s="108">
        <v>13660</v>
      </c>
      <c r="C137" s="108">
        <v>1685</v>
      </c>
      <c r="D137" s="163">
        <v>1.7516093622737601</v>
      </c>
      <c r="E137" s="108">
        <v>962.09292925879299</v>
      </c>
      <c r="F137" s="108">
        <v>962.09292925879299</v>
      </c>
      <c r="G137" s="178">
        <v>0</v>
      </c>
      <c r="H137" s="108">
        <v>1345132954.7395501</v>
      </c>
      <c r="I137" s="108">
        <v>7163426.6405912703</v>
      </c>
      <c r="J137" s="190"/>
      <c r="K137" s="108">
        <v>4524.91</v>
      </c>
      <c r="L137" s="190">
        <v>9.1745972206934301</v>
      </c>
      <c r="M137" s="190">
        <v>84.173234161955605</v>
      </c>
      <c r="N137" s="190">
        <v>13.5262828171062</v>
      </c>
      <c r="O137" s="108">
        <v>26858</v>
      </c>
      <c r="P137" s="108"/>
    </row>
    <row r="138" spans="1:16" ht="13.2" x14ac:dyDescent="0.25">
      <c r="A138" s="108" t="s">
        <v>431</v>
      </c>
      <c r="B138" s="108">
        <v>46936</v>
      </c>
      <c r="C138" s="108">
        <v>1685</v>
      </c>
      <c r="D138" s="163">
        <v>1.7516093622737601</v>
      </c>
      <c r="E138" s="108">
        <v>962.09292925879299</v>
      </c>
      <c r="F138" s="108">
        <v>962.09292925879299</v>
      </c>
      <c r="G138" s="178">
        <v>0</v>
      </c>
      <c r="H138" s="108">
        <v>1345132954.7395501</v>
      </c>
      <c r="I138" s="108">
        <v>33086824.087267701</v>
      </c>
      <c r="J138" s="190"/>
      <c r="K138" s="108">
        <v>4524.91</v>
      </c>
      <c r="L138" s="190">
        <v>10.5993806381339</v>
      </c>
      <c r="M138" s="190">
        <v>112.34686991204801</v>
      </c>
      <c r="N138" s="190">
        <v>9.5640641679922709</v>
      </c>
      <c r="O138" s="108">
        <v>28078</v>
      </c>
      <c r="P138" s="108"/>
    </row>
    <row r="139" spans="1:16" ht="13.2" x14ac:dyDescent="0.25">
      <c r="A139" s="108" t="s">
        <v>432</v>
      </c>
      <c r="B139" s="108">
        <v>37738</v>
      </c>
      <c r="C139" s="108">
        <v>1685</v>
      </c>
      <c r="D139" s="163">
        <v>1.7516093622737601</v>
      </c>
      <c r="E139" s="108">
        <v>962.09292925879299</v>
      </c>
      <c r="F139" s="108">
        <v>962.09292925879299</v>
      </c>
      <c r="G139" s="178">
        <v>0</v>
      </c>
      <c r="H139" s="108">
        <v>1345132954.7395501</v>
      </c>
      <c r="I139" s="108">
        <v>32528878.459134299</v>
      </c>
      <c r="J139" s="190"/>
      <c r="K139" s="108">
        <v>4524.91</v>
      </c>
      <c r="L139" s="190">
        <v>10.4634914155448</v>
      </c>
      <c r="M139" s="190">
        <v>109.484652603179</v>
      </c>
      <c r="N139" s="190">
        <v>8.1267037338210493</v>
      </c>
      <c r="O139" s="108">
        <v>41737</v>
      </c>
      <c r="P139" s="108"/>
    </row>
    <row r="140" spans="1:16" ht="13.2" x14ac:dyDescent="0.25">
      <c r="A140" s="108" t="s">
        <v>433</v>
      </c>
      <c r="B140" s="108">
        <v>31911</v>
      </c>
      <c r="C140" s="108">
        <v>1685</v>
      </c>
      <c r="D140" s="163">
        <v>1.7516093622737601</v>
      </c>
      <c r="E140" s="108">
        <v>962.09292925879299</v>
      </c>
      <c r="F140" s="108">
        <v>962.09292925879299</v>
      </c>
      <c r="G140" s="178">
        <v>0</v>
      </c>
      <c r="H140" s="108">
        <v>1345132954.7395501</v>
      </c>
      <c r="I140" s="108">
        <v>21035448.005327299</v>
      </c>
      <c r="J140" s="190"/>
      <c r="K140" s="108">
        <v>4524.91</v>
      </c>
      <c r="L140" s="190">
        <v>10.2016509696188</v>
      </c>
      <c r="M140" s="190">
        <v>104.073682505924</v>
      </c>
      <c r="N140" s="190">
        <v>10.6087632861061</v>
      </c>
      <c r="O140" s="108">
        <v>29728</v>
      </c>
      <c r="P140" s="108"/>
    </row>
    <row r="141" spans="1:16" ht="13.2" x14ac:dyDescent="0.25">
      <c r="A141" s="108" t="s">
        <v>434</v>
      </c>
      <c r="B141" s="108">
        <v>16458</v>
      </c>
      <c r="C141" s="108">
        <v>1685</v>
      </c>
      <c r="D141" s="163">
        <v>1.7516093622737601</v>
      </c>
      <c r="E141" s="108">
        <v>962.09292925879299</v>
      </c>
      <c r="F141" s="108">
        <v>962.09292925879299</v>
      </c>
      <c r="G141" s="178">
        <v>0</v>
      </c>
      <c r="H141" s="108">
        <v>1345132954.7395501</v>
      </c>
      <c r="I141" s="108">
        <v>6272584.0658194404</v>
      </c>
      <c r="J141" s="190"/>
      <c r="K141" s="108">
        <v>4524.91</v>
      </c>
      <c r="L141" s="190">
        <v>9.6376957860759305</v>
      </c>
      <c r="M141" s="190">
        <v>92.8851800649457</v>
      </c>
      <c r="N141" s="190">
        <v>8.9713703742600295</v>
      </c>
      <c r="O141" s="108">
        <v>21114</v>
      </c>
      <c r="P141" s="108"/>
    </row>
    <row r="142" spans="1:16" ht="13.2" x14ac:dyDescent="0.25">
      <c r="A142" s="108" t="s">
        <v>435</v>
      </c>
      <c r="B142" s="108">
        <v>44866</v>
      </c>
      <c r="C142" s="108">
        <v>1685</v>
      </c>
      <c r="D142" s="163">
        <v>1.7516093622737601</v>
      </c>
      <c r="E142" s="108">
        <v>962.09292925879299</v>
      </c>
      <c r="F142" s="108">
        <v>962.09292925879299</v>
      </c>
      <c r="G142" s="178">
        <v>0</v>
      </c>
      <c r="H142" s="108">
        <v>1345132954.7395501</v>
      </c>
      <c r="I142" s="108">
        <v>30474417.431634799</v>
      </c>
      <c r="J142" s="190"/>
      <c r="K142" s="108">
        <v>4524.91</v>
      </c>
      <c r="L142" s="190">
        <v>10.559321944211099</v>
      </c>
      <c r="M142" s="190">
        <v>111.49927992149701</v>
      </c>
      <c r="N142" s="190">
        <v>10.194902896860899</v>
      </c>
      <c r="O142" s="108">
        <v>26305</v>
      </c>
      <c r="P142" s="108"/>
    </row>
    <row r="143" spans="1:16" ht="13.2" x14ac:dyDescent="0.25">
      <c r="A143" s="108" t="s">
        <v>436</v>
      </c>
      <c r="B143" s="108">
        <v>10433</v>
      </c>
      <c r="C143" s="108">
        <v>1685</v>
      </c>
      <c r="D143" s="163">
        <v>1.7516093622737601</v>
      </c>
      <c r="E143" s="108">
        <v>962.09292925879299</v>
      </c>
      <c r="F143" s="108">
        <v>962.09292925879299</v>
      </c>
      <c r="G143" s="178">
        <v>0</v>
      </c>
      <c r="H143" s="108">
        <v>1345132954.7395501</v>
      </c>
      <c r="I143" s="108">
        <v>5722144.79624476</v>
      </c>
      <c r="J143" s="190"/>
      <c r="K143" s="108">
        <v>4524.91</v>
      </c>
      <c r="L143" s="190">
        <v>8.9510109589803406</v>
      </c>
      <c r="M143" s="190">
        <v>80.120597187786103</v>
      </c>
      <c r="N143" s="190">
        <v>13.7100034332577</v>
      </c>
      <c r="O143" s="108">
        <v>28988</v>
      </c>
      <c r="P143" s="108"/>
    </row>
    <row r="144" spans="1:16" ht="13.2" x14ac:dyDescent="0.25">
      <c r="A144" s="108" t="s">
        <v>437</v>
      </c>
      <c r="B144" s="108">
        <v>14331</v>
      </c>
      <c r="C144" s="108">
        <v>1685</v>
      </c>
      <c r="D144" s="163">
        <v>1.7516093622737601</v>
      </c>
      <c r="E144" s="108">
        <v>962.09292925879299</v>
      </c>
      <c r="F144" s="108">
        <v>962.09292925879299</v>
      </c>
      <c r="G144" s="178">
        <v>0</v>
      </c>
      <c r="H144" s="108">
        <v>1345132954.7395501</v>
      </c>
      <c r="I144" s="108">
        <v>7534564.1402093302</v>
      </c>
      <c r="J144" s="190"/>
      <c r="K144" s="108">
        <v>4524.91</v>
      </c>
      <c r="L144" s="190">
        <v>9.3375358094774104</v>
      </c>
      <c r="M144" s="190">
        <v>87.189574993272998</v>
      </c>
      <c r="N144" s="190">
        <v>13.6545791711909</v>
      </c>
      <c r="O144" s="108">
        <v>25853</v>
      </c>
      <c r="P144" s="108"/>
    </row>
    <row r="145" spans="1:16" ht="13.2" x14ac:dyDescent="0.25">
      <c r="A145" s="18" t="s">
        <v>438</v>
      </c>
      <c r="B145" s="108"/>
      <c r="C145" s="108"/>
      <c r="D145" s="163"/>
      <c r="E145" s="108"/>
      <c r="F145" s="108"/>
      <c r="G145" s="178"/>
      <c r="H145" s="108"/>
      <c r="I145" s="108"/>
      <c r="J145" s="190"/>
      <c r="K145" s="108"/>
      <c r="L145" s="190"/>
      <c r="M145" s="190"/>
      <c r="N145" s="190"/>
      <c r="O145" s="108"/>
      <c r="P145" s="108"/>
    </row>
    <row r="146" spans="1:16" ht="13.2" x14ac:dyDescent="0.25">
      <c r="A146" s="108" t="s">
        <v>439</v>
      </c>
      <c r="B146" s="108">
        <v>47108</v>
      </c>
      <c r="C146" s="108">
        <v>1087</v>
      </c>
      <c r="D146" s="163">
        <v>1.7516093622737601</v>
      </c>
      <c r="E146" s="108">
        <v>620.49358738695605</v>
      </c>
      <c r="F146" s="108">
        <v>620.49358738695605</v>
      </c>
      <c r="G146" s="178">
        <v>0</v>
      </c>
      <c r="H146" s="108">
        <v>282225879.45218903</v>
      </c>
      <c r="I146" s="108">
        <v>32359899.6083351</v>
      </c>
      <c r="J146" s="190"/>
      <c r="K146" s="108">
        <v>4524.91</v>
      </c>
      <c r="L146" s="190">
        <v>10.5453854918704</v>
      </c>
      <c r="M146" s="190">
        <v>111.20515517215</v>
      </c>
      <c r="N146" s="190">
        <v>12.837851076168301</v>
      </c>
      <c r="O146" s="108">
        <v>23430</v>
      </c>
      <c r="P146" s="108"/>
    </row>
    <row r="147" spans="1:16" ht="13.2" x14ac:dyDescent="0.25">
      <c r="A147" s="108" t="s">
        <v>440</v>
      </c>
      <c r="B147" s="108">
        <v>105796</v>
      </c>
      <c r="C147" s="108">
        <v>1087</v>
      </c>
      <c r="D147" s="163">
        <v>1.7516093622737601</v>
      </c>
      <c r="E147" s="108">
        <v>620.49358738695605</v>
      </c>
      <c r="F147" s="108">
        <v>620.49358738695605</v>
      </c>
      <c r="G147" s="178">
        <v>0</v>
      </c>
      <c r="H147" s="108">
        <v>282225879.45218903</v>
      </c>
      <c r="I147" s="108">
        <v>96063344.686163396</v>
      </c>
      <c r="J147" s="190"/>
      <c r="K147" s="108">
        <v>4524.91</v>
      </c>
      <c r="L147" s="190">
        <v>11.4914059518113</v>
      </c>
      <c r="M147" s="190">
        <v>132.052410749324</v>
      </c>
      <c r="N147" s="190">
        <v>10.256010641015401</v>
      </c>
      <c r="O147" s="108">
        <v>21837</v>
      </c>
      <c r="P147" s="108"/>
    </row>
    <row r="148" spans="1:16" ht="13.2" x14ac:dyDescent="0.25">
      <c r="A148" s="108" t="s">
        <v>441</v>
      </c>
      <c r="B148" s="108">
        <v>10299</v>
      </c>
      <c r="C148" s="108">
        <v>1087</v>
      </c>
      <c r="D148" s="163">
        <v>1.7516093622737601</v>
      </c>
      <c r="E148" s="108">
        <v>620.49358738695605</v>
      </c>
      <c r="F148" s="108">
        <v>620.49358738695605</v>
      </c>
      <c r="G148" s="178">
        <v>0</v>
      </c>
      <c r="H148" s="108">
        <v>282225879.45218903</v>
      </c>
      <c r="I148" s="108">
        <v>5385152.3930292698</v>
      </c>
      <c r="J148" s="190"/>
      <c r="K148" s="108">
        <v>4524.91</v>
      </c>
      <c r="L148" s="190">
        <v>8.8549236812197005</v>
      </c>
      <c r="M148" s="190">
        <v>78.409673400225401</v>
      </c>
      <c r="N148" s="190">
        <v>18.049245644175802</v>
      </c>
      <c r="O148" s="108">
        <v>21841</v>
      </c>
      <c r="P148" s="108"/>
    </row>
    <row r="149" spans="1:16" ht="13.2" x14ac:dyDescent="0.25">
      <c r="A149" s="108" t="s">
        <v>442</v>
      </c>
      <c r="B149" s="108">
        <v>85653</v>
      </c>
      <c r="C149" s="108">
        <v>1087</v>
      </c>
      <c r="D149" s="163">
        <v>1.7516093622737601</v>
      </c>
      <c r="E149" s="108">
        <v>620.49358738695605</v>
      </c>
      <c r="F149" s="108">
        <v>620.49358738695605</v>
      </c>
      <c r="G149" s="178">
        <v>0</v>
      </c>
      <c r="H149" s="108">
        <v>282225879.45218903</v>
      </c>
      <c r="I149" s="108">
        <v>80193600.765926003</v>
      </c>
      <c r="J149" s="190"/>
      <c r="K149" s="108">
        <v>4524.91</v>
      </c>
      <c r="L149" s="190">
        <v>11.2187284373337</v>
      </c>
      <c r="M149" s="190">
        <v>125.85986775064001</v>
      </c>
      <c r="N149" s="190">
        <v>9.5083940346444997</v>
      </c>
      <c r="O149" s="108">
        <v>30650</v>
      </c>
      <c r="P149" s="108"/>
    </row>
    <row r="150" spans="1:16" ht="13.2" x14ac:dyDescent="0.25">
      <c r="A150" s="108" t="s">
        <v>443</v>
      </c>
      <c r="B150" s="108">
        <v>26565</v>
      </c>
      <c r="C150" s="108">
        <v>1087</v>
      </c>
      <c r="D150" s="163">
        <v>1.7516093622737601</v>
      </c>
      <c r="E150" s="108">
        <v>620.49358738695605</v>
      </c>
      <c r="F150" s="108">
        <v>620.49358738695605</v>
      </c>
      <c r="G150" s="178">
        <v>0</v>
      </c>
      <c r="H150" s="108">
        <v>282225879.45218903</v>
      </c>
      <c r="I150" s="108">
        <v>15459076.711333999</v>
      </c>
      <c r="J150" s="190"/>
      <c r="K150" s="108">
        <v>4524.91</v>
      </c>
      <c r="L150" s="190">
        <v>9.8837655597214091</v>
      </c>
      <c r="M150" s="190">
        <v>97.688821639535007</v>
      </c>
      <c r="N150" s="190">
        <v>13.9950584567534</v>
      </c>
      <c r="O150" s="108">
        <v>24217</v>
      </c>
      <c r="P150" s="108"/>
    </row>
    <row r="151" spans="1:16" ht="13.2" x14ac:dyDescent="0.25">
      <c r="A151" s="108" t="s">
        <v>444</v>
      </c>
      <c r="B151" s="108">
        <v>68325</v>
      </c>
      <c r="C151" s="108">
        <v>1087</v>
      </c>
      <c r="D151" s="163">
        <v>1.7516093622737601</v>
      </c>
      <c r="E151" s="108">
        <v>620.49358738695605</v>
      </c>
      <c r="F151" s="108">
        <v>620.49358738695605</v>
      </c>
      <c r="G151" s="178">
        <v>0</v>
      </c>
      <c r="H151" s="108">
        <v>282225879.45218903</v>
      </c>
      <c r="I151" s="108">
        <v>52764805.287401304</v>
      </c>
      <c r="J151" s="190"/>
      <c r="K151" s="108">
        <v>4524.91</v>
      </c>
      <c r="L151" s="190">
        <v>10.9228837362704</v>
      </c>
      <c r="M151" s="190">
        <v>119.30938911608099</v>
      </c>
      <c r="N151" s="190">
        <v>11.007688630764401</v>
      </c>
      <c r="O151" s="108">
        <v>24551</v>
      </c>
      <c r="P151" s="108"/>
    </row>
    <row r="152" spans="1:16" ht="13.2" x14ac:dyDescent="0.25">
      <c r="A152" s="18" t="s">
        <v>445</v>
      </c>
      <c r="B152" s="108"/>
      <c r="C152" s="108"/>
      <c r="D152" s="163"/>
      <c r="E152" s="108"/>
      <c r="F152" s="108"/>
      <c r="G152" s="178"/>
      <c r="H152" s="108"/>
      <c r="I152" s="108"/>
      <c r="J152" s="190"/>
      <c r="K152" s="108"/>
      <c r="L152" s="190"/>
      <c r="M152" s="190"/>
      <c r="N152" s="190"/>
      <c r="O152" s="108"/>
      <c r="P152" s="108"/>
    </row>
    <row r="153" spans="1:16" ht="13.2" x14ac:dyDescent="0.25">
      <c r="A153" s="108" t="s">
        <v>446</v>
      </c>
      <c r="B153" s="108">
        <v>32446</v>
      </c>
      <c r="C153" s="108">
        <v>1676</v>
      </c>
      <c r="D153" s="163">
        <v>1.7516093622737601</v>
      </c>
      <c r="E153" s="108">
        <v>956.65198757990197</v>
      </c>
      <c r="F153" s="108">
        <v>956.65198757990197</v>
      </c>
      <c r="G153" s="178">
        <v>0</v>
      </c>
      <c r="H153" s="108">
        <v>1728650510.9293699</v>
      </c>
      <c r="I153" s="108">
        <v>19228469.659591701</v>
      </c>
      <c r="J153" s="190"/>
      <c r="K153" s="108">
        <v>4524.91</v>
      </c>
      <c r="L153" s="190">
        <v>10.205475199083599</v>
      </c>
      <c r="M153" s="190">
        <v>104.151724039111</v>
      </c>
      <c r="N153" s="190">
        <v>10.3059597402927</v>
      </c>
      <c r="O153" s="108">
        <v>26026</v>
      </c>
      <c r="P153" s="108"/>
    </row>
    <row r="154" spans="1:16" ht="13.2" x14ac:dyDescent="0.25">
      <c r="A154" s="108" t="s">
        <v>447</v>
      </c>
      <c r="B154" s="108">
        <v>42382</v>
      </c>
      <c r="C154" s="108">
        <v>1676</v>
      </c>
      <c r="D154" s="163">
        <v>1.7516093622737601</v>
      </c>
      <c r="E154" s="108">
        <v>956.65198757990197</v>
      </c>
      <c r="F154" s="108">
        <v>956.65198757990197</v>
      </c>
      <c r="G154" s="178">
        <v>0</v>
      </c>
      <c r="H154" s="108">
        <v>1728650510.9293699</v>
      </c>
      <c r="I154" s="108">
        <v>27077107.766618099</v>
      </c>
      <c r="J154" s="190"/>
      <c r="K154" s="108">
        <v>4524.91</v>
      </c>
      <c r="L154" s="190">
        <v>10.472061312140299</v>
      </c>
      <c r="M154" s="190">
        <v>109.664068125226</v>
      </c>
      <c r="N154" s="190">
        <v>10.6484593020062</v>
      </c>
      <c r="O154" s="108">
        <v>24595</v>
      </c>
      <c r="P154" s="108"/>
    </row>
    <row r="155" spans="1:16" ht="13.2" x14ac:dyDescent="0.25">
      <c r="A155" s="108" t="s">
        <v>448</v>
      </c>
      <c r="B155" s="108">
        <v>9138</v>
      </c>
      <c r="C155" s="108">
        <v>1676</v>
      </c>
      <c r="D155" s="163">
        <v>1.7516093622737601</v>
      </c>
      <c r="E155" s="108">
        <v>956.65198757990197</v>
      </c>
      <c r="F155" s="108">
        <v>956.65198757990197</v>
      </c>
      <c r="G155" s="178">
        <v>0</v>
      </c>
      <c r="H155" s="108">
        <v>1728650510.9293699</v>
      </c>
      <c r="I155" s="108">
        <v>4406835.7250948204</v>
      </c>
      <c r="J155" s="190"/>
      <c r="K155" s="108">
        <v>4524.91</v>
      </c>
      <c r="L155" s="190">
        <v>8.7623743114214392</v>
      </c>
      <c r="M155" s="190">
        <v>76.779203573458304</v>
      </c>
      <c r="N155" s="190">
        <v>18.276364503502698</v>
      </c>
      <c r="O155" s="108">
        <v>19246</v>
      </c>
      <c r="P155" s="108"/>
    </row>
    <row r="156" spans="1:16" ht="13.2" x14ac:dyDescent="0.25">
      <c r="A156" s="108" t="s">
        <v>449</v>
      </c>
      <c r="B156" s="108">
        <v>9733</v>
      </c>
      <c r="C156" s="108">
        <v>1676</v>
      </c>
      <c r="D156" s="163">
        <v>1.7516093622737601</v>
      </c>
      <c r="E156" s="108">
        <v>956.65198757990197</v>
      </c>
      <c r="F156" s="108">
        <v>956.65198757990197</v>
      </c>
      <c r="G156" s="178">
        <v>0</v>
      </c>
      <c r="H156" s="108">
        <v>1728650510.9293699</v>
      </c>
      <c r="I156" s="108">
        <v>5139999.7066036798</v>
      </c>
      <c r="J156" s="190"/>
      <c r="K156" s="108">
        <v>4524.91</v>
      </c>
      <c r="L156" s="190">
        <v>8.7740857949329101</v>
      </c>
      <c r="M156" s="190">
        <v>76.984581536843507</v>
      </c>
      <c r="N156" s="190">
        <v>13.2945150346858</v>
      </c>
      <c r="O156" s="108">
        <v>28745</v>
      </c>
      <c r="P156" s="108"/>
    </row>
    <row r="157" spans="1:16" ht="13.2" x14ac:dyDescent="0.25">
      <c r="A157" s="108" t="s">
        <v>450</v>
      </c>
      <c r="B157" s="108">
        <v>114592</v>
      </c>
      <c r="C157" s="108">
        <v>1676</v>
      </c>
      <c r="D157" s="163">
        <v>1.7516093622737601</v>
      </c>
      <c r="E157" s="108">
        <v>956.65198757990197</v>
      </c>
      <c r="F157" s="108">
        <v>956.65198757990197</v>
      </c>
      <c r="G157" s="178">
        <v>0</v>
      </c>
      <c r="H157" s="108">
        <v>1728650510.9293699</v>
      </c>
      <c r="I157" s="108">
        <v>102170220.233193</v>
      </c>
      <c r="J157" s="190"/>
      <c r="K157" s="108">
        <v>4524.91</v>
      </c>
      <c r="L157" s="190">
        <v>11.558827522326901</v>
      </c>
      <c r="M157" s="190">
        <v>133.606493690902</v>
      </c>
      <c r="N157" s="190">
        <v>9.7851533706742906</v>
      </c>
      <c r="O157" s="108">
        <v>19877</v>
      </c>
      <c r="P157" s="108"/>
    </row>
    <row r="158" spans="1:16" ht="13.2" x14ac:dyDescent="0.25">
      <c r="A158" s="108" t="s">
        <v>451</v>
      </c>
      <c r="B158" s="108">
        <v>4606</v>
      </c>
      <c r="C158" s="108">
        <v>1676</v>
      </c>
      <c r="D158" s="163">
        <v>1.7516093622737601</v>
      </c>
      <c r="E158" s="108">
        <v>956.65198757990197</v>
      </c>
      <c r="F158" s="108">
        <v>956.65198757990197</v>
      </c>
      <c r="G158" s="178">
        <v>0</v>
      </c>
      <c r="H158" s="108">
        <v>1728650510.9293699</v>
      </c>
      <c r="I158" s="108">
        <v>2321754.43547682</v>
      </c>
      <c r="J158" s="190"/>
      <c r="K158" s="108">
        <v>4524.91</v>
      </c>
      <c r="L158" s="190">
        <v>7.9762651478161599</v>
      </c>
      <c r="M158" s="190">
        <v>63.620805708266701</v>
      </c>
      <c r="N158" s="190">
        <v>20.641036278632502</v>
      </c>
      <c r="O158" s="108">
        <v>16252</v>
      </c>
      <c r="P158" s="108"/>
    </row>
    <row r="159" spans="1:16" ht="13.2" x14ac:dyDescent="0.25">
      <c r="A159" s="108" t="s">
        <v>452</v>
      </c>
      <c r="B159" s="108">
        <v>5656</v>
      </c>
      <c r="C159" s="108">
        <v>1676</v>
      </c>
      <c r="D159" s="163">
        <v>1.7516093622737601</v>
      </c>
      <c r="E159" s="108">
        <v>956.65198757990197</v>
      </c>
      <c r="F159" s="108">
        <v>956.65198757990197</v>
      </c>
      <c r="G159" s="178">
        <v>0</v>
      </c>
      <c r="H159" s="108">
        <v>1728650510.9293699</v>
      </c>
      <c r="I159" s="108">
        <v>2474287.51424263</v>
      </c>
      <c r="J159" s="190"/>
      <c r="K159" s="108">
        <v>4524.91</v>
      </c>
      <c r="L159" s="190">
        <v>7.8658452635930196</v>
      </c>
      <c r="M159" s="190">
        <v>61.871521710788699</v>
      </c>
      <c r="N159" s="190">
        <v>14.792432382943201</v>
      </c>
      <c r="O159" s="108">
        <v>19528</v>
      </c>
      <c r="P159" s="108"/>
    </row>
    <row r="160" spans="1:16" ht="13.2" x14ac:dyDescent="0.25">
      <c r="A160" s="108" t="s">
        <v>453</v>
      </c>
      <c r="B160" s="108">
        <v>32991</v>
      </c>
      <c r="C160" s="108">
        <v>1676</v>
      </c>
      <c r="D160" s="163">
        <v>1.7516093622737601</v>
      </c>
      <c r="E160" s="108">
        <v>956.65198757990197</v>
      </c>
      <c r="F160" s="108">
        <v>956.65198757990197</v>
      </c>
      <c r="G160" s="178">
        <v>0</v>
      </c>
      <c r="H160" s="108">
        <v>1728650510.9293699</v>
      </c>
      <c r="I160" s="108">
        <v>18937672.332667299</v>
      </c>
      <c r="J160" s="190"/>
      <c r="K160" s="108">
        <v>4524.91</v>
      </c>
      <c r="L160" s="190">
        <v>10.11307354268</v>
      </c>
      <c r="M160" s="190">
        <v>102.27425647965499</v>
      </c>
      <c r="N160" s="190">
        <v>13.8282228808678</v>
      </c>
      <c r="O160" s="108">
        <v>21320</v>
      </c>
      <c r="P160" s="108"/>
    </row>
    <row r="161" spans="1:16" ht="13.2" x14ac:dyDescent="0.25">
      <c r="A161" s="108" t="s">
        <v>454</v>
      </c>
      <c r="B161" s="108">
        <v>6434</v>
      </c>
      <c r="C161" s="108">
        <v>1676</v>
      </c>
      <c r="D161" s="163">
        <v>1.7516093622737601</v>
      </c>
      <c r="E161" s="108">
        <v>956.65198757990197</v>
      </c>
      <c r="F161" s="108">
        <v>956.65198757990197</v>
      </c>
      <c r="G161" s="178">
        <v>0</v>
      </c>
      <c r="H161" s="108">
        <v>1728650510.9293699</v>
      </c>
      <c r="I161" s="108">
        <v>3401442.7538200598</v>
      </c>
      <c r="J161" s="190"/>
      <c r="K161" s="108">
        <v>4524.91</v>
      </c>
      <c r="L161" s="190">
        <v>8.1947549330223204</v>
      </c>
      <c r="M161" s="190">
        <v>67.154008412293607</v>
      </c>
      <c r="N161" s="190">
        <v>18.030717016053899</v>
      </c>
      <c r="O161" s="108">
        <v>22083</v>
      </c>
      <c r="P161" s="108"/>
    </row>
    <row r="162" spans="1:16" ht="13.2" x14ac:dyDescent="0.25">
      <c r="A162" s="108" t="s">
        <v>455</v>
      </c>
      <c r="B162" s="108">
        <v>5563</v>
      </c>
      <c r="C162" s="108">
        <v>1676</v>
      </c>
      <c r="D162" s="163">
        <v>1.7516093622737601</v>
      </c>
      <c r="E162" s="108">
        <v>956.65198757990197</v>
      </c>
      <c r="F162" s="108">
        <v>956.65198757990197</v>
      </c>
      <c r="G162" s="178">
        <v>0</v>
      </c>
      <c r="H162" s="108">
        <v>1728650510.9293699</v>
      </c>
      <c r="I162" s="108">
        <v>2873344.4156253701</v>
      </c>
      <c r="J162" s="190"/>
      <c r="K162" s="108">
        <v>4524.91</v>
      </c>
      <c r="L162" s="190">
        <v>8.0122891385738804</v>
      </c>
      <c r="M162" s="190">
        <v>64.196777240108901</v>
      </c>
      <c r="N162" s="190">
        <v>15.3062132008737</v>
      </c>
      <c r="O162" s="108">
        <v>24369</v>
      </c>
      <c r="P162" s="108"/>
    </row>
    <row r="163" spans="1:16" ht="13.2" x14ac:dyDescent="0.25">
      <c r="A163" s="108" t="s">
        <v>456</v>
      </c>
      <c r="B163" s="108">
        <v>5119</v>
      </c>
      <c r="C163" s="108">
        <v>1676</v>
      </c>
      <c r="D163" s="163">
        <v>1.7516093622737601</v>
      </c>
      <c r="E163" s="108">
        <v>956.65198757990197</v>
      </c>
      <c r="F163" s="108">
        <v>956.65198757990197</v>
      </c>
      <c r="G163" s="178">
        <v>0</v>
      </c>
      <c r="H163" s="108">
        <v>1728650510.9293699</v>
      </c>
      <c r="I163" s="108">
        <v>2685991.9567443701</v>
      </c>
      <c r="J163" s="190"/>
      <c r="K163" s="108">
        <v>4524.91</v>
      </c>
      <c r="L163" s="190">
        <v>8.1375681199681704</v>
      </c>
      <c r="M163" s="190">
        <v>66.220014907122206</v>
      </c>
      <c r="N163" s="190">
        <v>16.340170091542099</v>
      </c>
      <c r="O163" s="108">
        <v>23948</v>
      </c>
      <c r="P163" s="108"/>
    </row>
    <row r="164" spans="1:16" ht="13.2" x14ac:dyDescent="0.25">
      <c r="A164" s="108" t="s">
        <v>457</v>
      </c>
      <c r="B164" s="108">
        <v>604616</v>
      </c>
      <c r="C164" s="108">
        <v>1676</v>
      </c>
      <c r="D164" s="163">
        <v>1.7516093622737601</v>
      </c>
      <c r="E164" s="108">
        <v>956.65198757990197</v>
      </c>
      <c r="F164" s="108">
        <v>956.65198757990197</v>
      </c>
      <c r="G164" s="178">
        <v>0</v>
      </c>
      <c r="H164" s="108">
        <v>1728650510.9293699</v>
      </c>
      <c r="I164" s="108">
        <v>1029117630.20179</v>
      </c>
      <c r="J164" s="190"/>
      <c r="K164" s="108">
        <v>4524.91</v>
      </c>
      <c r="L164" s="190">
        <v>13.3054561447245</v>
      </c>
      <c r="M164" s="190">
        <v>177.03516321918701</v>
      </c>
      <c r="N164" s="190">
        <v>5.4078937882469598</v>
      </c>
      <c r="O164" s="108">
        <v>21318</v>
      </c>
      <c r="P164" s="108"/>
    </row>
    <row r="165" spans="1:16" ht="13.2" x14ac:dyDescent="0.25">
      <c r="A165" s="108" t="s">
        <v>458</v>
      </c>
      <c r="B165" s="108">
        <v>13218</v>
      </c>
      <c r="C165" s="108">
        <v>1676</v>
      </c>
      <c r="D165" s="163">
        <v>1.7516093622737601</v>
      </c>
      <c r="E165" s="108">
        <v>956.65198757990197</v>
      </c>
      <c r="F165" s="108">
        <v>956.65198757990197</v>
      </c>
      <c r="G165" s="178">
        <v>0</v>
      </c>
      <c r="H165" s="108">
        <v>1728650510.9293699</v>
      </c>
      <c r="I165" s="108">
        <v>4826554.2978957798</v>
      </c>
      <c r="J165" s="190"/>
      <c r="K165" s="108">
        <v>4524.91</v>
      </c>
      <c r="L165" s="190">
        <v>9.0388751960804807</v>
      </c>
      <c r="M165" s="190">
        <v>81.701264810318904</v>
      </c>
      <c r="N165" s="190">
        <v>13.713027563842299</v>
      </c>
      <c r="O165" s="108">
        <v>17491</v>
      </c>
      <c r="P165" s="108"/>
    </row>
    <row r="166" spans="1:16" ht="13.2" x14ac:dyDescent="0.25">
      <c r="A166" s="108" t="s">
        <v>459</v>
      </c>
      <c r="B166" s="108">
        <v>9441</v>
      </c>
      <c r="C166" s="108">
        <v>1676</v>
      </c>
      <c r="D166" s="163">
        <v>1.7516093622737601</v>
      </c>
      <c r="E166" s="108">
        <v>956.65198757990197</v>
      </c>
      <c r="F166" s="108">
        <v>956.65198757990197</v>
      </c>
      <c r="G166" s="178">
        <v>0</v>
      </c>
      <c r="H166" s="108">
        <v>1728650510.9293699</v>
      </c>
      <c r="I166" s="108">
        <v>4621632.0662376396</v>
      </c>
      <c r="J166" s="190"/>
      <c r="K166" s="108">
        <v>4524.91</v>
      </c>
      <c r="L166" s="190">
        <v>8.5815389922690706</v>
      </c>
      <c r="M166" s="190">
        <v>73.642811475834506</v>
      </c>
      <c r="N166" s="190">
        <v>15.704890842654599</v>
      </c>
      <c r="O166" s="108">
        <v>23334</v>
      </c>
      <c r="P166" s="108"/>
    </row>
    <row r="167" spans="1:16" ht="13.2" x14ac:dyDescent="0.25">
      <c r="A167" s="108" t="s">
        <v>460</v>
      </c>
      <c r="B167" s="108">
        <v>9258</v>
      </c>
      <c r="C167" s="108">
        <v>1676</v>
      </c>
      <c r="D167" s="163">
        <v>1.7516093622737601</v>
      </c>
      <c r="E167" s="108">
        <v>956.65198757990197</v>
      </c>
      <c r="F167" s="108">
        <v>956.65198757990197</v>
      </c>
      <c r="G167" s="178">
        <v>0</v>
      </c>
      <c r="H167" s="108">
        <v>1728650510.9293699</v>
      </c>
      <c r="I167" s="108">
        <v>4146108.9526563198</v>
      </c>
      <c r="J167" s="190"/>
      <c r="K167" s="108">
        <v>4524.91</v>
      </c>
      <c r="L167" s="190">
        <v>8.7929497285166107</v>
      </c>
      <c r="M167" s="190">
        <v>77.315964928220396</v>
      </c>
      <c r="N167" s="190">
        <v>13.8726324628546</v>
      </c>
      <c r="O167" s="108">
        <v>23034</v>
      </c>
      <c r="P167" s="108"/>
    </row>
    <row r="168" spans="1:16" ht="13.2" x14ac:dyDescent="0.25">
      <c r="A168" s="108" t="s">
        <v>461</v>
      </c>
      <c r="B168" s="108">
        <v>39875</v>
      </c>
      <c r="C168" s="108">
        <v>1676</v>
      </c>
      <c r="D168" s="163">
        <v>1.7516093622737601</v>
      </c>
      <c r="E168" s="108">
        <v>956.65198757990197</v>
      </c>
      <c r="F168" s="108">
        <v>956.65198757990197</v>
      </c>
      <c r="G168" s="178">
        <v>0</v>
      </c>
      <c r="H168" s="108">
        <v>1728650510.9293699</v>
      </c>
      <c r="I168" s="108">
        <v>24327713.237847999</v>
      </c>
      <c r="J168" s="190"/>
      <c r="K168" s="108">
        <v>4524.91</v>
      </c>
      <c r="L168" s="190">
        <v>10.501092721133899</v>
      </c>
      <c r="M168" s="190">
        <v>110.272948337852</v>
      </c>
      <c r="N168" s="190">
        <v>9.3740564624613807</v>
      </c>
      <c r="O168" s="108">
        <v>24112</v>
      </c>
      <c r="P168" s="108"/>
    </row>
    <row r="169" spans="1:16" ht="13.2" x14ac:dyDescent="0.25">
      <c r="A169" s="108" t="s">
        <v>462</v>
      </c>
      <c r="B169" s="108">
        <v>7061</v>
      </c>
      <c r="C169" s="108">
        <v>1676</v>
      </c>
      <c r="D169" s="163">
        <v>1.7516093622737601</v>
      </c>
      <c r="E169" s="108">
        <v>956.65198757990197</v>
      </c>
      <c r="F169" s="108">
        <v>956.65198757990197</v>
      </c>
      <c r="G169" s="178">
        <v>0</v>
      </c>
      <c r="H169" s="108">
        <v>1728650510.9293699</v>
      </c>
      <c r="I169" s="108">
        <v>4426075.9364680396</v>
      </c>
      <c r="J169" s="190"/>
      <c r="K169" s="108">
        <v>4524.91</v>
      </c>
      <c r="L169" s="190">
        <v>8.6027030826478708</v>
      </c>
      <c r="M169" s="190">
        <v>74.006500328199195</v>
      </c>
      <c r="N169" s="190">
        <v>16.050930051340501</v>
      </c>
      <c r="O169" s="108">
        <v>31236</v>
      </c>
      <c r="P169" s="108"/>
    </row>
    <row r="170" spans="1:16" ht="13.2" x14ac:dyDescent="0.25">
      <c r="A170" s="108" t="s">
        <v>463</v>
      </c>
      <c r="B170" s="108">
        <v>49785</v>
      </c>
      <c r="C170" s="108">
        <v>1676</v>
      </c>
      <c r="D170" s="163">
        <v>1.7516093622737601</v>
      </c>
      <c r="E170" s="108">
        <v>956.65198757990197</v>
      </c>
      <c r="F170" s="108">
        <v>956.65198757990197</v>
      </c>
      <c r="G170" s="178">
        <v>0</v>
      </c>
      <c r="H170" s="108">
        <v>1728650510.9293699</v>
      </c>
      <c r="I170" s="108">
        <v>30963351.8566956</v>
      </c>
      <c r="J170" s="190"/>
      <c r="K170" s="108">
        <v>4524.91</v>
      </c>
      <c r="L170" s="190">
        <v>10.5841358008065</v>
      </c>
      <c r="M170" s="190">
        <v>112.02393064991401</v>
      </c>
      <c r="N170" s="190">
        <v>9.5756820405190606</v>
      </c>
      <c r="O170" s="108">
        <v>23247</v>
      </c>
      <c r="P170" s="108"/>
    </row>
    <row r="171" spans="1:16" ht="13.2" x14ac:dyDescent="0.25">
      <c r="A171" s="108" t="s">
        <v>464</v>
      </c>
      <c r="B171" s="108">
        <v>43706</v>
      </c>
      <c r="C171" s="108">
        <v>1676</v>
      </c>
      <c r="D171" s="163">
        <v>1.7516093622737601</v>
      </c>
      <c r="E171" s="108">
        <v>956.65198757990197</v>
      </c>
      <c r="F171" s="108">
        <v>956.65198757990197</v>
      </c>
      <c r="G171" s="178">
        <v>0</v>
      </c>
      <c r="H171" s="108">
        <v>1728650510.9293699</v>
      </c>
      <c r="I171" s="108">
        <v>29737783.218933899</v>
      </c>
      <c r="J171" s="190"/>
      <c r="K171" s="108">
        <v>4524.91</v>
      </c>
      <c r="L171" s="190">
        <v>10.609074293545</v>
      </c>
      <c r="M171" s="190">
        <v>112.552457365957</v>
      </c>
      <c r="N171" s="190">
        <v>9.0907855642959898</v>
      </c>
      <c r="O171" s="108">
        <v>27062</v>
      </c>
      <c r="P171" s="108"/>
    </row>
    <row r="172" spans="1:16" ht="13.2" x14ac:dyDescent="0.25">
      <c r="A172" s="108" t="s">
        <v>465</v>
      </c>
      <c r="B172" s="108">
        <v>40539</v>
      </c>
      <c r="C172" s="108">
        <v>1676</v>
      </c>
      <c r="D172" s="163">
        <v>1.7516093622737601</v>
      </c>
      <c r="E172" s="108">
        <v>956.65198757990197</v>
      </c>
      <c r="F172" s="108">
        <v>956.65198757990197</v>
      </c>
      <c r="G172" s="178">
        <v>0</v>
      </c>
      <c r="H172" s="108">
        <v>1728650510.9293699</v>
      </c>
      <c r="I172" s="108">
        <v>22145661.269853</v>
      </c>
      <c r="J172" s="190"/>
      <c r="K172" s="108">
        <v>4524.91</v>
      </c>
      <c r="L172" s="190">
        <v>10.3568473918685</v>
      </c>
      <c r="M172" s="190">
        <v>107.264287898452</v>
      </c>
      <c r="N172" s="190">
        <v>11.8709030162806</v>
      </c>
      <c r="O172" s="108">
        <v>19004</v>
      </c>
      <c r="P172" s="108"/>
    </row>
    <row r="173" spans="1:16" ht="13.2" x14ac:dyDescent="0.25">
      <c r="A173" s="108" t="s">
        <v>466</v>
      </c>
      <c r="B173" s="108">
        <v>14426</v>
      </c>
      <c r="C173" s="108">
        <v>1676</v>
      </c>
      <c r="D173" s="163">
        <v>1.7516093622737601</v>
      </c>
      <c r="E173" s="108">
        <v>956.65198757990197</v>
      </c>
      <c r="F173" s="108">
        <v>956.65198757990197</v>
      </c>
      <c r="G173" s="178">
        <v>0</v>
      </c>
      <c r="H173" s="108">
        <v>1728650510.9293699</v>
      </c>
      <c r="I173" s="108">
        <v>7912702.2709057098</v>
      </c>
      <c r="J173" s="190"/>
      <c r="K173" s="108">
        <v>4524.91</v>
      </c>
      <c r="L173" s="190">
        <v>9.2012916151179507</v>
      </c>
      <c r="M173" s="190">
        <v>84.66376738644</v>
      </c>
      <c r="N173" s="190">
        <v>12.6069975508436</v>
      </c>
      <c r="O173" s="108">
        <v>29433</v>
      </c>
      <c r="P173" s="108"/>
    </row>
    <row r="174" spans="1:16" ht="13.2" x14ac:dyDescent="0.25">
      <c r="A174" s="108" t="s">
        <v>467</v>
      </c>
      <c r="B174" s="108">
        <v>13969</v>
      </c>
      <c r="C174" s="108">
        <v>1676</v>
      </c>
      <c r="D174" s="163">
        <v>1.7516093622737601</v>
      </c>
      <c r="E174" s="108">
        <v>956.65198757990197</v>
      </c>
      <c r="F174" s="108">
        <v>956.65198757990197</v>
      </c>
      <c r="G174" s="178">
        <v>0</v>
      </c>
      <c r="H174" s="108">
        <v>1728650510.9293699</v>
      </c>
      <c r="I174" s="108">
        <v>5566167.8908610595</v>
      </c>
      <c r="J174" s="190"/>
      <c r="K174" s="108">
        <v>4524.91</v>
      </c>
      <c r="L174" s="190">
        <v>9.2612202546644493</v>
      </c>
      <c r="M174" s="190">
        <v>85.770200605407098</v>
      </c>
      <c r="N174" s="190">
        <v>11.457009649254699</v>
      </c>
      <c r="O174" s="108">
        <v>21508</v>
      </c>
      <c r="P174" s="108"/>
    </row>
    <row r="175" spans="1:16" ht="13.2" x14ac:dyDescent="0.25">
      <c r="A175" s="108" t="s">
        <v>468</v>
      </c>
      <c r="B175" s="108">
        <v>24647</v>
      </c>
      <c r="C175" s="108">
        <v>1676</v>
      </c>
      <c r="D175" s="163">
        <v>1.7516093622737601</v>
      </c>
      <c r="E175" s="108">
        <v>956.65198757990197</v>
      </c>
      <c r="F175" s="108">
        <v>956.65198757990197</v>
      </c>
      <c r="G175" s="178">
        <v>0</v>
      </c>
      <c r="H175" s="108">
        <v>1728650510.9293699</v>
      </c>
      <c r="I175" s="108">
        <v>12312174.550637299</v>
      </c>
      <c r="J175" s="190"/>
      <c r="K175" s="108">
        <v>4524.91</v>
      </c>
      <c r="L175" s="190">
        <v>9.8585401951098195</v>
      </c>
      <c r="M175" s="190">
        <v>97.190814778596106</v>
      </c>
      <c r="N175" s="190">
        <v>12.968472140824201</v>
      </c>
      <c r="O175" s="108">
        <v>20841</v>
      </c>
      <c r="P175" s="108"/>
    </row>
    <row r="176" spans="1:16" ht="13.2" x14ac:dyDescent="0.25">
      <c r="A176" s="108" t="s">
        <v>469</v>
      </c>
      <c r="B176" s="108">
        <v>35287</v>
      </c>
      <c r="C176" s="108">
        <v>1676</v>
      </c>
      <c r="D176" s="163">
        <v>1.7516093622737601</v>
      </c>
      <c r="E176" s="108">
        <v>956.65198757990197</v>
      </c>
      <c r="F176" s="108">
        <v>956.65198757990197</v>
      </c>
      <c r="G176" s="178">
        <v>0</v>
      </c>
      <c r="H176" s="108">
        <v>1728650510.9293699</v>
      </c>
      <c r="I176" s="108">
        <v>21241939.813947801</v>
      </c>
      <c r="J176" s="190"/>
      <c r="K176" s="108">
        <v>4524.91</v>
      </c>
      <c r="L176" s="190">
        <v>10.0962846350389</v>
      </c>
      <c r="M176" s="190">
        <v>101.93496343172301</v>
      </c>
      <c r="N176" s="190">
        <v>13.205361824638199</v>
      </c>
      <c r="O176" s="108">
        <v>24073</v>
      </c>
      <c r="P176" s="108"/>
    </row>
    <row r="177" spans="1:16" ht="13.2" x14ac:dyDescent="0.25">
      <c r="A177" s="108" t="s">
        <v>470</v>
      </c>
      <c r="B177" s="108">
        <v>9165</v>
      </c>
      <c r="C177" s="108">
        <v>1676</v>
      </c>
      <c r="D177" s="163">
        <v>1.7516093622737601</v>
      </c>
      <c r="E177" s="108">
        <v>956.65198757990197</v>
      </c>
      <c r="F177" s="108">
        <v>956.65198757990197</v>
      </c>
      <c r="G177" s="178">
        <v>0</v>
      </c>
      <c r="H177" s="108">
        <v>1728650510.9293699</v>
      </c>
      <c r="I177" s="108">
        <v>4568482.2426892798</v>
      </c>
      <c r="J177" s="190"/>
      <c r="K177" s="108">
        <v>4524.91</v>
      </c>
      <c r="L177" s="190">
        <v>8.5936780309847904</v>
      </c>
      <c r="M177" s="190">
        <v>73.851302100230697</v>
      </c>
      <c r="N177" s="190">
        <v>15.9494130883628</v>
      </c>
      <c r="O177" s="108">
        <v>23546</v>
      </c>
      <c r="P177" s="108"/>
    </row>
    <row r="178" spans="1:16" ht="13.2" x14ac:dyDescent="0.25">
      <c r="A178" s="108" t="s">
        <v>471</v>
      </c>
      <c r="B178" s="108">
        <v>10502</v>
      </c>
      <c r="C178" s="108">
        <v>1676</v>
      </c>
      <c r="D178" s="163">
        <v>1.7516093622737601</v>
      </c>
      <c r="E178" s="108">
        <v>956.65198757990197</v>
      </c>
      <c r="F178" s="108">
        <v>956.65198757990197</v>
      </c>
      <c r="G178" s="178">
        <v>0</v>
      </c>
      <c r="H178" s="108">
        <v>1728650510.9293699</v>
      </c>
      <c r="I178" s="108">
        <v>5463572.7366477596</v>
      </c>
      <c r="J178" s="190"/>
      <c r="K178" s="108">
        <v>4524.91</v>
      </c>
      <c r="L178" s="190">
        <v>8.7854163620312598</v>
      </c>
      <c r="M178" s="190">
        <v>77.183540654246499</v>
      </c>
      <c r="N178" s="190">
        <v>16.248364938756101</v>
      </c>
      <c r="O178" s="108">
        <v>24259</v>
      </c>
      <c r="P178" s="108"/>
    </row>
    <row r="179" spans="1:16" ht="13.2" x14ac:dyDescent="0.25">
      <c r="A179" s="108" t="s">
        <v>472</v>
      </c>
      <c r="B179" s="108">
        <v>70534</v>
      </c>
      <c r="C179" s="108">
        <v>1676</v>
      </c>
      <c r="D179" s="163">
        <v>1.7516093622737601</v>
      </c>
      <c r="E179" s="108">
        <v>956.65198757990197</v>
      </c>
      <c r="F179" s="108">
        <v>956.65198757990197</v>
      </c>
      <c r="G179" s="178">
        <v>0</v>
      </c>
      <c r="H179" s="108">
        <v>1728650510.9293699</v>
      </c>
      <c r="I179" s="108">
        <v>48066502.632852502</v>
      </c>
      <c r="J179" s="190"/>
      <c r="K179" s="108">
        <v>4524.91</v>
      </c>
      <c r="L179" s="190">
        <v>11.1356306236799</v>
      </c>
      <c r="M179" s="190">
        <v>124.002269387038</v>
      </c>
      <c r="N179" s="190">
        <v>6.9906354078177904</v>
      </c>
      <c r="O179" s="108">
        <v>20240</v>
      </c>
      <c r="P179" s="108"/>
    </row>
    <row r="180" spans="1:16" ht="13.2" x14ac:dyDescent="0.25">
      <c r="A180" s="108" t="s">
        <v>473</v>
      </c>
      <c r="B180" s="108">
        <v>15333</v>
      </c>
      <c r="C180" s="108">
        <v>1676</v>
      </c>
      <c r="D180" s="163">
        <v>1.7516093622737601</v>
      </c>
      <c r="E180" s="108">
        <v>956.65198757990197</v>
      </c>
      <c r="F180" s="108">
        <v>956.65198757990197</v>
      </c>
      <c r="G180" s="178">
        <v>0</v>
      </c>
      <c r="H180" s="108">
        <v>1728650510.9293699</v>
      </c>
      <c r="I180" s="108">
        <v>7391969.6961811297</v>
      </c>
      <c r="J180" s="190"/>
      <c r="K180" s="108">
        <v>4524.91</v>
      </c>
      <c r="L180" s="190">
        <v>8.8636582046578507</v>
      </c>
      <c r="M180" s="190">
        <v>78.564436768998306</v>
      </c>
      <c r="N180" s="190">
        <v>13.0615622190699</v>
      </c>
      <c r="O180" s="108">
        <v>26062</v>
      </c>
      <c r="P180" s="108"/>
    </row>
    <row r="181" spans="1:16" ht="13.2" x14ac:dyDescent="0.25">
      <c r="A181" s="108" t="s">
        <v>474</v>
      </c>
      <c r="B181" s="108">
        <v>40730</v>
      </c>
      <c r="C181" s="108">
        <v>1676</v>
      </c>
      <c r="D181" s="163">
        <v>1.7516093622737601</v>
      </c>
      <c r="E181" s="108">
        <v>956.65198757990197</v>
      </c>
      <c r="F181" s="108">
        <v>956.65198757990197</v>
      </c>
      <c r="G181" s="178">
        <v>0</v>
      </c>
      <c r="H181" s="108">
        <v>1728650510.9293699</v>
      </c>
      <c r="I181" s="108">
        <v>20089651.0775408</v>
      </c>
      <c r="J181" s="190"/>
      <c r="K181" s="108">
        <v>4524.91</v>
      </c>
      <c r="L181" s="190">
        <v>10.6087039615458</v>
      </c>
      <c r="M181" s="190">
        <v>112.544599743718</v>
      </c>
      <c r="N181" s="190">
        <v>6.3352542205440603</v>
      </c>
      <c r="O181" s="108">
        <v>19369</v>
      </c>
      <c r="P181" s="108"/>
    </row>
    <row r="182" spans="1:16" ht="13.2" x14ac:dyDescent="0.25">
      <c r="A182" s="108" t="s">
        <v>475</v>
      </c>
      <c r="B182" s="108">
        <v>18654</v>
      </c>
      <c r="C182" s="108">
        <v>1676</v>
      </c>
      <c r="D182" s="163">
        <v>1.7516093622737601</v>
      </c>
      <c r="E182" s="108">
        <v>956.65198757990197</v>
      </c>
      <c r="F182" s="108">
        <v>956.65198757990197</v>
      </c>
      <c r="G182" s="178">
        <v>0</v>
      </c>
      <c r="H182" s="108">
        <v>1728650510.9293699</v>
      </c>
      <c r="I182" s="108">
        <v>8032080.2618666999</v>
      </c>
      <c r="J182" s="190"/>
      <c r="K182" s="108">
        <v>4524.91</v>
      </c>
      <c r="L182" s="190">
        <v>9.5628077850295607</v>
      </c>
      <c r="M182" s="190">
        <v>91.447292733421904</v>
      </c>
      <c r="N182" s="190">
        <v>12.761058938312701</v>
      </c>
      <c r="O182" s="108">
        <v>19642</v>
      </c>
      <c r="P182" s="108"/>
    </row>
    <row r="183" spans="1:16" ht="13.2" x14ac:dyDescent="0.25">
      <c r="A183" s="108" t="s">
        <v>476</v>
      </c>
      <c r="B183" s="108">
        <v>57763</v>
      </c>
      <c r="C183" s="108">
        <v>1676</v>
      </c>
      <c r="D183" s="163">
        <v>1.7516093622737601</v>
      </c>
      <c r="E183" s="108">
        <v>956.65198757990197</v>
      </c>
      <c r="F183" s="108">
        <v>956.65198757990197</v>
      </c>
      <c r="G183" s="178">
        <v>0</v>
      </c>
      <c r="H183" s="108">
        <v>1728650510.9293699</v>
      </c>
      <c r="I183" s="108">
        <v>37685044.604310997</v>
      </c>
      <c r="J183" s="190"/>
      <c r="K183" s="108">
        <v>4524.91</v>
      </c>
      <c r="L183" s="190">
        <v>10.827264015024801</v>
      </c>
      <c r="M183" s="190">
        <v>117.22964605105101</v>
      </c>
      <c r="N183" s="190">
        <v>10.772025355328401</v>
      </c>
      <c r="O183" s="108">
        <v>19325</v>
      </c>
      <c r="P183" s="108"/>
    </row>
    <row r="184" spans="1:16" ht="13.2" x14ac:dyDescent="0.25">
      <c r="A184" s="108" t="s">
        <v>477</v>
      </c>
      <c r="B184" s="108">
        <v>9052</v>
      </c>
      <c r="C184" s="108">
        <v>1676</v>
      </c>
      <c r="D184" s="163">
        <v>1.7516093622737601</v>
      </c>
      <c r="E184" s="108">
        <v>956.65198757990197</v>
      </c>
      <c r="F184" s="108">
        <v>956.65198757990197</v>
      </c>
      <c r="G184" s="178">
        <v>0</v>
      </c>
      <c r="H184" s="108">
        <v>1728650510.9293699</v>
      </c>
      <c r="I184" s="108">
        <v>4382208.2647237498</v>
      </c>
      <c r="J184" s="190"/>
      <c r="K184" s="108">
        <v>4524.91</v>
      </c>
      <c r="L184" s="190">
        <v>8.9134954522242893</v>
      </c>
      <c r="M184" s="190">
        <v>79.450401176822993</v>
      </c>
      <c r="N184" s="190">
        <v>11.522596659207</v>
      </c>
      <c r="O184" s="108">
        <v>28128</v>
      </c>
      <c r="P184" s="108"/>
    </row>
    <row r="185" spans="1:16" ht="13.2" x14ac:dyDescent="0.25">
      <c r="A185" s="108" t="s">
        <v>478</v>
      </c>
      <c r="B185" s="108">
        <v>27862</v>
      </c>
      <c r="C185" s="108">
        <v>1676</v>
      </c>
      <c r="D185" s="163">
        <v>1.7516093622737601</v>
      </c>
      <c r="E185" s="108">
        <v>956.65198757990197</v>
      </c>
      <c r="F185" s="108">
        <v>956.65198757990197</v>
      </c>
      <c r="G185" s="178">
        <v>0</v>
      </c>
      <c r="H185" s="108">
        <v>1728650510.9293699</v>
      </c>
      <c r="I185" s="108">
        <v>15871582.076360499</v>
      </c>
      <c r="J185" s="190"/>
      <c r="K185" s="108">
        <v>4524.91</v>
      </c>
      <c r="L185" s="190">
        <v>10.0416471462618</v>
      </c>
      <c r="M185" s="190">
        <v>100.83467741002799</v>
      </c>
      <c r="N185" s="190">
        <v>10.1074391744674</v>
      </c>
      <c r="O185" s="108">
        <v>26941</v>
      </c>
      <c r="P185" s="108"/>
    </row>
    <row r="186" spans="1:16" ht="13.2" x14ac:dyDescent="0.25">
      <c r="A186" s="108" t="s">
        <v>479</v>
      </c>
      <c r="B186" s="108">
        <v>13476</v>
      </c>
      <c r="C186" s="108">
        <v>1676</v>
      </c>
      <c r="D186" s="163">
        <v>1.7516093622737601</v>
      </c>
      <c r="E186" s="108">
        <v>956.65198757990197</v>
      </c>
      <c r="F186" s="108">
        <v>956.65198757990197</v>
      </c>
      <c r="G186" s="178">
        <v>0</v>
      </c>
      <c r="H186" s="108">
        <v>1728650510.9293699</v>
      </c>
      <c r="I186" s="108">
        <v>6060780.56758173</v>
      </c>
      <c r="J186" s="190"/>
      <c r="K186" s="108">
        <v>4524.91</v>
      </c>
      <c r="L186" s="190">
        <v>9.1040684373773093</v>
      </c>
      <c r="M186" s="190">
        <v>82.884062112449797</v>
      </c>
      <c r="N186" s="190">
        <v>14.146962593002501</v>
      </c>
      <c r="O186" s="108">
        <v>21796</v>
      </c>
      <c r="P186" s="108"/>
    </row>
    <row r="187" spans="1:16" ht="13.2" x14ac:dyDescent="0.25">
      <c r="A187" s="108" t="s">
        <v>480</v>
      </c>
      <c r="B187" s="108">
        <v>10759</v>
      </c>
      <c r="C187" s="108">
        <v>1676</v>
      </c>
      <c r="D187" s="163">
        <v>1.7516093622737601</v>
      </c>
      <c r="E187" s="108">
        <v>956.65198757990197</v>
      </c>
      <c r="F187" s="108">
        <v>956.65198757990197</v>
      </c>
      <c r="G187" s="178">
        <v>0</v>
      </c>
      <c r="H187" s="108">
        <v>1728650510.9293699</v>
      </c>
      <c r="I187" s="108">
        <v>5357465.6566824503</v>
      </c>
      <c r="J187" s="190"/>
      <c r="K187" s="108">
        <v>4524.91</v>
      </c>
      <c r="L187" s="190">
        <v>8.8218860764405704</v>
      </c>
      <c r="M187" s="190">
        <v>77.825673945695996</v>
      </c>
      <c r="N187" s="190">
        <v>17.724552799666601</v>
      </c>
      <c r="O187" s="108">
        <v>20834</v>
      </c>
      <c r="P187" s="108"/>
    </row>
    <row r="188" spans="1:16" ht="13.2" x14ac:dyDescent="0.25">
      <c r="A188" s="108" t="s">
        <v>481</v>
      </c>
      <c r="B188" s="108">
        <v>12865</v>
      </c>
      <c r="C188" s="108">
        <v>1676</v>
      </c>
      <c r="D188" s="163">
        <v>1.7516093622737601</v>
      </c>
      <c r="E188" s="108">
        <v>956.65198757990197</v>
      </c>
      <c r="F188" s="108">
        <v>956.65198757990197</v>
      </c>
      <c r="G188" s="178">
        <v>0</v>
      </c>
      <c r="H188" s="108">
        <v>1728650510.9293699</v>
      </c>
      <c r="I188" s="108">
        <v>7037588.8594947802</v>
      </c>
      <c r="J188" s="190"/>
      <c r="K188" s="108">
        <v>4524.91</v>
      </c>
      <c r="L188" s="190">
        <v>8.6943669562900396</v>
      </c>
      <c r="M188" s="190">
        <v>75.592016770628106</v>
      </c>
      <c r="N188" s="190">
        <v>16.938547675876901</v>
      </c>
      <c r="O188" s="108">
        <v>25099</v>
      </c>
      <c r="P188" s="108"/>
    </row>
    <row r="189" spans="1:16" ht="13.2" x14ac:dyDescent="0.25">
      <c r="A189" s="108" t="s">
        <v>482</v>
      </c>
      <c r="B189" s="108">
        <v>11332</v>
      </c>
      <c r="C189" s="108">
        <v>1676</v>
      </c>
      <c r="D189" s="163">
        <v>1.7516093622737601</v>
      </c>
      <c r="E189" s="108">
        <v>956.65198757990197</v>
      </c>
      <c r="F189" s="108">
        <v>956.65198757990197</v>
      </c>
      <c r="G189" s="178">
        <v>0</v>
      </c>
      <c r="H189" s="108">
        <v>1728650510.9293699</v>
      </c>
      <c r="I189" s="108">
        <v>4625061.6653388999</v>
      </c>
      <c r="J189" s="190"/>
      <c r="K189" s="108">
        <v>4524.91</v>
      </c>
      <c r="L189" s="190">
        <v>9.1646635858302297</v>
      </c>
      <c r="M189" s="190">
        <v>83.991058641442606</v>
      </c>
      <c r="N189" s="190">
        <v>12.2334125739045</v>
      </c>
      <c r="O189" s="108">
        <v>21559</v>
      </c>
      <c r="P189" s="108"/>
    </row>
    <row r="190" spans="1:16" ht="13.2" x14ac:dyDescent="0.25">
      <c r="A190" s="108" t="s">
        <v>483</v>
      </c>
      <c r="B190" s="108">
        <v>12839</v>
      </c>
      <c r="C190" s="108">
        <v>1676</v>
      </c>
      <c r="D190" s="163">
        <v>1.7516093622737601</v>
      </c>
      <c r="E190" s="108">
        <v>956.65198757990197</v>
      </c>
      <c r="F190" s="108">
        <v>956.65198757990197</v>
      </c>
      <c r="G190" s="178">
        <v>0</v>
      </c>
      <c r="H190" s="108">
        <v>1728650510.9293699</v>
      </c>
      <c r="I190" s="108">
        <v>5013729.5186897796</v>
      </c>
      <c r="J190" s="190"/>
      <c r="K190" s="108">
        <v>4524.91</v>
      </c>
      <c r="L190" s="190">
        <v>9.1116883784051392</v>
      </c>
      <c r="M190" s="190">
        <v>83.022865105163305</v>
      </c>
      <c r="N190" s="190">
        <v>14.6906066594607</v>
      </c>
      <c r="O190" s="108">
        <v>17415</v>
      </c>
      <c r="P190" s="108"/>
    </row>
    <row r="191" spans="1:16" ht="13.2" x14ac:dyDescent="0.25">
      <c r="A191" s="108" t="s">
        <v>484</v>
      </c>
      <c r="B191" s="108">
        <v>16146</v>
      </c>
      <c r="C191" s="108">
        <v>1676</v>
      </c>
      <c r="D191" s="163">
        <v>1.7516093622737601</v>
      </c>
      <c r="E191" s="108">
        <v>956.65198757990197</v>
      </c>
      <c r="F191" s="108">
        <v>956.65198757990197</v>
      </c>
      <c r="G191" s="178">
        <v>0</v>
      </c>
      <c r="H191" s="108">
        <v>1728650510.9293699</v>
      </c>
      <c r="I191" s="108">
        <v>7627143.2508660099</v>
      </c>
      <c r="J191" s="190"/>
      <c r="K191" s="108">
        <v>4524.91</v>
      </c>
      <c r="L191" s="190">
        <v>9.3666837182136593</v>
      </c>
      <c r="M191" s="190">
        <v>87.734763877048806</v>
      </c>
      <c r="N191" s="190">
        <v>10.4589495713227</v>
      </c>
      <c r="O191" s="108">
        <v>26724</v>
      </c>
      <c r="P191" s="108"/>
    </row>
    <row r="192" spans="1:16" ht="13.2" x14ac:dyDescent="0.25">
      <c r="A192" s="108" t="s">
        <v>485</v>
      </c>
      <c r="B192" s="108">
        <v>11883</v>
      </c>
      <c r="C192" s="108">
        <v>1676</v>
      </c>
      <c r="D192" s="163">
        <v>1.7516093622737601</v>
      </c>
      <c r="E192" s="108">
        <v>956.65198757990197</v>
      </c>
      <c r="F192" s="108">
        <v>956.65198757990197</v>
      </c>
      <c r="G192" s="178">
        <v>0</v>
      </c>
      <c r="H192" s="108">
        <v>1728650510.9293699</v>
      </c>
      <c r="I192" s="108">
        <v>5152133.9317071298</v>
      </c>
      <c r="J192" s="190"/>
      <c r="K192" s="108">
        <v>4524.91</v>
      </c>
      <c r="L192" s="190">
        <v>9.0676864301751596</v>
      </c>
      <c r="M192" s="190">
        <v>82.222937195982695</v>
      </c>
      <c r="N192" s="190">
        <v>16.381385323250701</v>
      </c>
      <c r="O192" s="108">
        <v>17949</v>
      </c>
      <c r="P192" s="108"/>
    </row>
    <row r="193" spans="1:16" ht="13.2" x14ac:dyDescent="0.25">
      <c r="A193" s="108" t="s">
        <v>486</v>
      </c>
      <c r="B193" s="108">
        <v>59073</v>
      </c>
      <c r="C193" s="108">
        <v>1676</v>
      </c>
      <c r="D193" s="163">
        <v>1.7516093622737601</v>
      </c>
      <c r="E193" s="108">
        <v>956.65198757990197</v>
      </c>
      <c r="F193" s="108">
        <v>956.65198757990197</v>
      </c>
      <c r="G193" s="178">
        <v>0</v>
      </c>
      <c r="H193" s="108">
        <v>1728650510.9293699</v>
      </c>
      <c r="I193" s="108">
        <v>40640230.605986103</v>
      </c>
      <c r="J193" s="190"/>
      <c r="K193" s="108">
        <v>4524.91</v>
      </c>
      <c r="L193" s="190">
        <v>10.901218024548101</v>
      </c>
      <c r="M193" s="190">
        <v>118.836554418733</v>
      </c>
      <c r="N193" s="190">
        <v>9.4593233727413004</v>
      </c>
      <c r="O193" s="108">
        <v>21905</v>
      </c>
      <c r="P193" s="108"/>
    </row>
    <row r="194" spans="1:16" ht="13.2" x14ac:dyDescent="0.25">
      <c r="A194" s="108" t="s">
        <v>487</v>
      </c>
      <c r="B194" s="108">
        <v>9141</v>
      </c>
      <c r="C194" s="108">
        <v>1676</v>
      </c>
      <c r="D194" s="163">
        <v>1.7516093622737601</v>
      </c>
      <c r="E194" s="108">
        <v>956.65198757990197</v>
      </c>
      <c r="F194" s="108">
        <v>956.65198757990197</v>
      </c>
      <c r="G194" s="178">
        <v>0</v>
      </c>
      <c r="H194" s="108">
        <v>1728650510.9293699</v>
      </c>
      <c r="I194" s="108">
        <v>4203510.0965291597</v>
      </c>
      <c r="J194" s="190"/>
      <c r="K194" s="108">
        <v>4524.91</v>
      </c>
      <c r="L194" s="190">
        <v>8.6317931180095098</v>
      </c>
      <c r="M194" s="190">
        <v>74.507852432116294</v>
      </c>
      <c r="N194" s="190">
        <v>16.1661274813858</v>
      </c>
      <c r="O194" s="108">
        <v>20879</v>
      </c>
      <c r="P194" s="108"/>
    </row>
    <row r="195" spans="1:16" ht="13.2" x14ac:dyDescent="0.25">
      <c r="A195" s="108" t="s">
        <v>488</v>
      </c>
      <c r="B195" s="108">
        <v>57045</v>
      </c>
      <c r="C195" s="108">
        <v>1676</v>
      </c>
      <c r="D195" s="163">
        <v>1.7516093622737601</v>
      </c>
      <c r="E195" s="108">
        <v>956.65198757990197</v>
      </c>
      <c r="F195" s="108">
        <v>956.65198757990197</v>
      </c>
      <c r="G195" s="178">
        <v>0</v>
      </c>
      <c r="H195" s="108">
        <v>1728650510.9293699</v>
      </c>
      <c r="I195" s="108">
        <v>39833387.300044402</v>
      </c>
      <c r="J195" s="190"/>
      <c r="K195" s="108">
        <v>4524.91</v>
      </c>
      <c r="L195" s="190">
        <v>10.7478405268235</v>
      </c>
      <c r="M195" s="190">
        <v>115.51607599003</v>
      </c>
      <c r="N195" s="190">
        <v>10.658596537326201</v>
      </c>
      <c r="O195" s="108">
        <v>23689</v>
      </c>
      <c r="P195" s="108"/>
    </row>
    <row r="196" spans="1:16" ht="13.2" x14ac:dyDescent="0.25">
      <c r="A196" s="108" t="s">
        <v>489</v>
      </c>
      <c r="B196" s="108">
        <v>25087</v>
      </c>
      <c r="C196" s="108">
        <v>1676</v>
      </c>
      <c r="D196" s="163">
        <v>1.7516093622737601</v>
      </c>
      <c r="E196" s="108">
        <v>956.65198757990197</v>
      </c>
      <c r="F196" s="108">
        <v>956.65198757990197</v>
      </c>
      <c r="G196" s="178">
        <v>0</v>
      </c>
      <c r="H196" s="108">
        <v>1728650510.9293699</v>
      </c>
      <c r="I196" s="108">
        <v>13746810.4623315</v>
      </c>
      <c r="J196" s="190"/>
      <c r="K196" s="108">
        <v>4524.91</v>
      </c>
      <c r="L196" s="190">
        <v>9.7571764233731706</v>
      </c>
      <c r="M196" s="190">
        <v>95.202491756829104</v>
      </c>
      <c r="N196" s="190">
        <v>14.8116983929807</v>
      </c>
      <c r="O196" s="108">
        <v>22321</v>
      </c>
      <c r="P196" s="108"/>
    </row>
    <row r="197" spans="1:16" ht="13.2" x14ac:dyDescent="0.25">
      <c r="A197" s="108" t="s">
        <v>490</v>
      </c>
      <c r="B197" s="108">
        <v>16066</v>
      </c>
      <c r="C197" s="108">
        <v>1676</v>
      </c>
      <c r="D197" s="163">
        <v>1.7516093622737601</v>
      </c>
      <c r="E197" s="108">
        <v>956.65198757990197</v>
      </c>
      <c r="F197" s="108">
        <v>956.65198757990197</v>
      </c>
      <c r="G197" s="178">
        <v>0</v>
      </c>
      <c r="H197" s="108">
        <v>1728650510.9293699</v>
      </c>
      <c r="I197" s="108">
        <v>7306862.9150211597</v>
      </c>
      <c r="J197" s="190"/>
      <c r="K197" s="108">
        <v>4524.91</v>
      </c>
      <c r="L197" s="190">
        <v>9.1505278558556196</v>
      </c>
      <c r="M197" s="190">
        <v>83.732160040789694</v>
      </c>
      <c r="N197" s="190">
        <v>14.9595123598549</v>
      </c>
      <c r="O197" s="108">
        <v>20795</v>
      </c>
      <c r="P197" s="108"/>
    </row>
    <row r="198" spans="1:16" ht="13.2" x14ac:dyDescent="0.25">
      <c r="A198" s="108" t="s">
        <v>491</v>
      </c>
      <c r="B198" s="108">
        <v>12384</v>
      </c>
      <c r="C198" s="108">
        <v>1676</v>
      </c>
      <c r="D198" s="163">
        <v>1.7516093622737601</v>
      </c>
      <c r="E198" s="108">
        <v>956.65198757990197</v>
      </c>
      <c r="F198" s="108">
        <v>956.65198757990197</v>
      </c>
      <c r="G198" s="178">
        <v>0</v>
      </c>
      <c r="H198" s="108">
        <v>1728650510.9293699</v>
      </c>
      <c r="I198" s="108">
        <v>5507744.7730314303</v>
      </c>
      <c r="J198" s="190"/>
      <c r="K198" s="108">
        <v>4524.91</v>
      </c>
      <c r="L198" s="190">
        <v>8.8239922187350608</v>
      </c>
      <c r="M198" s="190">
        <v>77.862838676296803</v>
      </c>
      <c r="N198" s="190">
        <v>14.122113040214799</v>
      </c>
      <c r="O198" s="108">
        <v>22445</v>
      </c>
      <c r="P198" s="108"/>
    </row>
    <row r="199" spans="1:16" ht="13.2" x14ac:dyDescent="0.25">
      <c r="A199" s="108" t="s">
        <v>492</v>
      </c>
      <c r="B199" s="108">
        <v>40012</v>
      </c>
      <c r="C199" s="108">
        <v>1676</v>
      </c>
      <c r="D199" s="163">
        <v>1.7516093622737601</v>
      </c>
      <c r="E199" s="108">
        <v>956.65198757990197</v>
      </c>
      <c r="F199" s="108">
        <v>956.65198757990197</v>
      </c>
      <c r="G199" s="178">
        <v>0</v>
      </c>
      <c r="H199" s="108">
        <v>1728650510.9293699</v>
      </c>
      <c r="I199" s="108">
        <v>23619274.914919</v>
      </c>
      <c r="J199" s="190"/>
      <c r="K199" s="108">
        <v>4524.91</v>
      </c>
      <c r="L199" s="190">
        <v>10.389062337141899</v>
      </c>
      <c r="M199" s="190">
        <v>107.93261624501901</v>
      </c>
      <c r="N199" s="190">
        <v>11.673611279370199</v>
      </c>
      <c r="O199" s="108">
        <v>21489</v>
      </c>
      <c r="P199" s="108"/>
    </row>
    <row r="200" spans="1:16" ht="13.2" x14ac:dyDescent="0.25">
      <c r="A200" s="108" t="s">
        <v>493</v>
      </c>
      <c r="B200" s="108">
        <v>12006</v>
      </c>
      <c r="C200" s="108">
        <v>1676</v>
      </c>
      <c r="D200" s="163">
        <v>1.7516093622737601</v>
      </c>
      <c r="E200" s="108">
        <v>956.65198757990197</v>
      </c>
      <c r="F200" s="108">
        <v>956.65198757990197</v>
      </c>
      <c r="G200" s="178">
        <v>0</v>
      </c>
      <c r="H200" s="108">
        <v>1728650510.9293699</v>
      </c>
      <c r="I200" s="108">
        <v>5285784.3080713404</v>
      </c>
      <c r="J200" s="190"/>
      <c r="K200" s="108">
        <v>4524.91</v>
      </c>
      <c r="L200" s="190">
        <v>9.1676241019308904</v>
      </c>
      <c r="M200" s="190">
        <v>84.045331674304194</v>
      </c>
      <c r="N200" s="190">
        <v>14.6603265283004</v>
      </c>
      <c r="O200" s="108">
        <v>20229</v>
      </c>
      <c r="P200" s="108"/>
    </row>
    <row r="201" spans="1:16" ht="13.2" x14ac:dyDescent="0.25">
      <c r="A201" s="108" t="s">
        <v>494</v>
      </c>
      <c r="B201" s="108">
        <v>12819</v>
      </c>
      <c r="C201" s="108">
        <v>1676</v>
      </c>
      <c r="D201" s="163">
        <v>1.7516093622737601</v>
      </c>
      <c r="E201" s="108">
        <v>956.65198757990197</v>
      </c>
      <c r="F201" s="108">
        <v>956.65198757990197</v>
      </c>
      <c r="G201" s="178">
        <v>0</v>
      </c>
      <c r="H201" s="108">
        <v>1728650510.9293699</v>
      </c>
      <c r="I201" s="108">
        <v>4019286.4454932502</v>
      </c>
      <c r="J201" s="190"/>
      <c r="K201" s="108">
        <v>4524.91</v>
      </c>
      <c r="L201" s="190">
        <v>9.4333143712645597</v>
      </c>
      <c r="M201" s="190">
        <v>88.987420027106495</v>
      </c>
      <c r="N201" s="190">
        <v>6.9398185194868098</v>
      </c>
      <c r="O201" s="108">
        <v>21333</v>
      </c>
      <c r="P201" s="108"/>
    </row>
    <row r="202" spans="1:16" ht="13.2" x14ac:dyDescent="0.25">
      <c r="A202" s="18" t="s">
        <v>495</v>
      </c>
      <c r="B202" s="108"/>
      <c r="C202" s="108"/>
      <c r="D202" s="163"/>
      <c r="E202" s="108"/>
      <c r="F202" s="108"/>
      <c r="G202" s="178"/>
      <c r="H202" s="108"/>
      <c r="I202" s="108"/>
      <c r="J202" s="190"/>
      <c r="K202" s="108"/>
      <c r="L202" s="190"/>
      <c r="M202" s="190"/>
      <c r="N202" s="190"/>
      <c r="O202" s="108"/>
      <c r="P202" s="108"/>
    </row>
    <row r="203" spans="1:16" ht="13.2" x14ac:dyDescent="0.25">
      <c r="A203" s="108" t="s">
        <v>496</v>
      </c>
      <c r="B203" s="108">
        <v>25682</v>
      </c>
      <c r="C203" s="108">
        <v>1069</v>
      </c>
      <c r="D203" s="163">
        <v>1.7516093622737601</v>
      </c>
      <c r="E203" s="108">
        <v>610.50574188560995</v>
      </c>
      <c r="F203" s="108">
        <v>610.50574188560995</v>
      </c>
      <c r="G203" s="178">
        <v>0</v>
      </c>
      <c r="H203" s="108">
        <v>177555241.67583501</v>
      </c>
      <c r="I203" s="108">
        <v>13613980.454277501</v>
      </c>
      <c r="J203" s="190"/>
      <c r="K203" s="108">
        <v>4524.91</v>
      </c>
      <c r="L203" s="190">
        <v>9.7153909626584198</v>
      </c>
      <c r="M203" s="190">
        <v>94.388821557304894</v>
      </c>
      <c r="N203" s="190">
        <v>16.5050174293577</v>
      </c>
      <c r="O203" s="108">
        <v>19340</v>
      </c>
      <c r="P203" s="108"/>
    </row>
    <row r="204" spans="1:16" ht="13.2" x14ac:dyDescent="0.25">
      <c r="A204" s="108" t="s">
        <v>497</v>
      </c>
      <c r="B204" s="108">
        <v>8499</v>
      </c>
      <c r="C204" s="108">
        <v>1069</v>
      </c>
      <c r="D204" s="163">
        <v>1.7516093622737601</v>
      </c>
      <c r="E204" s="108">
        <v>610.50574188560995</v>
      </c>
      <c r="F204" s="108">
        <v>610.50574188560995</v>
      </c>
      <c r="G204" s="178">
        <v>0</v>
      </c>
      <c r="H204" s="108">
        <v>177555241.67583501</v>
      </c>
      <c r="I204" s="108">
        <v>4411562.92134747</v>
      </c>
      <c r="J204" s="190"/>
      <c r="K204" s="108">
        <v>4524.91</v>
      </c>
      <c r="L204" s="190">
        <v>8.4670495221982893</v>
      </c>
      <c r="M204" s="190">
        <v>71.690927611358205</v>
      </c>
      <c r="N204" s="190">
        <v>18.270427406484</v>
      </c>
      <c r="O204" s="108">
        <v>21650</v>
      </c>
      <c r="P204" s="108"/>
    </row>
    <row r="205" spans="1:16" ht="13.2" x14ac:dyDescent="0.25">
      <c r="A205" s="108" t="s">
        <v>498</v>
      </c>
      <c r="B205" s="108">
        <v>10034</v>
      </c>
      <c r="C205" s="108">
        <v>1069</v>
      </c>
      <c r="D205" s="163">
        <v>1.7516093622737601</v>
      </c>
      <c r="E205" s="108">
        <v>610.50574188560995</v>
      </c>
      <c r="F205" s="108">
        <v>610.50574188560995</v>
      </c>
      <c r="G205" s="178">
        <v>0</v>
      </c>
      <c r="H205" s="108">
        <v>177555241.67583501</v>
      </c>
      <c r="I205" s="108">
        <v>6114120.3321256498</v>
      </c>
      <c r="J205" s="190"/>
      <c r="K205" s="108">
        <v>4524.91</v>
      </c>
      <c r="L205" s="190">
        <v>8.9300750259408392</v>
      </c>
      <c r="M205" s="190">
        <v>79.746239968932301</v>
      </c>
      <c r="N205" s="190">
        <v>20.497667783968701</v>
      </c>
      <c r="O205" s="108">
        <v>23607</v>
      </c>
      <c r="P205" s="108"/>
    </row>
    <row r="206" spans="1:16" ht="13.2" x14ac:dyDescent="0.25">
      <c r="A206" s="108" t="s">
        <v>499</v>
      </c>
      <c r="B206" s="108">
        <v>11538</v>
      </c>
      <c r="C206" s="108">
        <v>1069</v>
      </c>
      <c r="D206" s="163">
        <v>1.7516093622737601</v>
      </c>
      <c r="E206" s="108">
        <v>610.50574188560995</v>
      </c>
      <c r="F206" s="108">
        <v>610.50574188560995</v>
      </c>
      <c r="G206" s="178">
        <v>0</v>
      </c>
      <c r="H206" s="108">
        <v>177555241.67583501</v>
      </c>
      <c r="I206" s="108">
        <v>5608477.3237870997</v>
      </c>
      <c r="J206" s="190"/>
      <c r="K206" s="108">
        <v>4524.91</v>
      </c>
      <c r="L206" s="190">
        <v>9.1501045282723794</v>
      </c>
      <c r="M206" s="190">
        <v>83.724412878310602</v>
      </c>
      <c r="N206" s="190">
        <v>13.662966962894201</v>
      </c>
      <c r="O206" s="108">
        <v>24455</v>
      </c>
      <c r="P206" s="108"/>
    </row>
    <row r="207" spans="1:16" ht="13.2" x14ac:dyDescent="0.25">
      <c r="A207" s="108" t="s">
        <v>500</v>
      </c>
      <c r="B207" s="108">
        <v>9057</v>
      </c>
      <c r="C207" s="108">
        <v>1069</v>
      </c>
      <c r="D207" s="163">
        <v>1.7516093622737601</v>
      </c>
      <c r="E207" s="108">
        <v>610.50574188560995</v>
      </c>
      <c r="F207" s="108">
        <v>610.50574188560995</v>
      </c>
      <c r="G207" s="178">
        <v>0</v>
      </c>
      <c r="H207" s="108">
        <v>177555241.67583501</v>
      </c>
      <c r="I207" s="108">
        <v>4178551.3440769799</v>
      </c>
      <c r="J207" s="190"/>
      <c r="K207" s="108">
        <v>4524.91</v>
      </c>
      <c r="L207" s="190">
        <v>8.7869335489186202</v>
      </c>
      <c r="M207" s="190">
        <v>77.210201193111601</v>
      </c>
      <c r="N207" s="190">
        <v>14.897702229610401</v>
      </c>
      <c r="O207" s="108">
        <v>22487</v>
      </c>
      <c r="P207" s="108"/>
    </row>
    <row r="208" spans="1:16" ht="13.2" x14ac:dyDescent="0.25">
      <c r="A208" s="108" t="s">
        <v>501</v>
      </c>
      <c r="B208" s="108">
        <v>11536</v>
      </c>
      <c r="C208" s="108">
        <v>1069</v>
      </c>
      <c r="D208" s="163">
        <v>1.7516093622737601</v>
      </c>
      <c r="E208" s="108">
        <v>610.50574188560995</v>
      </c>
      <c r="F208" s="108">
        <v>610.50574188560995</v>
      </c>
      <c r="G208" s="178">
        <v>0</v>
      </c>
      <c r="H208" s="108">
        <v>177555241.67583501</v>
      </c>
      <c r="I208" s="108">
        <v>6160197.2438608101</v>
      </c>
      <c r="J208" s="190"/>
      <c r="K208" s="108">
        <v>4524.91</v>
      </c>
      <c r="L208" s="190">
        <v>8.9130434831015108</v>
      </c>
      <c r="M208" s="190">
        <v>79.442344131658402</v>
      </c>
      <c r="N208" s="190">
        <v>20.671964987887399</v>
      </c>
      <c r="O208" s="108">
        <v>18826</v>
      </c>
      <c r="P208" s="108"/>
    </row>
    <row r="209" spans="1:16" ht="13.2" x14ac:dyDescent="0.25">
      <c r="A209" s="108" t="s">
        <v>502</v>
      </c>
      <c r="B209" s="108">
        <v>16940</v>
      </c>
      <c r="C209" s="108">
        <v>1069</v>
      </c>
      <c r="D209" s="163">
        <v>1.7516093622737601</v>
      </c>
      <c r="E209" s="108">
        <v>610.50574188560995</v>
      </c>
      <c r="F209" s="108">
        <v>610.50574188560995</v>
      </c>
      <c r="G209" s="178">
        <v>0</v>
      </c>
      <c r="H209" s="108">
        <v>177555241.67583501</v>
      </c>
      <c r="I209" s="108">
        <v>5166751.0495393602</v>
      </c>
      <c r="J209" s="190"/>
      <c r="K209" s="108">
        <v>4524.91</v>
      </c>
      <c r="L209" s="190">
        <v>9.6842686003134197</v>
      </c>
      <c r="M209" s="190">
        <v>93.785058323016401</v>
      </c>
      <c r="N209" s="190">
        <v>7.9903220990285497</v>
      </c>
      <c r="O209" s="108">
        <v>17383</v>
      </c>
      <c r="P209" s="108"/>
    </row>
    <row r="210" spans="1:16" ht="13.2" x14ac:dyDescent="0.25">
      <c r="A210" s="108" t="s">
        <v>503</v>
      </c>
      <c r="B210" s="108">
        <v>97233</v>
      </c>
      <c r="C210" s="108">
        <v>1069</v>
      </c>
      <c r="D210" s="163">
        <v>1.7516093622737601</v>
      </c>
      <c r="E210" s="108">
        <v>610.50574188560995</v>
      </c>
      <c r="F210" s="108">
        <v>610.50574188560995</v>
      </c>
      <c r="G210" s="178">
        <v>0</v>
      </c>
      <c r="H210" s="108">
        <v>177555241.67583501</v>
      </c>
      <c r="I210" s="108">
        <v>81714157.246927202</v>
      </c>
      <c r="J210" s="190"/>
      <c r="K210" s="108">
        <v>4524.91</v>
      </c>
      <c r="L210" s="190">
        <v>11.3825560888504</v>
      </c>
      <c r="M210" s="190">
        <v>129.56258311582599</v>
      </c>
      <c r="N210" s="190">
        <v>10.855412639234199</v>
      </c>
      <c r="O210" s="108">
        <v>19402</v>
      </c>
      <c r="P210" s="108"/>
    </row>
    <row r="211" spans="1:16" ht="13.2" x14ac:dyDescent="0.25">
      <c r="A211" s="108" t="s">
        <v>504</v>
      </c>
      <c r="B211" s="108">
        <v>12085</v>
      </c>
      <c r="C211" s="108">
        <v>1069</v>
      </c>
      <c r="D211" s="163">
        <v>1.7516093622737601</v>
      </c>
      <c r="E211" s="108">
        <v>610.50574188560995</v>
      </c>
      <c r="F211" s="108">
        <v>610.50574188560995</v>
      </c>
      <c r="G211" s="178">
        <v>0</v>
      </c>
      <c r="H211" s="108">
        <v>177555241.67583501</v>
      </c>
      <c r="I211" s="108">
        <v>5542716.1620984599</v>
      </c>
      <c r="J211" s="190"/>
      <c r="K211" s="108">
        <v>4524.91</v>
      </c>
      <c r="L211" s="190">
        <v>9.1057175581944403</v>
      </c>
      <c r="M211" s="190">
        <v>82.914092249610505</v>
      </c>
      <c r="N211" s="190">
        <v>13.616009407937501</v>
      </c>
      <c r="O211" s="108">
        <v>23048</v>
      </c>
      <c r="P211" s="108"/>
    </row>
    <row r="212" spans="1:16" ht="13.2" x14ac:dyDescent="0.25">
      <c r="A212" s="108" t="s">
        <v>505</v>
      </c>
      <c r="B212" s="108">
        <v>23817</v>
      </c>
      <c r="C212" s="108">
        <v>1069</v>
      </c>
      <c r="D212" s="163">
        <v>1.7516093622737601</v>
      </c>
      <c r="E212" s="108">
        <v>610.50574188560995</v>
      </c>
      <c r="F212" s="108">
        <v>610.50574188560995</v>
      </c>
      <c r="G212" s="178">
        <v>0</v>
      </c>
      <c r="H212" s="108">
        <v>177555241.67583501</v>
      </c>
      <c r="I212" s="108">
        <v>13283828.114812899</v>
      </c>
      <c r="J212" s="190"/>
      <c r="K212" s="108">
        <v>4524.91</v>
      </c>
      <c r="L212" s="190">
        <v>9.8986404688640199</v>
      </c>
      <c r="M212" s="190">
        <v>97.983083131832501</v>
      </c>
      <c r="N212" s="190">
        <v>13.839374672834399</v>
      </c>
      <c r="O212" s="108">
        <v>22793</v>
      </c>
      <c r="P212" s="108"/>
    </row>
    <row r="213" spans="1:16" ht="13.2" x14ac:dyDescent="0.25">
      <c r="A213" s="108" t="s">
        <v>506</v>
      </c>
      <c r="B213" s="108">
        <v>3669</v>
      </c>
      <c r="C213" s="108">
        <v>1069</v>
      </c>
      <c r="D213" s="163">
        <v>1.7516093622737601</v>
      </c>
      <c r="E213" s="108">
        <v>610.50574188560995</v>
      </c>
      <c r="F213" s="108">
        <v>610.50574188560995</v>
      </c>
      <c r="G213" s="178">
        <v>0</v>
      </c>
      <c r="H213" s="108">
        <v>177555241.67583501</v>
      </c>
      <c r="I213" s="108">
        <v>1294482.3081424399</v>
      </c>
      <c r="J213" s="190"/>
      <c r="K213" s="108">
        <v>4524.91</v>
      </c>
      <c r="L213" s="190">
        <v>7.9600731321950304</v>
      </c>
      <c r="M213" s="190">
        <v>63.362764269893198</v>
      </c>
      <c r="N213" s="190">
        <v>14.528838328813199</v>
      </c>
      <c r="O213" s="108">
        <v>15198</v>
      </c>
      <c r="P213" s="108"/>
    </row>
    <row r="214" spans="1:16" ht="13.2" x14ac:dyDescent="0.25">
      <c r="A214" s="108" t="s">
        <v>507</v>
      </c>
      <c r="B214" s="108">
        <v>3801</v>
      </c>
      <c r="C214" s="108">
        <v>1069</v>
      </c>
      <c r="D214" s="163">
        <v>1.7516093622737601</v>
      </c>
      <c r="E214" s="108">
        <v>610.50574188560995</v>
      </c>
      <c r="F214" s="108">
        <v>610.50574188560995</v>
      </c>
      <c r="G214" s="178">
        <v>0</v>
      </c>
      <c r="H214" s="108">
        <v>177555241.67583501</v>
      </c>
      <c r="I214" s="108">
        <v>2320466.73483916</v>
      </c>
      <c r="J214" s="190"/>
      <c r="K214" s="108">
        <v>4524.91</v>
      </c>
      <c r="L214" s="190">
        <v>7.7046672289896803</v>
      </c>
      <c r="M214" s="190">
        <v>59.361897109467499</v>
      </c>
      <c r="N214" s="190">
        <v>18.573203241888201</v>
      </c>
      <c r="O214" s="108">
        <v>24000</v>
      </c>
      <c r="P214" s="108"/>
    </row>
    <row r="215" spans="1:16" ht="13.2" x14ac:dyDescent="0.25">
      <c r="A215" s="108" t="s">
        <v>508</v>
      </c>
      <c r="B215" s="108">
        <v>13366</v>
      </c>
      <c r="C215" s="108">
        <v>1069</v>
      </c>
      <c r="D215" s="163">
        <v>1.7516093622737601</v>
      </c>
      <c r="E215" s="108">
        <v>610.50574188560995</v>
      </c>
      <c r="F215" s="108">
        <v>610.50574188560995</v>
      </c>
      <c r="G215" s="178">
        <v>0</v>
      </c>
      <c r="H215" s="108">
        <v>177555241.67583501</v>
      </c>
      <c r="I215" s="108">
        <v>7094789.5083783297</v>
      </c>
      <c r="J215" s="190"/>
      <c r="K215" s="108">
        <v>4524.91</v>
      </c>
      <c r="L215" s="190">
        <v>8.7826484024015095</v>
      </c>
      <c r="M215" s="190">
        <v>77.134912960205696</v>
      </c>
      <c r="N215" s="190">
        <v>18.263895547006701</v>
      </c>
      <c r="O215" s="108">
        <v>22189</v>
      </c>
      <c r="P215" s="108"/>
    </row>
    <row r="216" spans="1:16" ht="13.2" x14ac:dyDescent="0.25">
      <c r="A216" s="108" t="s">
        <v>509</v>
      </c>
      <c r="B216" s="108">
        <v>15011</v>
      </c>
      <c r="C216" s="108">
        <v>1069</v>
      </c>
      <c r="D216" s="163">
        <v>1.7516093622737601</v>
      </c>
      <c r="E216" s="108">
        <v>610.50574188560995</v>
      </c>
      <c r="F216" s="108">
        <v>610.50574188560995</v>
      </c>
      <c r="G216" s="178">
        <v>0</v>
      </c>
      <c r="H216" s="108">
        <v>177555241.67583501</v>
      </c>
      <c r="I216" s="108">
        <v>7976414.6307848804</v>
      </c>
      <c r="J216" s="190"/>
      <c r="K216" s="108">
        <v>4524.91</v>
      </c>
      <c r="L216" s="190">
        <v>9.1832582495163706</v>
      </c>
      <c r="M216" s="190">
        <v>84.332232077310493</v>
      </c>
      <c r="N216" s="190">
        <v>17.523923719690199</v>
      </c>
      <c r="O216" s="108">
        <v>21845</v>
      </c>
      <c r="P216" s="108"/>
    </row>
    <row r="217" spans="1:16" ht="13.2" x14ac:dyDescent="0.25">
      <c r="A217" s="108" t="s">
        <v>510</v>
      </c>
      <c r="B217" s="108">
        <v>11387</v>
      </c>
      <c r="C217" s="108">
        <v>1069</v>
      </c>
      <c r="D217" s="163">
        <v>1.7516093622737601</v>
      </c>
      <c r="E217" s="108">
        <v>610.50574188560995</v>
      </c>
      <c r="F217" s="108">
        <v>610.50574188560995</v>
      </c>
      <c r="G217" s="178">
        <v>0</v>
      </c>
      <c r="H217" s="108">
        <v>177555241.67583501</v>
      </c>
      <c r="I217" s="108">
        <v>7862804.3695556801</v>
      </c>
      <c r="J217" s="190"/>
      <c r="K217" s="108">
        <v>4524.91</v>
      </c>
      <c r="L217" s="190">
        <v>8.5877754200387102</v>
      </c>
      <c r="M217" s="190">
        <v>73.749886665020995</v>
      </c>
      <c r="N217" s="190">
        <v>25.4887240687648</v>
      </c>
      <c r="O217" s="108">
        <v>22390</v>
      </c>
      <c r="P217" s="108"/>
    </row>
    <row r="218" spans="1:16" ht="13.2" x14ac:dyDescent="0.25">
      <c r="A218" s="108" t="s">
        <v>511</v>
      </c>
      <c r="B218" s="108">
        <v>9893</v>
      </c>
      <c r="C218" s="108">
        <v>1069</v>
      </c>
      <c r="D218" s="163">
        <v>1.7516093622737601</v>
      </c>
      <c r="E218" s="108">
        <v>610.50574188560995</v>
      </c>
      <c r="F218" s="108">
        <v>610.50574188560995</v>
      </c>
      <c r="G218" s="178">
        <v>0</v>
      </c>
      <c r="H218" s="108">
        <v>177555241.67583501</v>
      </c>
      <c r="I218" s="108">
        <v>5211941.9312809799</v>
      </c>
      <c r="J218" s="190"/>
      <c r="K218" s="108">
        <v>4524.91</v>
      </c>
      <c r="L218" s="190">
        <v>8.4451729543925094</v>
      </c>
      <c r="M218" s="190">
        <v>71.320946229602697</v>
      </c>
      <c r="N218" s="190">
        <v>20.1394570634207</v>
      </c>
      <c r="O218" s="108">
        <v>19585</v>
      </c>
      <c r="P218" s="108"/>
    </row>
    <row r="219" spans="1:16" ht="13.2" x14ac:dyDescent="0.25">
      <c r="A219" s="18" t="s">
        <v>512</v>
      </c>
      <c r="B219" s="108"/>
      <c r="C219" s="108"/>
      <c r="D219" s="163"/>
      <c r="E219" s="108"/>
      <c r="F219" s="108"/>
      <c r="G219" s="178"/>
      <c r="H219" s="108"/>
      <c r="I219" s="108"/>
      <c r="J219" s="190"/>
      <c r="K219" s="108"/>
      <c r="L219" s="190"/>
      <c r="M219" s="190"/>
      <c r="N219" s="190"/>
      <c r="O219" s="108"/>
      <c r="P219" s="108"/>
    </row>
    <row r="220" spans="1:16" ht="13.2" x14ac:dyDescent="0.25">
      <c r="A220" s="108" t="s">
        <v>513</v>
      </c>
      <c r="B220" s="108">
        <v>11478</v>
      </c>
      <c r="C220" s="108">
        <v>1003</v>
      </c>
      <c r="D220" s="163">
        <v>1.7516093622737601</v>
      </c>
      <c r="E220" s="108">
        <v>572.42429900599802</v>
      </c>
      <c r="F220" s="108">
        <v>572.42429900599802</v>
      </c>
      <c r="G220" s="178">
        <v>0</v>
      </c>
      <c r="H220" s="108">
        <v>228810178.56405401</v>
      </c>
      <c r="I220" s="108">
        <v>5526363.3607465802</v>
      </c>
      <c r="J220" s="190"/>
      <c r="K220" s="108">
        <v>4524.91</v>
      </c>
      <c r="L220" s="190">
        <v>8.8856357064378901</v>
      </c>
      <c r="M220" s="190">
        <v>78.954521907523898</v>
      </c>
      <c r="N220" s="190">
        <v>16.9310427754247</v>
      </c>
      <c r="O220" s="108">
        <v>20746</v>
      </c>
      <c r="P220" s="108"/>
    </row>
    <row r="221" spans="1:16" ht="13.2" x14ac:dyDescent="0.25">
      <c r="A221" s="108" t="s">
        <v>514</v>
      </c>
      <c r="B221" s="108">
        <v>9357</v>
      </c>
      <c r="C221" s="108">
        <v>1003</v>
      </c>
      <c r="D221" s="163">
        <v>1.7516093622737601</v>
      </c>
      <c r="E221" s="108">
        <v>572.42429900599802</v>
      </c>
      <c r="F221" s="108">
        <v>572.42429900599802</v>
      </c>
      <c r="G221" s="178">
        <v>0</v>
      </c>
      <c r="H221" s="108">
        <v>228810178.56405401</v>
      </c>
      <c r="I221" s="108">
        <v>3837624.2933197999</v>
      </c>
      <c r="J221" s="190"/>
      <c r="K221" s="108">
        <v>4524.91</v>
      </c>
      <c r="L221" s="190">
        <v>8.9264567454789994</v>
      </c>
      <c r="M221" s="190">
        <v>79.681630028907506</v>
      </c>
      <c r="N221" s="190">
        <v>14.753634656552199</v>
      </c>
      <c r="O221" s="108">
        <v>19217</v>
      </c>
      <c r="P221" s="108"/>
    </row>
    <row r="222" spans="1:16" ht="13.2" x14ac:dyDescent="0.25">
      <c r="A222" s="108" t="s">
        <v>515</v>
      </c>
      <c r="B222" s="108">
        <v>16232</v>
      </c>
      <c r="C222" s="108">
        <v>1003</v>
      </c>
      <c r="D222" s="163">
        <v>1.7516093622737601</v>
      </c>
      <c r="E222" s="108">
        <v>572.42429900599802</v>
      </c>
      <c r="F222" s="108">
        <v>572.42429900599802</v>
      </c>
      <c r="G222" s="178">
        <v>0</v>
      </c>
      <c r="H222" s="108">
        <v>228810178.56405401</v>
      </c>
      <c r="I222" s="108">
        <v>7982574.0910499496</v>
      </c>
      <c r="J222" s="190"/>
      <c r="K222" s="108">
        <v>4524.91</v>
      </c>
      <c r="L222" s="190">
        <v>9.4629600199376291</v>
      </c>
      <c r="M222" s="190">
        <v>89.547612338937896</v>
      </c>
      <c r="N222" s="190">
        <v>14.5885847161311</v>
      </c>
      <c r="O222" s="108">
        <v>21673</v>
      </c>
      <c r="P222" s="108"/>
    </row>
    <row r="223" spans="1:16" ht="13.2" x14ac:dyDescent="0.25">
      <c r="A223" s="108" t="s">
        <v>516</v>
      </c>
      <c r="B223" s="108">
        <v>6495</v>
      </c>
      <c r="C223" s="108">
        <v>1003</v>
      </c>
      <c r="D223" s="163">
        <v>1.7516093622737601</v>
      </c>
      <c r="E223" s="108">
        <v>572.42429900599802</v>
      </c>
      <c r="F223" s="108">
        <v>572.42429900599802</v>
      </c>
      <c r="G223" s="178">
        <v>0</v>
      </c>
      <c r="H223" s="108">
        <v>228810178.56405401</v>
      </c>
      <c r="I223" s="108">
        <v>3448636.0222163</v>
      </c>
      <c r="J223" s="190"/>
      <c r="K223" s="108">
        <v>4524.91</v>
      </c>
      <c r="L223" s="190">
        <v>8.5087375897663193</v>
      </c>
      <c r="M223" s="190">
        <v>72.398615371502402</v>
      </c>
      <c r="N223" s="190">
        <v>20.456357456306499</v>
      </c>
      <c r="O223" s="108">
        <v>19447</v>
      </c>
      <c r="P223" s="108"/>
    </row>
    <row r="224" spans="1:16" ht="13.2" x14ac:dyDescent="0.25">
      <c r="A224" s="108" t="s">
        <v>517</v>
      </c>
      <c r="B224" s="108">
        <v>30261</v>
      </c>
      <c r="C224" s="108">
        <v>1003</v>
      </c>
      <c r="D224" s="163">
        <v>1.7516093622737601</v>
      </c>
      <c r="E224" s="108">
        <v>572.42429900599802</v>
      </c>
      <c r="F224" s="108">
        <v>572.42429900599802</v>
      </c>
      <c r="G224" s="178">
        <v>0</v>
      </c>
      <c r="H224" s="108">
        <v>228810178.56405401</v>
      </c>
      <c r="I224" s="108">
        <v>14536408.572435901</v>
      </c>
      <c r="J224" s="190"/>
      <c r="K224" s="108">
        <v>4524.91</v>
      </c>
      <c r="L224" s="190">
        <v>10.229626890173501</v>
      </c>
      <c r="M224" s="190">
        <v>104.64526631216</v>
      </c>
      <c r="N224" s="190">
        <v>11.5618561754406</v>
      </c>
      <c r="O224" s="108">
        <v>17163</v>
      </c>
      <c r="P224" s="108"/>
    </row>
    <row r="225" spans="1:16" ht="13.2" x14ac:dyDescent="0.25">
      <c r="A225" s="108" t="s">
        <v>518</v>
      </c>
      <c r="B225" s="108">
        <v>22516</v>
      </c>
      <c r="C225" s="108">
        <v>1003</v>
      </c>
      <c r="D225" s="163">
        <v>1.7516093622737601</v>
      </c>
      <c r="E225" s="108">
        <v>572.42429900599802</v>
      </c>
      <c r="F225" s="108">
        <v>572.42429900599802</v>
      </c>
      <c r="G225" s="178">
        <v>0</v>
      </c>
      <c r="H225" s="108">
        <v>228810178.56405401</v>
      </c>
      <c r="I225" s="108">
        <v>8776429.6292125303</v>
      </c>
      <c r="J225" s="190"/>
      <c r="K225" s="108">
        <v>4524.91</v>
      </c>
      <c r="L225" s="190">
        <v>9.8958328519280592</v>
      </c>
      <c r="M225" s="190">
        <v>97.927507833298606</v>
      </c>
      <c r="N225" s="190">
        <v>10.109049058976501</v>
      </c>
      <c r="O225" s="108">
        <v>17611</v>
      </c>
      <c r="P225" s="108"/>
    </row>
    <row r="226" spans="1:16" ht="13.2" x14ac:dyDescent="0.25">
      <c r="A226" s="108" t="s">
        <v>519</v>
      </c>
      <c r="B226" s="108">
        <v>5497</v>
      </c>
      <c r="C226" s="108">
        <v>1003</v>
      </c>
      <c r="D226" s="163">
        <v>1.7516093622737601</v>
      </c>
      <c r="E226" s="108">
        <v>572.42429900599802</v>
      </c>
      <c r="F226" s="108">
        <v>572.42429900599802</v>
      </c>
      <c r="G226" s="178">
        <v>0</v>
      </c>
      <c r="H226" s="108">
        <v>228810178.56405401</v>
      </c>
      <c r="I226" s="108">
        <v>2977293.3414952499</v>
      </c>
      <c r="J226" s="190"/>
      <c r="K226" s="108">
        <v>4524.91</v>
      </c>
      <c r="L226" s="190">
        <v>8.2948064220569506</v>
      </c>
      <c r="M226" s="190">
        <v>68.8038135793973</v>
      </c>
      <c r="N226" s="190">
        <v>18.856756528964102</v>
      </c>
      <c r="O226" s="108">
        <v>22002</v>
      </c>
      <c r="P226" s="108"/>
    </row>
    <row r="227" spans="1:16" ht="13.2" x14ac:dyDescent="0.25">
      <c r="A227" s="108" t="s">
        <v>520</v>
      </c>
      <c r="B227" s="108">
        <v>8606</v>
      </c>
      <c r="C227" s="108">
        <v>1003</v>
      </c>
      <c r="D227" s="163">
        <v>1.7516093622737601</v>
      </c>
      <c r="E227" s="108">
        <v>572.42429900599802</v>
      </c>
      <c r="F227" s="108">
        <v>572.42429900599802</v>
      </c>
      <c r="G227" s="178">
        <v>0</v>
      </c>
      <c r="H227" s="108">
        <v>228810178.56405401</v>
      </c>
      <c r="I227" s="108">
        <v>4295219.0228752997</v>
      </c>
      <c r="J227" s="190"/>
      <c r="K227" s="108">
        <v>4524.91</v>
      </c>
      <c r="L227" s="190">
        <v>8.4853752348624898</v>
      </c>
      <c r="M227" s="190">
        <v>72.001592876417604</v>
      </c>
      <c r="N227" s="190">
        <v>15.788226832697999</v>
      </c>
      <c r="O227" s="108">
        <v>23792</v>
      </c>
      <c r="P227" s="108"/>
    </row>
    <row r="228" spans="1:16" ht="13.2" x14ac:dyDescent="0.25">
      <c r="A228" s="108" t="s">
        <v>521</v>
      </c>
      <c r="B228" s="108">
        <v>23292</v>
      </c>
      <c r="C228" s="108">
        <v>1003</v>
      </c>
      <c r="D228" s="163">
        <v>1.7516093622737601</v>
      </c>
      <c r="E228" s="108">
        <v>572.42429900599802</v>
      </c>
      <c r="F228" s="108">
        <v>572.42429900599802</v>
      </c>
      <c r="G228" s="178">
        <v>0</v>
      </c>
      <c r="H228" s="108">
        <v>228810178.56405401</v>
      </c>
      <c r="I228" s="108">
        <v>12025146.9803172</v>
      </c>
      <c r="J228" s="190"/>
      <c r="K228" s="108">
        <v>4524.91</v>
      </c>
      <c r="L228" s="190">
        <v>9.7453528756019097</v>
      </c>
      <c r="M228" s="190">
        <v>94.971902670002507</v>
      </c>
      <c r="N228" s="190">
        <v>16.165536591942502</v>
      </c>
      <c r="O228" s="108">
        <v>18674</v>
      </c>
      <c r="P228" s="108"/>
    </row>
    <row r="229" spans="1:16" ht="13.2" x14ac:dyDescent="0.25">
      <c r="A229" s="108" t="s">
        <v>522</v>
      </c>
      <c r="B229" s="108">
        <v>4407</v>
      </c>
      <c r="C229" s="108">
        <v>1003</v>
      </c>
      <c r="D229" s="163">
        <v>1.7516093622737601</v>
      </c>
      <c r="E229" s="108">
        <v>572.42429900599802</v>
      </c>
      <c r="F229" s="108">
        <v>572.42429900599802</v>
      </c>
      <c r="G229" s="178">
        <v>0</v>
      </c>
      <c r="H229" s="108">
        <v>228810178.56405401</v>
      </c>
      <c r="I229" s="108">
        <v>2614083.85112833</v>
      </c>
      <c r="J229" s="190"/>
      <c r="K229" s="108">
        <v>4524.91</v>
      </c>
      <c r="L229" s="190">
        <v>8.06087520270043</v>
      </c>
      <c r="M229" s="190">
        <v>64.977709033510706</v>
      </c>
      <c r="N229" s="190">
        <v>19.706517779161501</v>
      </c>
      <c r="O229" s="108">
        <v>23306</v>
      </c>
      <c r="P229" s="108"/>
    </row>
    <row r="230" spans="1:16" ht="13.2" x14ac:dyDescent="0.25">
      <c r="A230" s="108" t="s">
        <v>523</v>
      </c>
      <c r="B230" s="108">
        <v>10627</v>
      </c>
      <c r="C230" s="108">
        <v>1003</v>
      </c>
      <c r="D230" s="163">
        <v>1.7516093622737601</v>
      </c>
      <c r="E230" s="108">
        <v>572.42429900599802</v>
      </c>
      <c r="F230" s="108">
        <v>572.42429900599802</v>
      </c>
      <c r="G230" s="178">
        <v>0</v>
      </c>
      <c r="H230" s="108">
        <v>228810178.56405401</v>
      </c>
      <c r="I230" s="108">
        <v>5386210.2372273998</v>
      </c>
      <c r="J230" s="190"/>
      <c r="K230" s="108">
        <v>4524.91</v>
      </c>
      <c r="L230" s="190">
        <v>8.9979026550628198</v>
      </c>
      <c r="M230" s="190">
        <v>80.962252189986501</v>
      </c>
      <c r="N230" s="190">
        <v>16.1013349760788</v>
      </c>
      <c r="O230" s="108">
        <v>23064</v>
      </c>
      <c r="P230" s="108"/>
    </row>
    <row r="231" spans="1:16" ht="13.2" x14ac:dyDescent="0.25">
      <c r="A231" s="108" t="s">
        <v>512</v>
      </c>
      <c r="B231" s="108">
        <v>159348</v>
      </c>
      <c r="C231" s="108">
        <v>1003</v>
      </c>
      <c r="D231" s="163">
        <v>1.7516093622737601</v>
      </c>
      <c r="E231" s="108">
        <v>572.42429900599802</v>
      </c>
      <c r="F231" s="108">
        <v>572.42429900599802</v>
      </c>
      <c r="G231" s="178">
        <v>0</v>
      </c>
      <c r="H231" s="108">
        <v>228810178.56405401</v>
      </c>
      <c r="I231" s="108">
        <v>157404189.16203001</v>
      </c>
      <c r="J231" s="190"/>
      <c r="K231" s="108">
        <v>4524.91</v>
      </c>
      <c r="L231" s="190">
        <v>11.8760688992565</v>
      </c>
      <c r="M231" s="190">
        <v>141.04101249988801</v>
      </c>
      <c r="N231" s="190">
        <v>9.9860320061143693</v>
      </c>
      <c r="O231" s="108">
        <v>17486</v>
      </c>
      <c r="P231" s="108"/>
    </row>
    <row r="232" spans="1:16" ht="13.2" x14ac:dyDescent="0.25">
      <c r="A232" s="18" t="s">
        <v>524</v>
      </c>
      <c r="B232" s="108"/>
      <c r="C232" s="108"/>
      <c r="D232" s="163"/>
      <c r="E232" s="108"/>
      <c r="F232" s="108"/>
      <c r="G232" s="178"/>
      <c r="H232" s="108"/>
      <c r="I232" s="108"/>
      <c r="J232" s="190"/>
      <c r="K232" s="108"/>
      <c r="L232" s="190"/>
      <c r="M232" s="190"/>
      <c r="N232" s="190"/>
      <c r="O232" s="108"/>
      <c r="P232" s="108"/>
    </row>
    <row r="233" spans="1:16" ht="13.2" x14ac:dyDescent="0.25">
      <c r="A233" s="108" t="s">
        <v>525</v>
      </c>
      <c r="B233" s="108">
        <v>14002</v>
      </c>
      <c r="C233" s="108">
        <v>626</v>
      </c>
      <c r="D233" s="163">
        <v>1.7516093622737601</v>
      </c>
      <c r="E233" s="108">
        <v>357.66251178313303</v>
      </c>
      <c r="F233" s="108">
        <v>571.42758632762195</v>
      </c>
      <c r="G233" s="178">
        <v>3.1209375869239001E-2</v>
      </c>
      <c r="H233" s="108">
        <v>214053222.060646</v>
      </c>
      <c r="I233" s="108">
        <v>6680467.46331238</v>
      </c>
      <c r="J233" s="190"/>
      <c r="K233" s="108">
        <v>4508.6000000000004</v>
      </c>
      <c r="L233" s="190">
        <v>9.3445024190335193</v>
      </c>
      <c r="M233" s="190">
        <v>87.319725459323294</v>
      </c>
      <c r="N233" s="190">
        <v>12.796979020950801</v>
      </c>
      <c r="O233" s="108">
        <v>24994</v>
      </c>
      <c r="P233" s="108"/>
    </row>
    <row r="234" spans="1:16" ht="13.2" x14ac:dyDescent="0.25">
      <c r="A234" s="108" t="s">
        <v>526</v>
      </c>
      <c r="B234" s="108">
        <v>13222</v>
      </c>
      <c r="C234" s="108">
        <v>423</v>
      </c>
      <c r="D234" s="163">
        <v>1.7516093622737601</v>
      </c>
      <c r="E234" s="108">
        <v>241.44762754185999</v>
      </c>
      <c r="F234" s="108">
        <v>571.42758632762195</v>
      </c>
      <c r="G234" s="178">
        <v>1.9894896464967601E-2</v>
      </c>
      <c r="H234" s="108">
        <v>214053222.060646</v>
      </c>
      <c r="I234" s="108">
        <v>4258566.6908892598</v>
      </c>
      <c r="J234" s="190"/>
      <c r="K234" s="108">
        <v>4508.6000000000004</v>
      </c>
      <c r="L234" s="190">
        <v>9.3746581363573807</v>
      </c>
      <c r="M234" s="190">
        <v>87.884215173571704</v>
      </c>
      <c r="N234" s="190">
        <v>12.380643884505</v>
      </c>
      <c r="O234" s="108">
        <v>15905</v>
      </c>
      <c r="P234" s="108"/>
    </row>
    <row r="235" spans="1:16" ht="13.2" x14ac:dyDescent="0.25">
      <c r="A235" s="108" t="s">
        <v>527</v>
      </c>
      <c r="B235" s="108">
        <v>16654</v>
      </c>
      <c r="C235" s="108">
        <v>517</v>
      </c>
      <c r="D235" s="163">
        <v>1.7516093622737601</v>
      </c>
      <c r="E235" s="108">
        <v>295.05234412557002</v>
      </c>
      <c r="F235" s="108">
        <v>571.42758632762195</v>
      </c>
      <c r="G235" s="178">
        <v>3.06223994889924E-2</v>
      </c>
      <c r="H235" s="108">
        <v>214053222.060646</v>
      </c>
      <c r="I235" s="108">
        <v>6554823.2778471</v>
      </c>
      <c r="J235" s="190"/>
      <c r="K235" s="108">
        <v>4508.6000000000004</v>
      </c>
      <c r="L235" s="190">
        <v>9.5949254403927</v>
      </c>
      <c r="M235" s="190">
        <v>92.062594206695096</v>
      </c>
      <c r="N235" s="190">
        <v>10.4131316656139</v>
      </c>
      <c r="O235" s="108">
        <v>21286</v>
      </c>
      <c r="P235" s="108"/>
    </row>
    <row r="236" spans="1:16" ht="13.2" x14ac:dyDescent="0.25">
      <c r="A236" s="108" t="s">
        <v>528</v>
      </c>
      <c r="B236" s="108">
        <v>8643</v>
      </c>
      <c r="C236" s="108">
        <v>511</v>
      </c>
      <c r="D236" s="163">
        <v>1.7516093622737601</v>
      </c>
      <c r="E236" s="108">
        <v>291.640120275573</v>
      </c>
      <c r="F236" s="108">
        <v>571.42758632762195</v>
      </c>
      <c r="G236" s="178">
        <v>1.5708451295614399E-2</v>
      </c>
      <c r="H236" s="108">
        <v>214053222.060646</v>
      </c>
      <c r="I236" s="108">
        <v>3362444.61340898</v>
      </c>
      <c r="J236" s="190"/>
      <c r="K236" s="108">
        <v>4508.6000000000004</v>
      </c>
      <c r="L236" s="190">
        <v>8.8263842339477598</v>
      </c>
      <c r="M236" s="190">
        <v>77.9050586452815</v>
      </c>
      <c r="N236" s="190">
        <v>12.8254778361212</v>
      </c>
      <c r="O236" s="108">
        <v>21786</v>
      </c>
      <c r="P236" s="108"/>
    </row>
    <row r="237" spans="1:16" ht="13.2" x14ac:dyDescent="0.25">
      <c r="A237" s="108" t="s">
        <v>529</v>
      </c>
      <c r="B237" s="108">
        <v>25978</v>
      </c>
      <c r="C237" s="108">
        <v>611</v>
      </c>
      <c r="D237" s="163">
        <v>1.7516093622737601</v>
      </c>
      <c r="E237" s="108">
        <v>348.57828045766701</v>
      </c>
      <c r="F237" s="108">
        <v>571.42758632762195</v>
      </c>
      <c r="G237" s="178">
        <v>5.6432283462489498E-2</v>
      </c>
      <c r="H237" s="108">
        <v>214053222.060646</v>
      </c>
      <c r="I237" s="108">
        <v>12079512.103385599</v>
      </c>
      <c r="J237" s="190"/>
      <c r="K237" s="108">
        <v>4508.6000000000004</v>
      </c>
      <c r="L237" s="190">
        <v>9.9814639130449692</v>
      </c>
      <c r="M237" s="190">
        <v>99.629621847419102</v>
      </c>
      <c r="N237" s="190">
        <v>12.8016657905388</v>
      </c>
      <c r="O237" s="108">
        <v>18615</v>
      </c>
      <c r="P237" s="108"/>
    </row>
    <row r="238" spans="1:16" ht="13.2" x14ac:dyDescent="0.25">
      <c r="A238" s="108" t="s">
        <v>530</v>
      </c>
      <c r="B238" s="108">
        <v>5517</v>
      </c>
      <c r="C238" s="108">
        <v>609</v>
      </c>
      <c r="D238" s="163">
        <v>1.7516093622737601</v>
      </c>
      <c r="E238" s="108">
        <v>347.73376627166698</v>
      </c>
      <c r="F238" s="108">
        <v>571.42758632762195</v>
      </c>
      <c r="G238" s="178">
        <v>1.1955601655301899E-2</v>
      </c>
      <c r="H238" s="108">
        <v>214053222.060646</v>
      </c>
      <c r="I238" s="108">
        <v>2559135.0559909702</v>
      </c>
      <c r="J238" s="190"/>
      <c r="K238" s="108">
        <v>4508.6000000000004</v>
      </c>
      <c r="L238" s="190">
        <v>8.3785605116901305</v>
      </c>
      <c r="M238" s="190">
        <v>70.2002762480532</v>
      </c>
      <c r="N238" s="190">
        <v>17.196865559124099</v>
      </c>
      <c r="O238" s="108">
        <v>20636</v>
      </c>
      <c r="P238" s="108"/>
    </row>
    <row r="239" spans="1:16" ht="13.2" x14ac:dyDescent="0.25">
      <c r="A239" s="108" t="s">
        <v>531</v>
      </c>
      <c r="B239" s="108">
        <v>22853</v>
      </c>
      <c r="C239" s="108">
        <v>702</v>
      </c>
      <c r="D239" s="163">
        <v>1.7516093622737601</v>
      </c>
      <c r="E239" s="108">
        <v>400.78950723274102</v>
      </c>
      <c r="F239" s="108">
        <v>571.42758632762195</v>
      </c>
      <c r="G239" s="178">
        <v>5.7079630208321103E-2</v>
      </c>
      <c r="H239" s="108">
        <v>214053222.060646</v>
      </c>
      <c r="I239" s="108">
        <v>12218078.760121301</v>
      </c>
      <c r="J239" s="190"/>
      <c r="K239" s="108">
        <v>4508.6000000000004</v>
      </c>
      <c r="L239" s="190">
        <v>9.6811680455416695</v>
      </c>
      <c r="M239" s="190">
        <v>93.725014726017093</v>
      </c>
      <c r="N239" s="190">
        <v>15.5825007245531</v>
      </c>
      <c r="O239" s="108">
        <v>22169</v>
      </c>
      <c r="P239" s="108"/>
    </row>
    <row r="240" spans="1:16" ht="13.2" x14ac:dyDescent="0.25">
      <c r="A240" s="108" t="s">
        <v>532</v>
      </c>
      <c r="B240" s="108">
        <v>4348</v>
      </c>
      <c r="C240" s="108">
        <v>868</v>
      </c>
      <c r="D240" s="163">
        <v>1.7516093622737601</v>
      </c>
      <c r="E240" s="108">
        <v>495.71493996337898</v>
      </c>
      <c r="F240" s="108">
        <v>571.42758632762195</v>
      </c>
      <c r="G240" s="178">
        <v>1.3432075725350601E-2</v>
      </c>
      <c r="H240" s="108">
        <v>214053222.060646</v>
      </c>
      <c r="I240" s="108">
        <v>2875179.0879738801</v>
      </c>
      <c r="J240" s="190"/>
      <c r="K240" s="108">
        <v>4508.6000000000004</v>
      </c>
      <c r="L240" s="190">
        <v>7.8412847477236998</v>
      </c>
      <c r="M240" s="190">
        <v>61.485746494884303</v>
      </c>
      <c r="N240" s="190">
        <v>20.456463125064801</v>
      </c>
      <c r="O240" s="108">
        <v>26396</v>
      </c>
      <c r="P240" s="108"/>
    </row>
    <row r="241" spans="1:16" ht="13.2" x14ac:dyDescent="0.25">
      <c r="A241" s="108" t="s">
        <v>533</v>
      </c>
      <c r="B241" s="108">
        <v>9934</v>
      </c>
      <c r="C241" s="108">
        <v>627</v>
      </c>
      <c r="D241" s="163">
        <v>1.7516093622737601</v>
      </c>
      <c r="E241" s="108">
        <v>358.03675550365199</v>
      </c>
      <c r="F241" s="108">
        <v>571.42758632762195</v>
      </c>
      <c r="G241" s="178">
        <v>2.2165286885903301E-2</v>
      </c>
      <c r="H241" s="108">
        <v>214053222.060646</v>
      </c>
      <c r="I241" s="108">
        <v>4744551.0758261802</v>
      </c>
      <c r="J241" s="190"/>
      <c r="K241" s="108">
        <v>4508.6000000000004</v>
      </c>
      <c r="L241" s="190">
        <v>9.0842991636249906</v>
      </c>
      <c r="M241" s="190">
        <v>82.524491294237706</v>
      </c>
      <c r="N241" s="190">
        <v>14.140246321670899</v>
      </c>
      <c r="O241" s="108">
        <v>24585</v>
      </c>
      <c r="P241" s="108"/>
    </row>
    <row r="242" spans="1:16" ht="13.2" x14ac:dyDescent="0.25">
      <c r="A242" s="108" t="s">
        <v>534</v>
      </c>
      <c r="B242" s="108">
        <v>159662</v>
      </c>
      <c r="C242" s="108">
        <v>1305</v>
      </c>
      <c r="D242" s="163">
        <v>1.7516093622737601</v>
      </c>
      <c r="E242" s="108">
        <v>745.22600508755795</v>
      </c>
      <c r="F242" s="108">
        <v>571.42758632762195</v>
      </c>
      <c r="G242" s="178">
        <v>0.74149999894382002</v>
      </c>
      <c r="H242" s="108">
        <v>214053222.060646</v>
      </c>
      <c r="I242" s="108">
        <v>158720463.93189001</v>
      </c>
      <c r="J242" s="190"/>
      <c r="K242" s="108">
        <v>4508.6000000000004</v>
      </c>
      <c r="L242" s="190">
        <v>11.9185631449271</v>
      </c>
      <c r="M242" s="190">
        <v>142.05214743961301</v>
      </c>
      <c r="N242" s="190">
        <v>9.1230767122255596</v>
      </c>
      <c r="O242" s="108">
        <v>18899</v>
      </c>
      <c r="P242" s="108"/>
    </row>
    <row r="243" spans="1:16" ht="13.2" x14ac:dyDescent="0.25">
      <c r="A243" s="18" t="s">
        <v>535</v>
      </c>
      <c r="B243" s="108"/>
      <c r="C243" s="108"/>
      <c r="D243" s="163"/>
      <c r="E243" s="108"/>
      <c r="F243" s="108"/>
      <c r="G243" s="178"/>
      <c r="H243" s="108"/>
      <c r="I243" s="108"/>
      <c r="J243" s="190"/>
      <c r="K243" s="108"/>
      <c r="L243" s="190"/>
      <c r="M243" s="190"/>
      <c r="N243" s="190"/>
      <c r="O243" s="108"/>
      <c r="P243" s="108"/>
    </row>
    <row r="244" spans="1:16" ht="13.2" x14ac:dyDescent="0.25">
      <c r="A244" s="108" t="s">
        <v>536</v>
      </c>
      <c r="B244" s="108">
        <v>22753</v>
      </c>
      <c r="C244" s="108">
        <v>1041</v>
      </c>
      <c r="D244" s="163">
        <v>1.7516093622737601</v>
      </c>
      <c r="E244" s="108">
        <v>594.05960483118497</v>
      </c>
      <c r="F244" s="108">
        <v>594.05960483118497</v>
      </c>
      <c r="G244" s="178">
        <v>0</v>
      </c>
      <c r="H244" s="108">
        <v>179661445.86770099</v>
      </c>
      <c r="I244" s="108">
        <v>10644086.825369099</v>
      </c>
      <c r="J244" s="190"/>
      <c r="K244" s="108">
        <v>4524.91</v>
      </c>
      <c r="L244" s="190">
        <v>9.8296599093115802</v>
      </c>
      <c r="M244" s="190">
        <v>96.622213932727405</v>
      </c>
      <c r="N244" s="190">
        <v>13.2815141026941</v>
      </c>
      <c r="O244" s="108">
        <v>18780</v>
      </c>
      <c r="P244" s="108"/>
    </row>
    <row r="245" spans="1:16" ht="13.2" x14ac:dyDescent="0.25">
      <c r="A245" s="108" t="s">
        <v>537</v>
      </c>
      <c r="B245" s="108">
        <v>51735</v>
      </c>
      <c r="C245" s="108">
        <v>1041</v>
      </c>
      <c r="D245" s="163">
        <v>1.7516093622737601</v>
      </c>
      <c r="E245" s="108">
        <v>594.05960483118497</v>
      </c>
      <c r="F245" s="108">
        <v>594.05960483118497</v>
      </c>
      <c r="G245" s="178">
        <v>0</v>
      </c>
      <c r="H245" s="108">
        <v>179661445.86770099</v>
      </c>
      <c r="I245" s="108">
        <v>30407717.1492575</v>
      </c>
      <c r="J245" s="190"/>
      <c r="K245" s="108">
        <v>4524.91</v>
      </c>
      <c r="L245" s="190">
        <v>10.757615318609201</v>
      </c>
      <c r="M245" s="190">
        <v>115.726287343176</v>
      </c>
      <c r="N245" s="190">
        <v>10.6844489549124</v>
      </c>
      <c r="O245" s="108">
        <v>16741</v>
      </c>
      <c r="P245" s="108"/>
    </row>
    <row r="246" spans="1:16" ht="13.2" x14ac:dyDescent="0.25">
      <c r="A246" s="108" t="s">
        <v>538</v>
      </c>
      <c r="B246" s="108">
        <v>59986</v>
      </c>
      <c r="C246" s="108">
        <v>1041</v>
      </c>
      <c r="D246" s="163">
        <v>1.7516093622737601</v>
      </c>
      <c r="E246" s="108">
        <v>594.05960483118497</v>
      </c>
      <c r="F246" s="108">
        <v>594.05960483118497</v>
      </c>
      <c r="G246" s="178">
        <v>0</v>
      </c>
      <c r="H246" s="108">
        <v>179661445.86770099</v>
      </c>
      <c r="I246" s="108">
        <v>45957395.073477402</v>
      </c>
      <c r="J246" s="190"/>
      <c r="K246" s="108">
        <v>4524.91</v>
      </c>
      <c r="L246" s="190">
        <v>10.865836143964501</v>
      </c>
      <c r="M246" s="190">
        <v>118.06639510748499</v>
      </c>
      <c r="N246" s="190">
        <v>14.076729432027999</v>
      </c>
      <c r="O246" s="108">
        <v>21099</v>
      </c>
      <c r="P246" s="108"/>
    </row>
    <row r="247" spans="1:16" ht="13.2" x14ac:dyDescent="0.25">
      <c r="A247" s="108" t="s">
        <v>539</v>
      </c>
      <c r="B247" s="108">
        <v>10430</v>
      </c>
      <c r="C247" s="108">
        <v>1041</v>
      </c>
      <c r="D247" s="163">
        <v>1.7516093622737601</v>
      </c>
      <c r="E247" s="108">
        <v>594.05960483118497</v>
      </c>
      <c r="F247" s="108">
        <v>594.05960483118497</v>
      </c>
      <c r="G247" s="178">
        <v>0</v>
      </c>
      <c r="H247" s="108">
        <v>179661445.86770099</v>
      </c>
      <c r="I247" s="108">
        <v>5824933.2844376899</v>
      </c>
      <c r="J247" s="190"/>
      <c r="K247" s="108">
        <v>4524.91</v>
      </c>
      <c r="L247" s="190">
        <v>8.9717370668267105</v>
      </c>
      <c r="M247" s="190">
        <v>80.492065996272302</v>
      </c>
      <c r="N247" s="190">
        <v>17.071568047701799</v>
      </c>
      <c r="O247" s="108">
        <v>24995</v>
      </c>
      <c r="P247" s="108"/>
    </row>
    <row r="248" spans="1:16" ht="13.2" x14ac:dyDescent="0.25">
      <c r="A248" s="108" t="s">
        <v>540</v>
      </c>
      <c r="B248" s="108">
        <v>15345</v>
      </c>
      <c r="C248" s="108">
        <v>1041</v>
      </c>
      <c r="D248" s="163">
        <v>1.7516093622737601</v>
      </c>
      <c r="E248" s="108">
        <v>594.05960483118497</v>
      </c>
      <c r="F248" s="108">
        <v>594.05960483118497</v>
      </c>
      <c r="G248" s="178">
        <v>0</v>
      </c>
      <c r="H248" s="108">
        <v>179661445.86770099</v>
      </c>
      <c r="I248" s="108">
        <v>7631698.6887490302</v>
      </c>
      <c r="J248" s="190"/>
      <c r="K248" s="108">
        <v>4524.91</v>
      </c>
      <c r="L248" s="190">
        <v>9.3028614504843699</v>
      </c>
      <c r="M248" s="190">
        <v>86.5432311669082</v>
      </c>
      <c r="N248" s="190">
        <v>15.8347872392394</v>
      </c>
      <c r="O248" s="108">
        <v>21390</v>
      </c>
      <c r="P248" s="108"/>
    </row>
    <row r="249" spans="1:16" ht="13.2" x14ac:dyDescent="0.25">
      <c r="A249" s="108" t="s">
        <v>541</v>
      </c>
      <c r="B249" s="108">
        <v>16043</v>
      </c>
      <c r="C249" s="108">
        <v>1041</v>
      </c>
      <c r="D249" s="163">
        <v>1.7516093622737601</v>
      </c>
      <c r="E249" s="108">
        <v>594.05960483118497</v>
      </c>
      <c r="F249" s="108">
        <v>594.05960483118497</v>
      </c>
      <c r="G249" s="178">
        <v>0</v>
      </c>
      <c r="H249" s="108">
        <v>179661445.86770099</v>
      </c>
      <c r="I249" s="108">
        <v>9874993.5777943209</v>
      </c>
      <c r="J249" s="190"/>
      <c r="K249" s="108">
        <v>4524.91</v>
      </c>
      <c r="L249" s="190">
        <v>9.4749746454440391</v>
      </c>
      <c r="M249" s="190">
        <v>89.775144531807399</v>
      </c>
      <c r="N249" s="190">
        <v>17.2196629703014</v>
      </c>
      <c r="O249" s="108">
        <v>25584</v>
      </c>
      <c r="P249" s="108"/>
    </row>
    <row r="250" spans="1:16" ht="13.2" x14ac:dyDescent="0.25">
      <c r="A250" s="108" t="s">
        <v>542</v>
      </c>
      <c r="B250" s="108">
        <v>26402</v>
      </c>
      <c r="C250" s="108">
        <v>1041</v>
      </c>
      <c r="D250" s="163">
        <v>1.7516093622737601</v>
      </c>
      <c r="E250" s="108">
        <v>594.05960483118497</v>
      </c>
      <c r="F250" s="108">
        <v>594.05960483118497</v>
      </c>
      <c r="G250" s="178">
        <v>0</v>
      </c>
      <c r="H250" s="108">
        <v>179661445.86770099</v>
      </c>
      <c r="I250" s="108">
        <v>14351419.084948201</v>
      </c>
      <c r="J250" s="190"/>
      <c r="K250" s="108">
        <v>4524.91</v>
      </c>
      <c r="L250" s="190">
        <v>10.0413071726227</v>
      </c>
      <c r="M250" s="190">
        <v>100.827849734964</v>
      </c>
      <c r="N250" s="190">
        <v>15.978393685860301</v>
      </c>
      <c r="O250" s="108">
        <v>17432</v>
      </c>
      <c r="P250" s="108"/>
    </row>
    <row r="251" spans="1:16" ht="13.2" x14ac:dyDescent="0.25">
      <c r="A251" s="108" t="s">
        <v>543</v>
      </c>
      <c r="B251" s="108">
        <v>10260</v>
      </c>
      <c r="C251" s="108">
        <v>1041</v>
      </c>
      <c r="D251" s="163">
        <v>1.7516093622737601</v>
      </c>
      <c r="E251" s="108">
        <v>594.05960483118497</v>
      </c>
      <c r="F251" s="108">
        <v>594.05960483118497</v>
      </c>
      <c r="G251" s="178">
        <v>0</v>
      </c>
      <c r="H251" s="108">
        <v>179661445.86770099</v>
      </c>
      <c r="I251" s="108">
        <v>7988082.4913312998</v>
      </c>
      <c r="J251" s="190"/>
      <c r="K251" s="108">
        <v>4524.91</v>
      </c>
      <c r="L251" s="190">
        <v>8.9135668863225401</v>
      </c>
      <c r="M251" s="190">
        <v>79.451674636945796</v>
      </c>
      <c r="N251" s="190">
        <v>26.039157134045201</v>
      </c>
      <c r="O251" s="108">
        <v>26501</v>
      </c>
      <c r="P251" s="108"/>
    </row>
    <row r="252" spans="1:16" ht="13.2" x14ac:dyDescent="0.25">
      <c r="A252" s="108" t="s">
        <v>544</v>
      </c>
      <c r="B252" s="108">
        <v>20536</v>
      </c>
      <c r="C252" s="108">
        <v>1041</v>
      </c>
      <c r="D252" s="163">
        <v>1.7516093622737601</v>
      </c>
      <c r="E252" s="108">
        <v>594.05960483118497</v>
      </c>
      <c r="F252" s="108">
        <v>594.05960483118497</v>
      </c>
      <c r="G252" s="178">
        <v>0</v>
      </c>
      <c r="H252" s="108">
        <v>179661445.86770099</v>
      </c>
      <c r="I252" s="108">
        <v>13101760.224972799</v>
      </c>
      <c r="J252" s="190"/>
      <c r="K252" s="108">
        <v>4524.91</v>
      </c>
      <c r="L252" s="190">
        <v>9.7907265015266507</v>
      </c>
      <c r="M252" s="190">
        <v>95.8583254276964</v>
      </c>
      <c r="N252" s="190">
        <v>19.9415807168265</v>
      </c>
      <c r="O252" s="108">
        <v>20564</v>
      </c>
      <c r="P252" s="108"/>
    </row>
    <row r="253" spans="1:16" ht="13.2" x14ac:dyDescent="0.25">
      <c r="A253" s="108" t="s">
        <v>545</v>
      </c>
      <c r="B253" s="108">
        <v>6908</v>
      </c>
      <c r="C253" s="108">
        <v>1041</v>
      </c>
      <c r="D253" s="163">
        <v>1.7516093622737601</v>
      </c>
      <c r="E253" s="108">
        <v>594.05960483118497</v>
      </c>
      <c r="F253" s="108">
        <v>594.05960483118497</v>
      </c>
      <c r="G253" s="178">
        <v>0</v>
      </c>
      <c r="H253" s="108">
        <v>179661445.86770099</v>
      </c>
      <c r="I253" s="108">
        <v>4767556.8959872304</v>
      </c>
      <c r="J253" s="190"/>
      <c r="K253" s="108">
        <v>4524.91</v>
      </c>
      <c r="L253" s="190">
        <v>8.7076723589884093</v>
      </c>
      <c r="M253" s="190">
        <v>75.823557911490795</v>
      </c>
      <c r="N253" s="190">
        <v>23.191980913016899</v>
      </c>
      <c r="O253" s="108">
        <v>25375</v>
      </c>
      <c r="P253" s="108"/>
    </row>
    <row r="254" spans="1:16" ht="13.2" x14ac:dyDescent="0.25">
      <c r="A254" s="108" t="s">
        <v>546</v>
      </c>
      <c r="B254" s="108">
        <v>11042</v>
      </c>
      <c r="C254" s="108">
        <v>1041</v>
      </c>
      <c r="D254" s="163">
        <v>1.7516093622737601</v>
      </c>
      <c r="E254" s="108">
        <v>594.05960483118497</v>
      </c>
      <c r="F254" s="108">
        <v>594.05960483118497</v>
      </c>
      <c r="G254" s="178">
        <v>0</v>
      </c>
      <c r="H254" s="108">
        <v>179661445.86770099</v>
      </c>
      <c r="I254" s="108">
        <v>7777531.1245979797</v>
      </c>
      <c r="J254" s="190"/>
      <c r="K254" s="108">
        <v>4524.91</v>
      </c>
      <c r="L254" s="190">
        <v>9.0887364563837494</v>
      </c>
      <c r="M254" s="190">
        <v>82.605130373598996</v>
      </c>
      <c r="N254" s="190">
        <v>21.1702754331065</v>
      </c>
      <c r="O254" s="108">
        <v>27917</v>
      </c>
      <c r="P254" s="108"/>
    </row>
    <row r="255" spans="1:16" ht="13.2" x14ac:dyDescent="0.25">
      <c r="A255" s="108" t="s">
        <v>547</v>
      </c>
      <c r="B255" s="108">
        <v>10913</v>
      </c>
      <c r="C255" s="108">
        <v>1041</v>
      </c>
      <c r="D255" s="163">
        <v>1.7516093622737601</v>
      </c>
      <c r="E255" s="108">
        <v>594.05960483118497</v>
      </c>
      <c r="F255" s="108">
        <v>594.05960483118497</v>
      </c>
      <c r="G255" s="178">
        <v>0</v>
      </c>
      <c r="H255" s="108">
        <v>179661445.86770099</v>
      </c>
      <c r="I255" s="108">
        <v>4976832.8760205498</v>
      </c>
      <c r="J255" s="190"/>
      <c r="K255" s="108">
        <v>4524.91</v>
      </c>
      <c r="L255" s="190">
        <v>8.9234017734630307</v>
      </c>
      <c r="M255" s="190">
        <v>79.627099210643195</v>
      </c>
      <c r="N255" s="190">
        <v>17.796309566277198</v>
      </c>
      <c r="O255" s="108">
        <v>17921</v>
      </c>
      <c r="P255" s="108"/>
    </row>
    <row r="256" spans="1:16" ht="13.2" x14ac:dyDescent="0.25">
      <c r="A256" s="108" t="s">
        <v>548</v>
      </c>
      <c r="B256" s="108">
        <v>11243</v>
      </c>
      <c r="C256" s="108">
        <v>1041</v>
      </c>
      <c r="D256" s="163">
        <v>1.7516093622737601</v>
      </c>
      <c r="E256" s="108">
        <v>594.05960483118497</v>
      </c>
      <c r="F256" s="108">
        <v>594.05960483118497</v>
      </c>
      <c r="G256" s="178">
        <v>0</v>
      </c>
      <c r="H256" s="108">
        <v>179661445.86770099</v>
      </c>
      <c r="I256" s="108">
        <v>5202882.29645277</v>
      </c>
      <c r="J256" s="190"/>
      <c r="K256" s="108">
        <v>4524.91</v>
      </c>
      <c r="L256" s="190">
        <v>8.9127644728837598</v>
      </c>
      <c r="M256" s="190">
        <v>79.437370549098901</v>
      </c>
      <c r="N256" s="190">
        <v>15.5568164805919</v>
      </c>
      <c r="O256" s="108">
        <v>21384</v>
      </c>
      <c r="P256" s="108"/>
    </row>
    <row r="257" spans="1:16" ht="13.2" x14ac:dyDescent="0.25">
      <c r="A257" s="108" t="s">
        <v>549</v>
      </c>
      <c r="B257" s="108">
        <v>6728</v>
      </c>
      <c r="C257" s="108">
        <v>1041</v>
      </c>
      <c r="D257" s="163">
        <v>1.7516093622737601</v>
      </c>
      <c r="E257" s="108">
        <v>594.05960483118497</v>
      </c>
      <c r="F257" s="108">
        <v>594.05960483118497</v>
      </c>
      <c r="G257" s="178">
        <v>0</v>
      </c>
      <c r="H257" s="108">
        <v>179661445.86770099</v>
      </c>
      <c r="I257" s="108">
        <v>3987101.8752106898</v>
      </c>
      <c r="J257" s="190"/>
      <c r="K257" s="108">
        <v>4524.91</v>
      </c>
      <c r="L257" s="190">
        <v>8.4682841317802495</v>
      </c>
      <c r="M257" s="190">
        <v>71.711836136561303</v>
      </c>
      <c r="N257" s="190">
        <v>22.6739631575693</v>
      </c>
      <c r="O257" s="108">
        <v>20195</v>
      </c>
      <c r="P257" s="108"/>
    </row>
    <row r="258" spans="1:16" ht="13.2" x14ac:dyDescent="0.25">
      <c r="A258" s="108" t="s">
        <v>550</v>
      </c>
      <c r="B258" s="108">
        <v>6929</v>
      </c>
      <c r="C258" s="108">
        <v>1041</v>
      </c>
      <c r="D258" s="163">
        <v>1.7516093622737601</v>
      </c>
      <c r="E258" s="108">
        <v>594.05960483118497</v>
      </c>
      <c r="F258" s="108">
        <v>594.05960483118497</v>
      </c>
      <c r="G258" s="178">
        <v>0</v>
      </c>
      <c r="H258" s="108">
        <v>179661445.86770099</v>
      </c>
      <c r="I258" s="108">
        <v>7167454.3990947604</v>
      </c>
      <c r="J258" s="190"/>
      <c r="K258" s="108">
        <v>4524.91</v>
      </c>
      <c r="L258" s="190">
        <v>8.4598052851146495</v>
      </c>
      <c r="M258" s="190">
        <v>71.568305462053701</v>
      </c>
      <c r="N258" s="190">
        <v>32.712235141040303</v>
      </c>
      <c r="O258" s="108">
        <v>33594</v>
      </c>
      <c r="P258" s="108"/>
    </row>
    <row r="259" spans="1:16" ht="13.2" x14ac:dyDescent="0.25">
      <c r="A259" s="18" t="s">
        <v>551</v>
      </c>
      <c r="B259" s="108"/>
      <c r="C259" s="108"/>
      <c r="D259" s="163"/>
      <c r="E259" s="108"/>
      <c r="F259" s="108"/>
      <c r="G259" s="178"/>
      <c r="H259" s="108"/>
      <c r="I259" s="108"/>
      <c r="J259" s="190"/>
      <c r="K259" s="108"/>
      <c r="L259" s="190"/>
      <c r="M259" s="190"/>
      <c r="N259" s="190"/>
      <c r="O259" s="108"/>
      <c r="P259" s="108"/>
    </row>
    <row r="260" spans="1:16" ht="13.2" x14ac:dyDescent="0.25">
      <c r="A260" s="108" t="s">
        <v>552</v>
      </c>
      <c r="B260" s="108">
        <v>26414</v>
      </c>
      <c r="C260" s="108">
        <v>860</v>
      </c>
      <c r="D260" s="163">
        <v>1.7516093622737601</v>
      </c>
      <c r="E260" s="108">
        <v>491.05608351290698</v>
      </c>
      <c r="F260" s="108">
        <v>491.05608351290698</v>
      </c>
      <c r="G260" s="178">
        <v>0</v>
      </c>
      <c r="H260" s="108">
        <v>214285311.57445401</v>
      </c>
      <c r="I260" s="108">
        <v>16906384.351860698</v>
      </c>
      <c r="J260" s="190"/>
      <c r="K260" s="108">
        <v>4524.91</v>
      </c>
      <c r="L260" s="190">
        <v>9.8311208868769597</v>
      </c>
      <c r="M260" s="190">
        <v>96.650937892388399</v>
      </c>
      <c r="N260" s="190">
        <v>16.78103402288</v>
      </c>
      <c r="O260" s="108">
        <v>24550</v>
      </c>
      <c r="P260" s="108"/>
    </row>
    <row r="261" spans="1:16" ht="13.2" x14ac:dyDescent="0.25">
      <c r="A261" s="108" t="s">
        <v>553</v>
      </c>
      <c r="B261" s="108">
        <v>103532</v>
      </c>
      <c r="C261" s="108">
        <v>860</v>
      </c>
      <c r="D261" s="163">
        <v>1.7516093622737601</v>
      </c>
      <c r="E261" s="108">
        <v>491.05608351290698</v>
      </c>
      <c r="F261" s="108">
        <v>491.05608351290698</v>
      </c>
      <c r="G261" s="178">
        <v>0</v>
      </c>
      <c r="H261" s="108">
        <v>214285311.57445401</v>
      </c>
      <c r="I261" s="108">
        <v>95218957.606902406</v>
      </c>
      <c r="J261" s="190"/>
      <c r="K261" s="108">
        <v>4524.91</v>
      </c>
      <c r="L261" s="190">
        <v>11.4869719215068</v>
      </c>
      <c r="M261" s="190">
        <v>131.95052392548499</v>
      </c>
      <c r="N261" s="190">
        <v>11.5812812862575</v>
      </c>
      <c r="O261" s="108">
        <v>20866</v>
      </c>
      <c r="P261" s="108"/>
    </row>
    <row r="262" spans="1:16" ht="13.2" x14ac:dyDescent="0.25">
      <c r="A262" s="108" t="s">
        <v>554</v>
      </c>
      <c r="B262" s="108">
        <v>9374</v>
      </c>
      <c r="C262" s="108">
        <v>860</v>
      </c>
      <c r="D262" s="163">
        <v>1.7516093622737601</v>
      </c>
      <c r="E262" s="108">
        <v>491.05608351290698</v>
      </c>
      <c r="F262" s="108">
        <v>491.05608351290698</v>
      </c>
      <c r="G262" s="178">
        <v>0</v>
      </c>
      <c r="H262" s="108">
        <v>214285311.57445401</v>
      </c>
      <c r="I262" s="108">
        <v>3999818.30257991</v>
      </c>
      <c r="J262" s="190"/>
      <c r="K262" s="108">
        <v>4524.91</v>
      </c>
      <c r="L262" s="190">
        <v>8.8976891986972593</v>
      </c>
      <c r="M262" s="190">
        <v>79.168873076614005</v>
      </c>
      <c r="N262" s="190">
        <v>14.9898621057459</v>
      </c>
      <c r="O262" s="108">
        <v>19991</v>
      </c>
      <c r="P262" s="108"/>
    </row>
    <row r="263" spans="1:16" ht="13.2" x14ac:dyDescent="0.25">
      <c r="A263" s="108" t="s">
        <v>555</v>
      </c>
      <c r="B263" s="108">
        <v>37645</v>
      </c>
      <c r="C263" s="108">
        <v>860</v>
      </c>
      <c r="D263" s="163">
        <v>1.7516093622737601</v>
      </c>
      <c r="E263" s="108">
        <v>491.05608351290698</v>
      </c>
      <c r="F263" s="108">
        <v>491.05608351290698</v>
      </c>
      <c r="G263" s="178">
        <v>0</v>
      </c>
      <c r="H263" s="108">
        <v>214285311.57445401</v>
      </c>
      <c r="I263" s="108">
        <v>26996581.086886</v>
      </c>
      <c r="J263" s="190"/>
      <c r="K263" s="108">
        <v>4524.91</v>
      </c>
      <c r="L263" s="190">
        <v>10.210432587007601</v>
      </c>
      <c r="M263" s="190">
        <v>104.252933613827</v>
      </c>
      <c r="N263" s="190">
        <v>16.618907775270198</v>
      </c>
      <c r="O263" s="108">
        <v>25037</v>
      </c>
      <c r="P263" s="108"/>
    </row>
    <row r="264" spans="1:16" ht="12" customHeight="1" x14ac:dyDescent="0.25">
      <c r="A264" s="108" t="s">
        <v>556</v>
      </c>
      <c r="B264" s="108">
        <v>18538</v>
      </c>
      <c r="C264" s="108">
        <v>860</v>
      </c>
      <c r="D264" s="163">
        <v>1.7516093622737601</v>
      </c>
      <c r="E264" s="108">
        <v>491.05608351290698</v>
      </c>
      <c r="F264" s="108">
        <v>491.05608351290698</v>
      </c>
      <c r="G264" s="178">
        <v>0</v>
      </c>
      <c r="H264" s="108">
        <v>214285311.57445401</v>
      </c>
      <c r="I264" s="108">
        <v>15077708.1614033</v>
      </c>
      <c r="J264" s="190"/>
      <c r="K264" s="108">
        <v>4524.91</v>
      </c>
      <c r="L264" s="190">
        <v>9.3386655621005001</v>
      </c>
      <c r="M264" s="190">
        <v>87.210674480761895</v>
      </c>
      <c r="N264" s="190">
        <v>23.9207480640253</v>
      </c>
      <c r="O264" s="108">
        <v>29536</v>
      </c>
      <c r="P264" s="108"/>
    </row>
    <row r="265" spans="1:16" ht="13.2" x14ac:dyDescent="0.25">
      <c r="A265" s="108" t="s">
        <v>557</v>
      </c>
      <c r="B265" s="108">
        <v>9370</v>
      </c>
      <c r="C265" s="108">
        <v>860</v>
      </c>
      <c r="D265" s="163">
        <v>1.7516093622737601</v>
      </c>
      <c r="E265" s="108">
        <v>491.05608351290698</v>
      </c>
      <c r="F265" s="108">
        <v>491.05608351290698</v>
      </c>
      <c r="G265" s="178">
        <v>0</v>
      </c>
      <c r="H265" s="108">
        <v>214285311.57445401</v>
      </c>
      <c r="I265" s="108">
        <v>6840324.13275922</v>
      </c>
      <c r="J265" s="190"/>
      <c r="K265" s="108">
        <v>4524.91</v>
      </c>
      <c r="L265" s="190">
        <v>8.4850028584474604</v>
      </c>
      <c r="M265" s="190">
        <v>71.995273507861498</v>
      </c>
      <c r="N265" s="190">
        <v>20.270782365956201</v>
      </c>
      <c r="O265" s="108">
        <v>31830</v>
      </c>
      <c r="P265" s="108"/>
    </row>
    <row r="266" spans="1:16" ht="13.2" x14ac:dyDescent="0.25">
      <c r="A266" s="108" t="s">
        <v>558</v>
      </c>
      <c r="B266" s="108">
        <v>5758</v>
      </c>
      <c r="C266" s="108">
        <v>860</v>
      </c>
      <c r="D266" s="163">
        <v>1.7516093622737601</v>
      </c>
      <c r="E266" s="108">
        <v>491.05608351290698</v>
      </c>
      <c r="F266" s="108">
        <v>491.05608351290698</v>
      </c>
      <c r="G266" s="178">
        <v>0</v>
      </c>
      <c r="H266" s="108">
        <v>214285311.57445401</v>
      </c>
      <c r="I266" s="108">
        <v>3771557.3856010102</v>
      </c>
      <c r="J266" s="190"/>
      <c r="K266" s="108">
        <v>4524.91</v>
      </c>
      <c r="L266" s="190">
        <v>8.1337155097789307</v>
      </c>
      <c r="M266" s="190">
        <v>66.157327994018303</v>
      </c>
      <c r="N266" s="190">
        <v>21.495677688155599</v>
      </c>
      <c r="O266" s="108">
        <v>24927</v>
      </c>
      <c r="P266" s="108"/>
    </row>
    <row r="267" spans="1:16" ht="13.2" x14ac:dyDescent="0.25">
      <c r="A267" s="108" t="s">
        <v>559</v>
      </c>
      <c r="B267" s="108">
        <v>11525</v>
      </c>
      <c r="C267" s="108">
        <v>860</v>
      </c>
      <c r="D267" s="163">
        <v>1.7516093622737601</v>
      </c>
      <c r="E267" s="108">
        <v>491.05608351290698</v>
      </c>
      <c r="F267" s="108">
        <v>491.05608351290698</v>
      </c>
      <c r="G267" s="178">
        <v>0</v>
      </c>
      <c r="H267" s="108">
        <v>214285311.57445401</v>
      </c>
      <c r="I267" s="108">
        <v>6211982.8565994902</v>
      </c>
      <c r="J267" s="190"/>
      <c r="K267" s="108">
        <v>4524.91</v>
      </c>
      <c r="L267" s="190">
        <v>8.9347417283123605</v>
      </c>
      <c r="M267" s="190">
        <v>79.829609751646103</v>
      </c>
      <c r="N267" s="190">
        <v>20.8141069921761</v>
      </c>
      <c r="O267" s="108">
        <v>18875</v>
      </c>
      <c r="P267" s="108"/>
    </row>
    <row r="268" spans="1:16" ht="13.2" x14ac:dyDescent="0.25">
      <c r="A268" s="108" t="s">
        <v>560</v>
      </c>
      <c r="B268" s="108">
        <v>38628</v>
      </c>
      <c r="C268" s="108">
        <v>860</v>
      </c>
      <c r="D268" s="163">
        <v>1.7516093622737601</v>
      </c>
      <c r="E268" s="108">
        <v>491.05608351290698</v>
      </c>
      <c r="F268" s="108">
        <v>491.05608351290698</v>
      </c>
      <c r="G268" s="178">
        <v>0</v>
      </c>
      <c r="H268" s="108">
        <v>214285311.57445401</v>
      </c>
      <c r="I268" s="108">
        <v>23590740.9683646</v>
      </c>
      <c r="J268" s="190"/>
      <c r="K268" s="108">
        <v>4524.91</v>
      </c>
      <c r="L268" s="190">
        <v>10.4135875173003</v>
      </c>
      <c r="M268" s="190">
        <v>108.442804980472</v>
      </c>
      <c r="N268" s="190">
        <v>13.6620581514611</v>
      </c>
      <c r="O268" s="108">
        <v>19690</v>
      </c>
      <c r="P268" s="108"/>
    </row>
    <row r="269" spans="1:16" ht="13.2" x14ac:dyDescent="0.25">
      <c r="A269" s="108" t="s">
        <v>561</v>
      </c>
      <c r="B269" s="108">
        <v>24858</v>
      </c>
      <c r="C269" s="108">
        <v>860</v>
      </c>
      <c r="D269" s="163">
        <v>1.7516093622737601</v>
      </c>
      <c r="E269" s="108">
        <v>491.05608351290698</v>
      </c>
      <c r="F269" s="108">
        <v>491.05608351290698</v>
      </c>
      <c r="G269" s="178">
        <v>0</v>
      </c>
      <c r="H269" s="108">
        <v>214285311.57445401</v>
      </c>
      <c r="I269" s="108">
        <v>15671256.7214968</v>
      </c>
      <c r="J269" s="190"/>
      <c r="K269" s="108">
        <v>4524.91</v>
      </c>
      <c r="L269" s="190">
        <v>9.8605457858181396</v>
      </c>
      <c r="M269" s="190">
        <v>97.230363194215897</v>
      </c>
      <c r="N269" s="190">
        <v>14.894257669755101</v>
      </c>
      <c r="O269" s="108">
        <v>26206</v>
      </c>
      <c r="P269" s="108"/>
    </row>
    <row r="270" spans="1:16" ht="13.2" x14ac:dyDescent="0.25">
      <c r="A270" s="18" t="s">
        <v>562</v>
      </c>
      <c r="B270" s="108"/>
      <c r="C270" s="108"/>
      <c r="D270" s="163"/>
      <c r="E270" s="108"/>
      <c r="F270" s="108"/>
      <c r="G270" s="178"/>
      <c r="H270" s="108"/>
      <c r="I270" s="108"/>
      <c r="J270" s="190"/>
      <c r="K270" s="108"/>
      <c r="L270" s="190"/>
      <c r="M270" s="190"/>
      <c r="N270" s="190"/>
      <c r="O270" s="108"/>
      <c r="P270" s="108"/>
    </row>
    <row r="271" spans="1:16" ht="13.2" x14ac:dyDescent="0.25">
      <c r="A271" s="108" t="s">
        <v>563</v>
      </c>
      <c r="B271" s="108">
        <v>24654</v>
      </c>
      <c r="C271" s="108">
        <v>584</v>
      </c>
      <c r="D271" s="163">
        <v>1.7516093622737601</v>
      </c>
      <c r="E271" s="108">
        <v>333.52078178335199</v>
      </c>
      <c r="F271" s="108">
        <v>423.079983420612</v>
      </c>
      <c r="G271" s="178">
        <v>8.0261436196176497E-2</v>
      </c>
      <c r="H271" s="108">
        <v>217903454.720617</v>
      </c>
      <c r="I271" s="108">
        <v>17489244.2279853</v>
      </c>
      <c r="J271" s="190"/>
      <c r="K271" s="108">
        <v>4575.8500000000004</v>
      </c>
      <c r="L271" s="190">
        <v>9.8769690804014196</v>
      </c>
      <c r="M271" s="190">
        <v>97.554518215205704</v>
      </c>
      <c r="N271" s="190">
        <v>14.920886107673001</v>
      </c>
      <c r="O271" s="108">
        <v>27707</v>
      </c>
      <c r="P271" s="108"/>
    </row>
    <row r="272" spans="1:16" ht="13.2" x14ac:dyDescent="0.25">
      <c r="A272" s="108" t="s">
        <v>564</v>
      </c>
      <c r="B272" s="108">
        <v>17631</v>
      </c>
      <c r="C272" s="108">
        <v>554</v>
      </c>
      <c r="D272" s="163">
        <v>1.7516093622737601</v>
      </c>
      <c r="E272" s="108">
        <v>316.19693632502401</v>
      </c>
      <c r="F272" s="108">
        <v>423.079983420612</v>
      </c>
      <c r="G272" s="178">
        <v>5.4416579313558297E-2</v>
      </c>
      <c r="H272" s="108">
        <v>217903454.720617</v>
      </c>
      <c r="I272" s="108">
        <v>11857560.626502801</v>
      </c>
      <c r="J272" s="190"/>
      <c r="K272" s="108">
        <v>4575.8500000000004</v>
      </c>
      <c r="L272" s="190">
        <v>9.4031666443643491</v>
      </c>
      <c r="M272" s="190">
        <v>88.419542941686302</v>
      </c>
      <c r="N272" s="190">
        <v>18.2522407114214</v>
      </c>
      <c r="O272" s="108">
        <v>25068</v>
      </c>
      <c r="P272" s="108"/>
    </row>
    <row r="273" spans="1:16" ht="13.2" x14ac:dyDescent="0.25">
      <c r="A273" s="108" t="s">
        <v>565</v>
      </c>
      <c r="B273" s="108">
        <v>18523</v>
      </c>
      <c r="C273" s="108">
        <v>697</v>
      </c>
      <c r="D273" s="163">
        <v>1.7516093622737601</v>
      </c>
      <c r="E273" s="108">
        <v>397.94547066728802</v>
      </c>
      <c r="F273" s="108">
        <v>423.079983420612</v>
      </c>
      <c r="G273" s="178">
        <v>7.1950120845119106E-2</v>
      </c>
      <c r="H273" s="108">
        <v>217903454.720617</v>
      </c>
      <c r="I273" s="108">
        <v>15678179.8997174</v>
      </c>
      <c r="J273" s="190"/>
      <c r="K273" s="108">
        <v>4575.8500000000004</v>
      </c>
      <c r="L273" s="190">
        <v>9.3883095244448107</v>
      </c>
      <c r="M273" s="190">
        <v>88.140355726781095</v>
      </c>
      <c r="N273" s="190">
        <v>24.0855952873166</v>
      </c>
      <c r="O273" s="108">
        <v>27903</v>
      </c>
      <c r="P273" s="108"/>
    </row>
    <row r="274" spans="1:16" ht="13.2" x14ac:dyDescent="0.25">
      <c r="A274" s="108" t="s">
        <v>566</v>
      </c>
      <c r="B274" s="108">
        <v>99213</v>
      </c>
      <c r="C274" s="108">
        <v>858</v>
      </c>
      <c r="D274" s="163">
        <v>1.7516093622737601</v>
      </c>
      <c r="E274" s="108">
        <v>490.02166976289101</v>
      </c>
      <c r="F274" s="108">
        <v>423.079983420612</v>
      </c>
      <c r="G274" s="178">
        <v>0.47454838837681401</v>
      </c>
      <c r="H274" s="108">
        <v>217903454.720617</v>
      </c>
      <c r="I274" s="108">
        <v>103405733.259409</v>
      </c>
      <c r="J274" s="190"/>
      <c r="K274" s="108">
        <v>4575.8500000000004</v>
      </c>
      <c r="L274" s="190">
        <v>11.372318662231001</v>
      </c>
      <c r="M274" s="190">
        <v>129.32963175532799</v>
      </c>
      <c r="N274" s="190">
        <v>13.880262455058499</v>
      </c>
      <c r="O274" s="108">
        <v>24757</v>
      </c>
      <c r="P274" s="108"/>
    </row>
    <row r="275" spans="1:16" ht="13.2" x14ac:dyDescent="0.25">
      <c r="A275" s="108" t="s">
        <v>567</v>
      </c>
      <c r="B275" s="108">
        <v>17540</v>
      </c>
      <c r="C275" s="108">
        <v>520</v>
      </c>
      <c r="D275" s="163">
        <v>1.7516093622737601</v>
      </c>
      <c r="E275" s="108">
        <v>296.86105509595001</v>
      </c>
      <c r="F275" s="108">
        <v>423.079983420612</v>
      </c>
      <c r="G275" s="178">
        <v>5.0825241472426397E-2</v>
      </c>
      <c r="H275" s="108">
        <v>217903454.720617</v>
      </c>
      <c r="I275" s="108">
        <v>11074995.703851299</v>
      </c>
      <c r="J275" s="190"/>
      <c r="K275" s="108">
        <v>4575.8500000000004</v>
      </c>
      <c r="L275" s="190">
        <v>9.5962329704943308</v>
      </c>
      <c r="M275" s="190">
        <v>92.087687224002394</v>
      </c>
      <c r="N275" s="190">
        <v>15.0688769684148</v>
      </c>
      <c r="O275" s="108">
        <v>25398</v>
      </c>
      <c r="P275" s="108"/>
    </row>
    <row r="276" spans="1:16" ht="13.2" x14ac:dyDescent="0.25">
      <c r="A276" s="108" t="s">
        <v>568</v>
      </c>
      <c r="B276" s="108">
        <v>9109</v>
      </c>
      <c r="C276" s="108">
        <v>685</v>
      </c>
      <c r="D276" s="163">
        <v>1.7516093622737601</v>
      </c>
      <c r="E276" s="108">
        <v>391.33064711098598</v>
      </c>
      <c r="F276" s="108">
        <v>423.079983420612</v>
      </c>
      <c r="G276" s="178">
        <v>3.4794547915613101E-2</v>
      </c>
      <c r="H276" s="108">
        <v>217903454.720617</v>
      </c>
      <c r="I276" s="108">
        <v>7581852.1962541398</v>
      </c>
      <c r="J276" s="190"/>
      <c r="K276" s="108">
        <v>4575.8500000000004</v>
      </c>
      <c r="L276" s="190">
        <v>8.6033704898981807</v>
      </c>
      <c r="M276" s="190">
        <v>74.017983786450898</v>
      </c>
      <c r="N276" s="190">
        <v>24.9362641504942</v>
      </c>
      <c r="O276" s="108">
        <v>28675</v>
      </c>
      <c r="P276" s="108"/>
    </row>
    <row r="277" spans="1:16" ht="13.2" x14ac:dyDescent="0.25">
      <c r="A277" s="108" t="s">
        <v>569</v>
      </c>
      <c r="B277" s="108">
        <v>55478</v>
      </c>
      <c r="C277" s="108">
        <v>754</v>
      </c>
      <c r="D277" s="163">
        <v>1.7516093622737601</v>
      </c>
      <c r="E277" s="108">
        <v>430.643581971743</v>
      </c>
      <c r="F277" s="108">
        <v>423.079983420612</v>
      </c>
      <c r="G277" s="178">
        <v>0.233203685880293</v>
      </c>
      <c r="H277" s="108">
        <v>217903454.720617</v>
      </c>
      <c r="I277" s="108">
        <v>50815888.806897402</v>
      </c>
      <c r="J277" s="190"/>
      <c r="K277" s="108">
        <v>4575.8500000000004</v>
      </c>
      <c r="L277" s="190">
        <v>10.6454942051652</v>
      </c>
      <c r="M277" s="190">
        <v>113.326546872207</v>
      </c>
      <c r="N277" s="190">
        <v>19.086820330024999</v>
      </c>
      <c r="O277" s="108">
        <v>24234</v>
      </c>
      <c r="P277" s="108"/>
    </row>
    <row r="278" spans="1:16" ht="13.2" x14ac:dyDescent="0.25">
      <c r="A278" s="18" t="s">
        <v>570</v>
      </c>
      <c r="B278" s="108"/>
      <c r="C278" s="108"/>
      <c r="D278" s="163"/>
      <c r="E278" s="108"/>
      <c r="F278" s="108"/>
      <c r="G278" s="178"/>
      <c r="H278" s="108"/>
      <c r="I278" s="108"/>
      <c r="J278" s="190"/>
      <c r="K278" s="108"/>
      <c r="L278" s="190"/>
      <c r="M278" s="190"/>
      <c r="N278" s="190"/>
      <c r="O278" s="108"/>
      <c r="P278" s="108"/>
    </row>
    <row r="279" spans="1:16" ht="13.2" x14ac:dyDescent="0.25">
      <c r="A279" s="108" t="s">
        <v>571</v>
      </c>
      <c r="B279" s="108">
        <v>7140</v>
      </c>
      <c r="C279" s="108">
        <v>932</v>
      </c>
      <c r="D279" s="163">
        <v>1.7516093622737601</v>
      </c>
      <c r="E279" s="108">
        <v>531.89117108474704</v>
      </c>
      <c r="F279" s="108">
        <v>531.89117108474704</v>
      </c>
      <c r="G279" s="178">
        <v>0</v>
      </c>
      <c r="H279" s="108">
        <v>134587214.026575</v>
      </c>
      <c r="I279" s="108">
        <v>7305110.48214183</v>
      </c>
      <c r="J279" s="190"/>
      <c r="K279" s="108">
        <v>4524.91</v>
      </c>
      <c r="L279" s="190">
        <v>7.8839872531547099</v>
      </c>
      <c r="M279" s="190">
        <v>62.157255007905903</v>
      </c>
      <c r="N279" s="190">
        <v>30.999430663471301</v>
      </c>
      <c r="O279" s="108">
        <v>33482</v>
      </c>
      <c r="P279" s="108"/>
    </row>
    <row r="280" spans="1:16" ht="13.2" x14ac:dyDescent="0.25">
      <c r="A280" s="108" t="s">
        <v>572</v>
      </c>
      <c r="B280" s="108">
        <v>6099</v>
      </c>
      <c r="C280" s="108">
        <v>932</v>
      </c>
      <c r="D280" s="163">
        <v>1.7516093622737601</v>
      </c>
      <c r="E280" s="108">
        <v>531.89117108474704</v>
      </c>
      <c r="F280" s="108">
        <v>531.89117108474704</v>
      </c>
      <c r="G280" s="178">
        <v>0</v>
      </c>
      <c r="H280" s="108">
        <v>134587214.026575</v>
      </c>
      <c r="I280" s="108">
        <v>5815491.7571288496</v>
      </c>
      <c r="J280" s="190"/>
      <c r="K280" s="108">
        <v>4524.91</v>
      </c>
      <c r="L280" s="190">
        <v>7.9622094111323802</v>
      </c>
      <c r="M280" s="190">
        <v>63.396778706725101</v>
      </c>
      <c r="N280" s="190">
        <v>28.3420593544447</v>
      </c>
      <c r="O280" s="108">
        <v>33212</v>
      </c>
      <c r="P280" s="108"/>
    </row>
    <row r="281" spans="1:16" ht="13.2" x14ac:dyDescent="0.25">
      <c r="A281" s="108" t="s">
        <v>573</v>
      </c>
      <c r="B281" s="108">
        <v>10145</v>
      </c>
      <c r="C281" s="108">
        <v>932</v>
      </c>
      <c r="D281" s="163">
        <v>1.7516093622737601</v>
      </c>
      <c r="E281" s="108">
        <v>531.89117108474704</v>
      </c>
      <c r="F281" s="108">
        <v>531.89117108474704</v>
      </c>
      <c r="G281" s="178">
        <v>0</v>
      </c>
      <c r="H281" s="108">
        <v>134587214.026575</v>
      </c>
      <c r="I281" s="108">
        <v>11799167.648068899</v>
      </c>
      <c r="J281" s="190"/>
      <c r="K281" s="108">
        <v>4524.91</v>
      </c>
      <c r="L281" s="190">
        <v>8.8017905457701797</v>
      </c>
      <c r="M281" s="190">
        <v>77.471516811609305</v>
      </c>
      <c r="N281" s="190">
        <v>33.664093419538403</v>
      </c>
      <c r="O281" s="108">
        <v>39939</v>
      </c>
      <c r="P281" s="108"/>
    </row>
    <row r="282" spans="1:16" ht="13.2" x14ac:dyDescent="0.25">
      <c r="A282" s="108" t="s">
        <v>574</v>
      </c>
      <c r="B282" s="108">
        <v>15595</v>
      </c>
      <c r="C282" s="108">
        <v>932</v>
      </c>
      <c r="D282" s="163">
        <v>1.7516093622737601</v>
      </c>
      <c r="E282" s="108">
        <v>531.89117108474704</v>
      </c>
      <c r="F282" s="108">
        <v>531.89117108474704</v>
      </c>
      <c r="G282" s="178">
        <v>0</v>
      </c>
      <c r="H282" s="108">
        <v>134587214.026575</v>
      </c>
      <c r="I282" s="108">
        <v>14465508.369549699</v>
      </c>
      <c r="J282" s="190"/>
      <c r="K282" s="108">
        <v>4524.91</v>
      </c>
      <c r="L282" s="190">
        <v>9.1109720820970104</v>
      </c>
      <c r="M282" s="190">
        <v>83.009812280751106</v>
      </c>
      <c r="N282" s="190">
        <v>25.981544063988</v>
      </c>
      <c r="O282" s="108">
        <v>34944</v>
      </c>
      <c r="P282" s="108"/>
    </row>
    <row r="283" spans="1:16" ht="13.2" x14ac:dyDescent="0.25">
      <c r="A283" s="108" t="s">
        <v>575</v>
      </c>
      <c r="B283" s="108">
        <v>5135</v>
      </c>
      <c r="C283" s="108">
        <v>932</v>
      </c>
      <c r="D283" s="163">
        <v>1.7516093622737601</v>
      </c>
      <c r="E283" s="108">
        <v>531.89117108474704</v>
      </c>
      <c r="F283" s="108">
        <v>531.89117108474704</v>
      </c>
      <c r="G283" s="178">
        <v>0</v>
      </c>
      <c r="H283" s="108">
        <v>134587214.026575</v>
      </c>
      <c r="I283" s="108">
        <v>6006301.2806131998</v>
      </c>
      <c r="J283" s="190"/>
      <c r="K283" s="108">
        <v>4524.91</v>
      </c>
      <c r="L283" s="190">
        <v>7.7678571729086396</v>
      </c>
      <c r="M283" s="190">
        <v>60.339605058708202</v>
      </c>
      <c r="N283" s="190">
        <v>27.412473958048899</v>
      </c>
      <c r="O283" s="108">
        <v>46593</v>
      </c>
      <c r="P283" s="108"/>
    </row>
    <row r="284" spans="1:16" ht="13.2" x14ac:dyDescent="0.25">
      <c r="A284" s="108" t="s">
        <v>576</v>
      </c>
      <c r="B284" s="108">
        <v>11113</v>
      </c>
      <c r="C284" s="108">
        <v>932</v>
      </c>
      <c r="D284" s="163">
        <v>1.7516093622737601</v>
      </c>
      <c r="E284" s="108">
        <v>531.89117108474704</v>
      </c>
      <c r="F284" s="108">
        <v>531.89117108474704</v>
      </c>
      <c r="G284" s="178">
        <v>0</v>
      </c>
      <c r="H284" s="108">
        <v>134587214.026575</v>
      </c>
      <c r="I284" s="108">
        <v>10510912.095191199</v>
      </c>
      <c r="J284" s="190"/>
      <c r="K284" s="108">
        <v>4524.91</v>
      </c>
      <c r="L284" s="190">
        <v>8.7798048138676101</v>
      </c>
      <c r="M284" s="190">
        <v>77.084972569612802</v>
      </c>
      <c r="N284" s="190">
        <v>32.2912748621752</v>
      </c>
      <c r="O284" s="108">
        <v>28582</v>
      </c>
      <c r="P284" s="108"/>
    </row>
    <row r="285" spans="1:16" ht="13.2" x14ac:dyDescent="0.25">
      <c r="A285" s="108" t="s">
        <v>577</v>
      </c>
      <c r="B285" s="108">
        <v>12464</v>
      </c>
      <c r="C285" s="108">
        <v>932</v>
      </c>
      <c r="D285" s="163">
        <v>1.7516093622737601</v>
      </c>
      <c r="E285" s="108">
        <v>531.89117108474704</v>
      </c>
      <c r="F285" s="108">
        <v>531.89117108474704</v>
      </c>
      <c r="G285" s="178">
        <v>0</v>
      </c>
      <c r="H285" s="108">
        <v>134587214.026575</v>
      </c>
      <c r="I285" s="108">
        <v>19058943.954473201</v>
      </c>
      <c r="J285" s="190"/>
      <c r="K285" s="108">
        <v>4524.91</v>
      </c>
      <c r="L285" s="190">
        <v>8.9756699385504195</v>
      </c>
      <c r="M285" s="190">
        <v>80.562650845797606</v>
      </c>
      <c r="N285" s="190">
        <v>28.573239032614801</v>
      </c>
      <c r="O285" s="108">
        <v>68672</v>
      </c>
      <c r="P285" s="108"/>
    </row>
    <row r="286" spans="1:16" ht="13.2" x14ac:dyDescent="0.25">
      <c r="A286" s="108" t="s">
        <v>578</v>
      </c>
      <c r="B286" s="108">
        <v>64881</v>
      </c>
      <c r="C286" s="108">
        <v>932</v>
      </c>
      <c r="D286" s="163">
        <v>1.7516093622737601</v>
      </c>
      <c r="E286" s="108">
        <v>531.89117108474704</v>
      </c>
      <c r="F286" s="108">
        <v>531.89117108474704</v>
      </c>
      <c r="G286" s="178">
        <v>0</v>
      </c>
      <c r="H286" s="108">
        <v>134587214.026575</v>
      </c>
      <c r="I286" s="108">
        <v>59625778.439407997</v>
      </c>
      <c r="J286" s="190"/>
      <c r="K286" s="108">
        <v>4524.91</v>
      </c>
      <c r="L286" s="190">
        <v>10.9681803535907</v>
      </c>
      <c r="M286" s="190">
        <v>120.30098026889399</v>
      </c>
      <c r="N286" s="190">
        <v>14.080010157395</v>
      </c>
      <c r="O286" s="108">
        <v>28494</v>
      </c>
      <c r="P286" s="108"/>
    </row>
    <row r="287" spans="1:16" ht="13.2" x14ac:dyDescent="0.25">
      <c r="A287" s="18" t="s">
        <v>579</v>
      </c>
      <c r="B287" s="108"/>
      <c r="C287" s="108"/>
      <c r="D287" s="163"/>
      <c r="E287" s="108"/>
      <c r="F287" s="108"/>
      <c r="G287" s="178"/>
      <c r="H287" s="108"/>
      <c r="I287" s="108"/>
      <c r="J287" s="190"/>
      <c r="K287" s="108"/>
      <c r="L287" s="190"/>
      <c r="M287" s="190"/>
      <c r="N287" s="190"/>
      <c r="O287" s="108"/>
      <c r="P287" s="108"/>
    </row>
    <row r="288" spans="1:16" ht="13.2" x14ac:dyDescent="0.25">
      <c r="A288" s="108" t="s">
        <v>580</v>
      </c>
      <c r="B288" s="108">
        <v>2348</v>
      </c>
      <c r="C288" s="108">
        <v>736</v>
      </c>
      <c r="D288" s="163">
        <v>1.7516093622737601</v>
      </c>
      <c r="E288" s="108">
        <v>420.04852736084399</v>
      </c>
      <c r="F288" s="108">
        <v>402.60605180241799</v>
      </c>
      <c r="G288" s="178">
        <v>8.7889117483209E-3</v>
      </c>
      <c r="H288" s="108">
        <v>306266580.935157</v>
      </c>
      <c r="I288" s="108">
        <v>2691749.9512990802</v>
      </c>
      <c r="J288" s="190"/>
      <c r="K288" s="108">
        <v>4573.97</v>
      </c>
      <c r="L288" s="190">
        <v>6.9041980588578404</v>
      </c>
      <c r="M288" s="190">
        <v>47.667950835936402</v>
      </c>
      <c r="N288" s="190">
        <v>28.313004684500399</v>
      </c>
      <c r="O288" s="108">
        <v>32623</v>
      </c>
      <c r="P288" s="108"/>
    </row>
    <row r="289" spans="1:16" ht="13.2" x14ac:dyDescent="0.25">
      <c r="A289" s="108" t="s">
        <v>581</v>
      </c>
      <c r="B289" s="108">
        <v>2339</v>
      </c>
      <c r="C289" s="108">
        <v>797</v>
      </c>
      <c r="D289" s="163">
        <v>1.7516093622737601</v>
      </c>
      <c r="E289" s="108">
        <v>454.832735656843</v>
      </c>
      <c r="F289" s="108">
        <v>402.60605180241799</v>
      </c>
      <c r="G289" s="178">
        <v>9.4802432526688608E-3</v>
      </c>
      <c r="H289" s="108">
        <v>306266580.935157</v>
      </c>
      <c r="I289" s="108">
        <v>2903481.6874284898</v>
      </c>
      <c r="J289" s="190"/>
      <c r="K289" s="108">
        <v>4573.97</v>
      </c>
      <c r="L289" s="190">
        <v>7.1196200914790699</v>
      </c>
      <c r="M289" s="190">
        <v>50.688990246992503</v>
      </c>
      <c r="N289" s="190">
        <v>34.179329782375703</v>
      </c>
      <c r="O289" s="108">
        <v>33134</v>
      </c>
      <c r="P289" s="108"/>
    </row>
    <row r="290" spans="1:16" ht="13.2" x14ac:dyDescent="0.25">
      <c r="A290" s="108" t="s">
        <v>582</v>
      </c>
      <c r="B290" s="108">
        <v>12213</v>
      </c>
      <c r="C290" s="108">
        <v>480</v>
      </c>
      <c r="D290" s="163">
        <v>1.7516093622737601</v>
      </c>
      <c r="E290" s="108">
        <v>273.87815007408199</v>
      </c>
      <c r="F290" s="108">
        <v>402.60605180241799</v>
      </c>
      <c r="G290" s="178">
        <v>2.9806932729469E-2</v>
      </c>
      <c r="H290" s="108">
        <v>306266580.935157</v>
      </c>
      <c r="I290" s="108">
        <v>9128867.3752187192</v>
      </c>
      <c r="J290" s="190"/>
      <c r="K290" s="108">
        <v>4573.97</v>
      </c>
      <c r="L290" s="190">
        <v>9.1064324684067497</v>
      </c>
      <c r="M290" s="190">
        <v>82.927112301652699</v>
      </c>
      <c r="N290" s="190">
        <v>26.8759160782216</v>
      </c>
      <c r="O290" s="108">
        <v>19778</v>
      </c>
      <c r="P290" s="108"/>
    </row>
    <row r="291" spans="1:16" ht="13.2" x14ac:dyDescent="0.25">
      <c r="A291" s="108" t="s">
        <v>583</v>
      </c>
      <c r="B291" s="108">
        <v>2990</v>
      </c>
      <c r="C291" s="108">
        <v>623</v>
      </c>
      <c r="D291" s="163">
        <v>1.7516093622737601</v>
      </c>
      <c r="E291" s="108">
        <v>355.76015300950002</v>
      </c>
      <c r="F291" s="108">
        <v>402.60605180241799</v>
      </c>
      <c r="G291" s="178">
        <v>9.4790766731209994E-3</v>
      </c>
      <c r="H291" s="108">
        <v>306266580.935157</v>
      </c>
      <c r="I291" s="108">
        <v>2903124.40309898</v>
      </c>
      <c r="J291" s="190"/>
      <c r="K291" s="108">
        <v>4573.97</v>
      </c>
      <c r="L291" s="190">
        <v>7.5870922584092702</v>
      </c>
      <c r="M291" s="190">
        <v>57.5639689376139</v>
      </c>
      <c r="N291" s="190">
        <v>28.028982123320301</v>
      </c>
      <c r="O291" s="108">
        <v>29390</v>
      </c>
      <c r="P291" s="108"/>
    </row>
    <row r="292" spans="1:16" ht="13.2" x14ac:dyDescent="0.25">
      <c r="A292" s="108" t="s">
        <v>584</v>
      </c>
      <c r="B292" s="108">
        <v>7033</v>
      </c>
      <c r="C292" s="108">
        <v>531</v>
      </c>
      <c r="D292" s="163">
        <v>1.7516093622737601</v>
      </c>
      <c r="E292" s="108">
        <v>303.39724150368198</v>
      </c>
      <c r="F292" s="108">
        <v>402.60605180241799</v>
      </c>
      <c r="G292" s="178">
        <v>1.9014713661918901E-2</v>
      </c>
      <c r="H292" s="108">
        <v>306266580.935157</v>
      </c>
      <c r="I292" s="108">
        <v>5823571.3406969402</v>
      </c>
      <c r="J292" s="190"/>
      <c r="K292" s="108">
        <v>4573.97</v>
      </c>
      <c r="L292" s="190">
        <v>8.29016940788493</v>
      </c>
      <c r="M292" s="190">
        <v>68.726908811431201</v>
      </c>
      <c r="N292" s="190">
        <v>21.201075187802701</v>
      </c>
      <c r="O292" s="108">
        <v>33308</v>
      </c>
      <c r="P292" s="108"/>
    </row>
    <row r="293" spans="1:16" ht="13.2" x14ac:dyDescent="0.25">
      <c r="A293" s="108" t="s">
        <v>585</v>
      </c>
      <c r="B293" s="108">
        <v>3924</v>
      </c>
      <c r="C293" s="108">
        <v>531</v>
      </c>
      <c r="D293" s="163">
        <v>1.7516093622737601</v>
      </c>
      <c r="E293" s="108">
        <v>303.114061475075</v>
      </c>
      <c r="F293" s="108">
        <v>402.60605180241799</v>
      </c>
      <c r="G293" s="178">
        <v>1.0599188773260101E-2</v>
      </c>
      <c r="H293" s="108">
        <v>306266580.935157</v>
      </c>
      <c r="I293" s="108">
        <v>3246177.3062726702</v>
      </c>
      <c r="J293" s="190"/>
      <c r="K293" s="108">
        <v>4573.97</v>
      </c>
      <c r="L293" s="190">
        <v>7.7602316685026</v>
      </c>
      <c r="M293" s="190">
        <v>60.2211955488306</v>
      </c>
      <c r="N293" s="190">
        <v>26.746685861319001</v>
      </c>
      <c r="O293" s="108">
        <v>23563</v>
      </c>
      <c r="P293" s="108"/>
    </row>
    <row r="294" spans="1:16" ht="13.2" x14ac:dyDescent="0.25">
      <c r="A294" s="108" t="s">
        <v>586</v>
      </c>
      <c r="B294" s="108">
        <v>6740</v>
      </c>
      <c r="C294" s="108">
        <v>546</v>
      </c>
      <c r="D294" s="163">
        <v>1.7516093622737601</v>
      </c>
      <c r="E294" s="108">
        <v>311.85968447404503</v>
      </c>
      <c r="F294" s="108">
        <v>402.60605180241799</v>
      </c>
      <c r="G294" s="178">
        <v>1.87308150788923E-2</v>
      </c>
      <c r="H294" s="108">
        <v>306266580.935157</v>
      </c>
      <c r="I294" s="108">
        <v>5736622.6923410296</v>
      </c>
      <c r="J294" s="190"/>
      <c r="K294" s="108">
        <v>4573.97</v>
      </c>
      <c r="L294" s="190">
        <v>8.0337687847426498</v>
      </c>
      <c r="M294" s="190">
        <v>64.541440886705402</v>
      </c>
      <c r="N294" s="190">
        <v>21.6918486011377</v>
      </c>
      <c r="O294" s="108">
        <v>33262</v>
      </c>
      <c r="P294" s="108"/>
    </row>
    <row r="295" spans="1:16" ht="13.2" x14ac:dyDescent="0.25">
      <c r="A295" s="108" t="s">
        <v>587</v>
      </c>
      <c r="B295" s="108">
        <v>76542</v>
      </c>
      <c r="C295" s="108">
        <v>668</v>
      </c>
      <c r="D295" s="163">
        <v>1.7516093622737601</v>
      </c>
      <c r="E295" s="108">
        <v>381.08091205918299</v>
      </c>
      <c r="F295" s="108">
        <v>402.60605180241799</v>
      </c>
      <c r="G295" s="178">
        <v>0.25992888657997498</v>
      </c>
      <c r="H295" s="108">
        <v>306266580.935157</v>
      </c>
      <c r="I295" s="108">
        <v>79607531.379131302</v>
      </c>
      <c r="J295" s="190"/>
      <c r="K295" s="108">
        <v>4573.97</v>
      </c>
      <c r="L295" s="190">
        <v>11.041169211483901</v>
      </c>
      <c r="M295" s="190">
        <v>121.90741755662</v>
      </c>
      <c r="N295" s="190">
        <v>17.898101822000498</v>
      </c>
      <c r="O295" s="108">
        <v>26309</v>
      </c>
      <c r="P295" s="108"/>
    </row>
    <row r="296" spans="1:16" ht="13.2" x14ac:dyDescent="0.25">
      <c r="A296" s="108" t="s">
        <v>588</v>
      </c>
      <c r="B296" s="108">
        <v>2387</v>
      </c>
      <c r="C296" s="108">
        <v>1036</v>
      </c>
      <c r="D296" s="163">
        <v>1.7516093622737601</v>
      </c>
      <c r="E296" s="108">
        <v>591.41563126640403</v>
      </c>
      <c r="F296" s="108">
        <v>402.60605180241799</v>
      </c>
      <c r="G296" s="178">
        <v>1.25800614482215E-2</v>
      </c>
      <c r="H296" s="108">
        <v>306266580.935157</v>
      </c>
      <c r="I296" s="108">
        <v>3852852.4077009801</v>
      </c>
      <c r="J296" s="190"/>
      <c r="K296" s="108">
        <v>4573.97</v>
      </c>
      <c r="L296" s="190">
        <v>6.9920343229437298</v>
      </c>
      <c r="M296" s="190">
        <v>48.888543973223101</v>
      </c>
      <c r="N296" s="190">
        <v>43.447517466834697</v>
      </c>
      <c r="O296" s="108">
        <v>41850</v>
      </c>
      <c r="P296" s="108"/>
    </row>
    <row r="297" spans="1:16" ht="13.2" x14ac:dyDescent="0.25">
      <c r="A297" s="108" t="s">
        <v>589</v>
      </c>
      <c r="B297" s="108">
        <v>5621</v>
      </c>
      <c r="C297" s="108">
        <v>897</v>
      </c>
      <c r="D297" s="163">
        <v>1.7516093622737601</v>
      </c>
      <c r="E297" s="108">
        <v>512.20560711983205</v>
      </c>
      <c r="F297" s="108">
        <v>402.60605180241799</v>
      </c>
      <c r="G297" s="178">
        <v>2.5656384661773401E-2</v>
      </c>
      <c r="H297" s="108">
        <v>306266580.935157</v>
      </c>
      <c r="I297" s="108">
        <v>7857693.2095185602</v>
      </c>
      <c r="J297" s="190"/>
      <c r="K297" s="108">
        <v>4573.97</v>
      </c>
      <c r="L297" s="190">
        <v>8.0773060297044807</v>
      </c>
      <c r="M297" s="190">
        <v>65.242872697500303</v>
      </c>
      <c r="N297" s="190">
        <v>34.991977059499199</v>
      </c>
      <c r="O297" s="108">
        <v>48841</v>
      </c>
      <c r="P297" s="108"/>
    </row>
    <row r="298" spans="1:16" ht="13.2" x14ac:dyDescent="0.25">
      <c r="A298" s="108" t="s">
        <v>590</v>
      </c>
      <c r="B298" s="108">
        <v>133091</v>
      </c>
      <c r="C298" s="108">
        <v>770</v>
      </c>
      <c r="D298" s="163">
        <v>1.7516093622737601</v>
      </c>
      <c r="E298" s="108">
        <v>439.83524463961197</v>
      </c>
      <c r="F298" s="108">
        <v>402.60605180241799</v>
      </c>
      <c r="G298" s="178">
        <v>0.52164645442746704</v>
      </c>
      <c r="H298" s="108">
        <v>306266580.935157</v>
      </c>
      <c r="I298" s="108">
        <v>159762876.05444801</v>
      </c>
      <c r="J298" s="190"/>
      <c r="K298" s="108">
        <v>4573.97</v>
      </c>
      <c r="L298" s="190">
        <v>11.6952895898163</v>
      </c>
      <c r="M298" s="190">
        <v>136.77979858966401</v>
      </c>
      <c r="N298" s="190">
        <v>11.9072942037998</v>
      </c>
      <c r="O298" s="108">
        <v>29520</v>
      </c>
      <c r="P298" s="108"/>
    </row>
    <row r="299" spans="1:16" ht="13.2" x14ac:dyDescent="0.25">
      <c r="A299" s="108" t="s">
        <v>591</v>
      </c>
      <c r="B299" s="108">
        <v>6263</v>
      </c>
      <c r="C299" s="108">
        <v>795</v>
      </c>
      <c r="D299" s="163">
        <v>1.7516093622737601</v>
      </c>
      <c r="E299" s="108">
        <v>453.77852736833398</v>
      </c>
      <c r="F299" s="108">
        <v>402.60605180241799</v>
      </c>
      <c r="G299" s="178">
        <v>2.5325842265793201E-2</v>
      </c>
      <c r="H299" s="108">
        <v>306266580.935157</v>
      </c>
      <c r="I299" s="108">
        <v>7756459.1200475805</v>
      </c>
      <c r="J299" s="190"/>
      <c r="K299" s="108">
        <v>4573.97</v>
      </c>
      <c r="L299" s="190">
        <v>8.0753801225512305</v>
      </c>
      <c r="M299" s="190">
        <v>65.211764123695602</v>
      </c>
      <c r="N299" s="190">
        <v>34.9003975802353</v>
      </c>
      <c r="O299" s="108">
        <v>39230</v>
      </c>
      <c r="P299" s="108"/>
    </row>
    <row r="300" spans="1:16" ht="13.2" x14ac:dyDescent="0.25">
      <c r="A300" s="108" t="s">
        <v>592</v>
      </c>
      <c r="B300" s="108">
        <v>5461</v>
      </c>
      <c r="C300" s="108">
        <v>605</v>
      </c>
      <c r="D300" s="163">
        <v>1.7516093622737601</v>
      </c>
      <c r="E300" s="108">
        <v>345.27124271782202</v>
      </c>
      <c r="F300" s="108">
        <v>402.60605180241799</v>
      </c>
      <c r="G300" s="178">
        <v>1.6802353948103199E-2</v>
      </c>
      <c r="H300" s="108">
        <v>306266580.935157</v>
      </c>
      <c r="I300" s="108">
        <v>5145999.4953479096</v>
      </c>
      <c r="J300" s="190"/>
      <c r="K300" s="108">
        <v>4573.97</v>
      </c>
      <c r="L300" s="190">
        <v>8.0243959919299694</v>
      </c>
      <c r="M300" s="190">
        <v>64.390931035301804</v>
      </c>
      <c r="N300" s="190">
        <v>27.308155253770799</v>
      </c>
      <c r="O300" s="108">
        <v>31207</v>
      </c>
      <c r="P300" s="108"/>
    </row>
    <row r="301" spans="1:16" ht="13.2" x14ac:dyDescent="0.25">
      <c r="A301" s="108" t="s">
        <v>593</v>
      </c>
      <c r="B301" s="108">
        <v>9059</v>
      </c>
      <c r="C301" s="108">
        <v>453</v>
      </c>
      <c r="D301" s="163">
        <v>1.7516093622737601</v>
      </c>
      <c r="E301" s="108">
        <v>258.56441160954802</v>
      </c>
      <c r="F301" s="108">
        <v>402.60605180241799</v>
      </c>
      <c r="G301" s="178">
        <v>2.0873080753923599E-2</v>
      </c>
      <c r="H301" s="108">
        <v>306266580.935157</v>
      </c>
      <c r="I301" s="108">
        <v>6392727.0760876304</v>
      </c>
      <c r="J301" s="190"/>
      <c r="K301" s="108">
        <v>4573.97</v>
      </c>
      <c r="L301" s="190">
        <v>8.7573922193701108</v>
      </c>
      <c r="M301" s="190">
        <v>76.691918483884095</v>
      </c>
      <c r="N301" s="190">
        <v>16.118173219126501</v>
      </c>
      <c r="O301" s="108">
        <v>32803</v>
      </c>
      <c r="P301" s="108"/>
    </row>
    <row r="302" spans="1:16" ht="13.2" x14ac:dyDescent="0.25">
      <c r="A302" s="108" t="s">
        <v>594</v>
      </c>
      <c r="B302" s="108">
        <v>2718</v>
      </c>
      <c r="C302" s="108">
        <v>816</v>
      </c>
      <c r="D302" s="163">
        <v>1.7516093622737601</v>
      </c>
      <c r="E302" s="108">
        <v>466.00825043450197</v>
      </c>
      <c r="F302" s="108">
        <v>402.60605180241799</v>
      </c>
      <c r="G302" s="178">
        <v>1.12870539970919E-2</v>
      </c>
      <c r="H302" s="108">
        <v>306266580.935157</v>
      </c>
      <c r="I302" s="108">
        <v>3456847.4365198198</v>
      </c>
      <c r="J302" s="190"/>
      <c r="K302" s="108">
        <v>4573.97</v>
      </c>
      <c r="L302" s="190">
        <v>7.3938506637814401</v>
      </c>
      <c r="M302" s="190">
        <v>54.669027638301301</v>
      </c>
      <c r="N302" s="190">
        <v>36.599110701185403</v>
      </c>
      <c r="O302" s="108">
        <v>34551</v>
      </c>
      <c r="P302" s="108"/>
    </row>
    <row r="303" spans="1:16" ht="13.2" x14ac:dyDescent="0.25">
      <c r="A303" s="18" t="s">
        <v>595</v>
      </c>
      <c r="B303" s="108"/>
      <c r="C303" s="108"/>
      <c r="D303" s="163"/>
      <c r="E303" s="108"/>
      <c r="F303" s="108"/>
      <c r="G303" s="178"/>
      <c r="H303" s="108"/>
      <c r="I303" s="108"/>
      <c r="J303" s="190"/>
      <c r="K303" s="108"/>
      <c r="L303" s="190"/>
      <c r="M303" s="190"/>
      <c r="N303" s="190"/>
      <c r="O303" s="108"/>
      <c r="P303" s="108"/>
    </row>
    <row r="304" spans="1:16" ht="13.2" x14ac:dyDescent="0.25">
      <c r="A304" s="108" t="s">
        <v>596</v>
      </c>
      <c r="B304" s="108">
        <v>2609</v>
      </c>
      <c r="C304" s="108">
        <v>1450</v>
      </c>
      <c r="D304" s="163">
        <v>1.7516093622737601</v>
      </c>
      <c r="E304" s="108">
        <v>827.81812198631997</v>
      </c>
      <c r="F304" s="108">
        <v>471.391627652306</v>
      </c>
      <c r="G304" s="178">
        <v>1.84389295648252E-2</v>
      </c>
      <c r="H304" s="108">
        <v>171183986.79482099</v>
      </c>
      <c r="I304" s="108">
        <v>3156449.4751356798</v>
      </c>
      <c r="J304" s="190"/>
      <c r="K304" s="108">
        <v>4160.17</v>
      </c>
      <c r="L304" s="190">
        <v>7.3980422828214998</v>
      </c>
      <c r="M304" s="190">
        <v>54.731029618414802</v>
      </c>
      <c r="N304" s="190">
        <v>48.552969846636202</v>
      </c>
      <c r="O304" s="108">
        <v>39919</v>
      </c>
      <c r="P304" s="108"/>
    </row>
    <row r="305" spans="1:16" ht="13.2" x14ac:dyDescent="0.25">
      <c r="A305" s="108" t="s">
        <v>597</v>
      </c>
      <c r="B305" s="108">
        <v>6113</v>
      </c>
      <c r="C305" s="108">
        <v>818</v>
      </c>
      <c r="D305" s="163">
        <v>1.7516093622737601</v>
      </c>
      <c r="E305" s="108">
        <v>467.18675439155101</v>
      </c>
      <c r="F305" s="108">
        <v>471.391627652306</v>
      </c>
      <c r="G305" s="178">
        <v>2.4382128391306102E-2</v>
      </c>
      <c r="H305" s="108">
        <v>171183986.79482099</v>
      </c>
      <c r="I305" s="108">
        <v>4173829.94456698</v>
      </c>
      <c r="J305" s="190"/>
      <c r="K305" s="108">
        <v>4160.17</v>
      </c>
      <c r="L305" s="190">
        <v>8.4443354507290191</v>
      </c>
      <c r="M305" s="190">
        <v>71.306801204438798</v>
      </c>
      <c r="N305" s="190">
        <v>32.149255405086201</v>
      </c>
      <c r="O305" s="108">
        <v>35141</v>
      </c>
      <c r="P305" s="108"/>
    </row>
    <row r="306" spans="1:16" ht="13.2" x14ac:dyDescent="0.25">
      <c r="A306" s="108" t="s">
        <v>598</v>
      </c>
      <c r="B306" s="108">
        <v>27943</v>
      </c>
      <c r="C306" s="108">
        <v>1096</v>
      </c>
      <c r="D306" s="163">
        <v>1.7516093622737601</v>
      </c>
      <c r="E306" s="108">
        <v>625.692737828708</v>
      </c>
      <c r="F306" s="108">
        <v>471.391627652306</v>
      </c>
      <c r="G306" s="178">
        <v>0.149265981804655</v>
      </c>
      <c r="H306" s="108">
        <v>171183986.79482099</v>
      </c>
      <c r="I306" s="108">
        <v>25551945.858164001</v>
      </c>
      <c r="J306" s="190"/>
      <c r="K306" s="108">
        <v>4160.17</v>
      </c>
      <c r="L306" s="190">
        <v>10.063466785034899</v>
      </c>
      <c r="M306" s="190">
        <v>101.27336373350001</v>
      </c>
      <c r="N306" s="190">
        <v>20.1810345736709</v>
      </c>
      <c r="O306" s="108">
        <v>56369</v>
      </c>
      <c r="P306" s="108"/>
    </row>
    <row r="307" spans="1:16" ht="13.2" x14ac:dyDescent="0.25">
      <c r="A307" s="108" t="s">
        <v>599</v>
      </c>
      <c r="B307" s="108">
        <v>17330</v>
      </c>
      <c r="C307" s="108">
        <v>671</v>
      </c>
      <c r="D307" s="163">
        <v>1.7516093622737601</v>
      </c>
      <c r="E307" s="108">
        <v>383.21788448110601</v>
      </c>
      <c r="F307" s="108">
        <v>471.391627652306</v>
      </c>
      <c r="G307" s="178">
        <v>5.6698429388793901E-2</v>
      </c>
      <c r="H307" s="108">
        <v>171183986.79482099</v>
      </c>
      <c r="I307" s="108">
        <v>9705863.1877784096</v>
      </c>
      <c r="J307" s="190"/>
      <c r="K307" s="108">
        <v>4160.17</v>
      </c>
      <c r="L307" s="190">
        <v>9.5632898590681101</v>
      </c>
      <c r="M307" s="190">
        <v>91.456512928555</v>
      </c>
      <c r="N307" s="190">
        <v>31.976371484206101</v>
      </c>
      <c r="O307" s="108">
        <v>23857</v>
      </c>
      <c r="P307" s="108"/>
    </row>
    <row r="308" spans="1:16" ht="13.2" x14ac:dyDescent="0.25">
      <c r="A308" s="108" t="s">
        <v>600</v>
      </c>
      <c r="B308" s="108">
        <v>9177</v>
      </c>
      <c r="C308" s="108">
        <v>458</v>
      </c>
      <c r="D308" s="163">
        <v>1.7516093622737601</v>
      </c>
      <c r="E308" s="108">
        <v>261.455390449275</v>
      </c>
      <c r="F308" s="108">
        <v>471.391627652306</v>
      </c>
      <c r="G308" s="178">
        <v>2.0484484001923001E-2</v>
      </c>
      <c r="H308" s="108">
        <v>171183986.79482099</v>
      </c>
      <c r="I308" s="108">
        <v>3506615.6388839101</v>
      </c>
      <c r="J308" s="190"/>
      <c r="K308" s="108">
        <v>4160.17</v>
      </c>
      <c r="L308" s="190">
        <v>8.8959859762819598</v>
      </c>
      <c r="M308" s="190">
        <v>79.138566490205207</v>
      </c>
      <c r="N308" s="190">
        <v>18.450454409171201</v>
      </c>
      <c r="O308" s="108">
        <v>34856</v>
      </c>
      <c r="P308" s="108"/>
    </row>
    <row r="309" spans="1:16" ht="13.2" x14ac:dyDescent="0.25">
      <c r="A309" s="108" t="s">
        <v>601</v>
      </c>
      <c r="B309" s="108">
        <v>4728</v>
      </c>
      <c r="C309" s="108">
        <v>1251</v>
      </c>
      <c r="D309" s="163">
        <v>1.7516093622737601</v>
      </c>
      <c r="E309" s="108">
        <v>714.44432532302199</v>
      </c>
      <c r="F309" s="108">
        <v>471.391627652306</v>
      </c>
      <c r="G309" s="178">
        <v>2.8838492592461001E-2</v>
      </c>
      <c r="H309" s="108">
        <v>171183986.79482099</v>
      </c>
      <c r="I309" s="108">
        <v>4936688.1351303998</v>
      </c>
      <c r="J309" s="190"/>
      <c r="K309" s="108">
        <v>4160.17</v>
      </c>
      <c r="L309" s="190">
        <v>8.1778951477786705</v>
      </c>
      <c r="M309" s="190">
        <v>66.8779690480619</v>
      </c>
      <c r="N309" s="190">
        <v>45.532786577638802</v>
      </c>
      <c r="O309" s="108">
        <v>38617</v>
      </c>
      <c r="P309" s="108"/>
    </row>
    <row r="310" spans="1:16" ht="13.2" x14ac:dyDescent="0.25">
      <c r="A310" s="108" t="s">
        <v>602</v>
      </c>
      <c r="B310" s="108">
        <v>15547</v>
      </c>
      <c r="C310" s="108">
        <v>535</v>
      </c>
      <c r="D310" s="163">
        <v>1.7516093622737601</v>
      </c>
      <c r="E310" s="108">
        <v>305.411830951642</v>
      </c>
      <c r="F310" s="108">
        <v>471.391627652306</v>
      </c>
      <c r="G310" s="178">
        <v>4.0537704447646802E-2</v>
      </c>
      <c r="H310" s="108">
        <v>171183986.79482099</v>
      </c>
      <c r="I310" s="108">
        <v>6939405.8628583401</v>
      </c>
      <c r="J310" s="190"/>
      <c r="K310" s="108">
        <v>4160.17</v>
      </c>
      <c r="L310" s="190">
        <v>9.4072591443626692</v>
      </c>
      <c r="M310" s="190">
        <v>88.496524609195106</v>
      </c>
      <c r="N310" s="190">
        <v>19.129942140685799</v>
      </c>
      <c r="O310" s="108">
        <v>35415</v>
      </c>
      <c r="P310" s="108"/>
    </row>
    <row r="311" spans="1:16" ht="13.2" x14ac:dyDescent="0.25">
      <c r="A311" s="108" t="s">
        <v>603</v>
      </c>
      <c r="B311" s="108">
        <v>22433</v>
      </c>
      <c r="C311" s="108">
        <v>788</v>
      </c>
      <c r="D311" s="163">
        <v>1.7516093622737601</v>
      </c>
      <c r="E311" s="108">
        <v>450.07360673617001</v>
      </c>
      <c r="F311" s="108">
        <v>471.391627652306</v>
      </c>
      <c r="G311" s="178">
        <v>8.6198081305361093E-2</v>
      </c>
      <c r="H311" s="108">
        <v>171183986.79482099</v>
      </c>
      <c r="I311" s="108">
        <v>14755731.211915901</v>
      </c>
      <c r="J311" s="190"/>
      <c r="K311" s="108">
        <v>4160.17</v>
      </c>
      <c r="L311" s="190">
        <v>9.9026485071131791</v>
      </c>
      <c r="M311" s="190">
        <v>98.062447455430799</v>
      </c>
      <c r="N311" s="190">
        <v>31.514014376254199</v>
      </c>
      <c r="O311" s="108">
        <v>27251</v>
      </c>
      <c r="P311" s="108"/>
    </row>
    <row r="312" spans="1:16" ht="13.2" x14ac:dyDescent="0.25">
      <c r="A312" s="108" t="s">
        <v>604</v>
      </c>
      <c r="B312" s="108">
        <v>79352</v>
      </c>
      <c r="C312" s="108">
        <v>951</v>
      </c>
      <c r="D312" s="163">
        <v>1.7516093622737601</v>
      </c>
      <c r="E312" s="108">
        <v>542.91639059014506</v>
      </c>
      <c r="F312" s="108">
        <v>471.391627652306</v>
      </c>
      <c r="G312" s="178">
        <v>0.36780491397959503</v>
      </c>
      <c r="H312" s="108">
        <v>171183986.79482099</v>
      </c>
      <c r="I312" s="108">
        <v>62962311.537753299</v>
      </c>
      <c r="J312" s="190"/>
      <c r="K312" s="108">
        <v>4160.17</v>
      </c>
      <c r="L312" s="190">
        <v>11.1788158395049</v>
      </c>
      <c r="M312" s="190">
        <v>124.96592357356499</v>
      </c>
      <c r="N312" s="190">
        <v>13.2039273782497</v>
      </c>
      <c r="O312" s="108">
        <v>40042</v>
      </c>
      <c r="P312" s="108"/>
    </row>
    <row r="313" spans="1:16" ht="13.2" x14ac:dyDescent="0.25">
      <c r="A313" s="108" t="s">
        <v>605</v>
      </c>
      <c r="B313" s="108">
        <v>5871</v>
      </c>
      <c r="C313" s="108">
        <v>921</v>
      </c>
      <c r="D313" s="163">
        <v>1.7516093622737601</v>
      </c>
      <c r="E313" s="108">
        <v>525.56013739417006</v>
      </c>
      <c r="F313" s="108">
        <v>471.391627652306</v>
      </c>
      <c r="G313" s="178">
        <v>2.634275511854E-2</v>
      </c>
      <c r="H313" s="108">
        <v>171183986.79482099</v>
      </c>
      <c r="I313" s="108">
        <v>4509457.8443513699</v>
      </c>
      <c r="J313" s="190"/>
      <c r="K313" s="108">
        <v>4160.17</v>
      </c>
      <c r="L313" s="190">
        <v>7.9992756000112104</v>
      </c>
      <c r="M313" s="190">
        <v>63.988410124934703</v>
      </c>
      <c r="N313" s="190">
        <v>35.238035608304102</v>
      </c>
      <c r="O313" s="108">
        <v>35013</v>
      </c>
      <c r="P313" s="108"/>
    </row>
    <row r="314" spans="1:16" ht="13.2" x14ac:dyDescent="0.25">
      <c r="A314" s="108" t="s">
        <v>606</v>
      </c>
      <c r="B314" s="108">
        <v>42344</v>
      </c>
      <c r="C314" s="108">
        <v>631</v>
      </c>
      <c r="D314" s="163">
        <v>1.7516093622737601</v>
      </c>
      <c r="E314" s="108">
        <v>360.10836250438098</v>
      </c>
      <c r="F314" s="108">
        <v>471.391627652306</v>
      </c>
      <c r="G314" s="178">
        <v>0.130182253352504</v>
      </c>
      <c r="H314" s="108">
        <v>171183986.79482099</v>
      </c>
      <c r="I314" s="108">
        <v>22285117.138815101</v>
      </c>
      <c r="J314" s="190"/>
      <c r="K314" s="108">
        <v>4160.17</v>
      </c>
      <c r="L314" s="190">
        <v>10.467464125130901</v>
      </c>
      <c r="M314" s="190">
        <v>109.56780521090199</v>
      </c>
      <c r="N314" s="190">
        <v>17.032313002664999</v>
      </c>
      <c r="O314" s="108">
        <v>31432</v>
      </c>
      <c r="P314" s="108"/>
    </row>
    <row r="315" spans="1:16" ht="13.2" x14ac:dyDescent="0.25">
      <c r="A315" s="108" t="s">
        <v>607</v>
      </c>
      <c r="B315" s="108">
        <v>7783</v>
      </c>
      <c r="C315" s="108">
        <v>547</v>
      </c>
      <c r="D315" s="163">
        <v>1.7516093622737601</v>
      </c>
      <c r="E315" s="108">
        <v>312.28734047880999</v>
      </c>
      <c r="F315" s="108">
        <v>471.391627652306</v>
      </c>
      <c r="G315" s="178">
        <v>2.07504780480758E-2</v>
      </c>
      <c r="H315" s="108">
        <v>171183986.79482099</v>
      </c>
      <c r="I315" s="108">
        <v>3552149.56016804</v>
      </c>
      <c r="J315" s="190"/>
      <c r="K315" s="108">
        <v>4160.17</v>
      </c>
      <c r="L315" s="190">
        <v>8.6750730544929802</v>
      </c>
      <c r="M315" s="190">
        <v>75.256892500790102</v>
      </c>
      <c r="N315" s="190">
        <v>22.407907003559799</v>
      </c>
      <c r="O315" s="108">
        <v>34460</v>
      </c>
      <c r="P315" s="108"/>
    </row>
    <row r="316" spans="1:16" ht="13.2" x14ac:dyDescent="0.25">
      <c r="A316" s="108" t="s">
        <v>608</v>
      </c>
      <c r="B316" s="108">
        <v>3162</v>
      </c>
      <c r="C316" s="108">
        <v>855</v>
      </c>
      <c r="D316" s="163">
        <v>1.7516093622737601</v>
      </c>
      <c r="E316" s="108">
        <v>488.30395140611699</v>
      </c>
      <c r="F316" s="108">
        <v>471.391627652306</v>
      </c>
      <c r="G316" s="178">
        <v>1.31819239295323E-2</v>
      </c>
      <c r="H316" s="108">
        <v>171183986.79482099</v>
      </c>
      <c r="I316" s="108">
        <v>2256534.2918833899</v>
      </c>
      <c r="J316" s="190"/>
      <c r="K316" s="108">
        <v>4160.17</v>
      </c>
      <c r="L316" s="190">
        <v>7.4472344847203198</v>
      </c>
      <c r="M316" s="190">
        <v>55.461301470407498</v>
      </c>
      <c r="N316" s="190">
        <v>31.6988275051682</v>
      </c>
      <c r="O316" s="108">
        <v>32835</v>
      </c>
      <c r="P316" s="108"/>
    </row>
    <row r="317" spans="1:16" ht="13.2" x14ac:dyDescent="0.25">
      <c r="A317" s="108" t="s">
        <v>609</v>
      </c>
      <c r="B317" s="108">
        <v>4088</v>
      </c>
      <c r="C317" s="108">
        <v>848</v>
      </c>
      <c r="D317" s="163">
        <v>1.7516093622737601</v>
      </c>
      <c r="E317" s="108">
        <v>484.03928915253198</v>
      </c>
      <c r="F317" s="108">
        <v>471.391627652306</v>
      </c>
      <c r="G317" s="178">
        <v>1.6893444074781602E-2</v>
      </c>
      <c r="H317" s="108">
        <v>171183986.79482099</v>
      </c>
      <c r="I317" s="108">
        <v>2891887.1074164701</v>
      </c>
      <c r="J317" s="190"/>
      <c r="K317" s="108">
        <v>4160.17</v>
      </c>
      <c r="L317" s="190">
        <v>7.7727751816757502</v>
      </c>
      <c r="M317" s="190">
        <v>60.416034024874499</v>
      </c>
      <c r="N317" s="190">
        <v>28.5678102005573</v>
      </c>
      <c r="O317" s="108">
        <v>39115</v>
      </c>
      <c r="P317" s="108"/>
    </row>
    <row r="318" spans="1:16" ht="5.25" customHeight="1" thickBot="1" x14ac:dyDescent="0.3">
      <c r="A318" s="189"/>
      <c r="B318" s="189"/>
      <c r="C318" s="189"/>
      <c r="D318" s="198"/>
      <c r="E318" s="189"/>
      <c r="F318" s="189"/>
      <c r="G318" s="189"/>
      <c r="H318" s="189"/>
      <c r="I318" s="191"/>
      <c r="J318" s="191"/>
      <c r="K318" s="191"/>
      <c r="L318" s="191"/>
      <c r="M318" s="191"/>
      <c r="N318" s="191"/>
      <c r="O318" s="297"/>
      <c r="P318" s="17"/>
    </row>
    <row r="319" spans="1:16" x14ac:dyDescent="0.25">
      <c r="A319" s="196" t="s">
        <v>286</v>
      </c>
    </row>
    <row r="320" spans="1:16" ht="13.2" x14ac:dyDescent="0.25">
      <c r="A320" t="s">
        <v>248</v>
      </c>
      <c r="H320"/>
    </row>
    <row r="321" spans="1:8" ht="13.2" x14ac:dyDescent="0.25">
      <c r="A321" s="196" t="s">
        <v>285</v>
      </c>
      <c r="H321"/>
    </row>
    <row r="322" spans="1:8" ht="13.2" x14ac:dyDescent="0.25">
      <c r="A322" s="196" t="s">
        <v>246</v>
      </c>
      <c r="H322"/>
    </row>
    <row r="323" spans="1:8" x14ac:dyDescent="0.25"/>
    <row r="324" spans="1:8" ht="14.25" hidden="1" customHeight="1" x14ac:dyDescent="0.25"/>
  </sheetData>
  <mergeCells count="1">
    <mergeCell ref="K3:O3"/>
  </mergeCells>
  <conditionalFormatting sqref="P8:S8">
    <cfRule type="cellIs" dxfId="37" priority="4" operator="lessThan">
      <formula>0</formula>
    </cfRule>
  </conditionalFormatting>
  <conditionalFormatting sqref="P9:S317">
    <cfRule type="cellIs" dxfId="36" priority="3" operator="lessThan">
      <formula>0</formula>
    </cfRule>
  </conditionalFormatting>
  <conditionalFormatting sqref="B8:E318 F8:F317 G8:O318">
    <cfRule type="cellIs" dxfId="35" priority="2" operator="lessThan">
      <formula>0</formula>
    </cfRule>
  </conditionalFormatting>
  <conditionalFormatting sqref="F318">
    <cfRule type="cellIs" dxfId="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EZ34"/>
  <sheetViews>
    <sheetView showGridLines="0" zoomScaleNormal="100" workbookViewId="0"/>
  </sheetViews>
  <sheetFormatPr defaultColWidth="0" defaultRowHeight="13.2" x14ac:dyDescent="0.25"/>
  <cols>
    <col min="1" max="1" width="17.5546875" style="205" customWidth="1"/>
    <col min="2" max="2" width="9.5546875" style="205" customWidth="1"/>
    <col min="3" max="5" width="9.109375" style="205" customWidth="1"/>
    <col min="6" max="7" width="8.33203125" style="205" customWidth="1"/>
    <col min="8" max="11" width="9.109375" style="205" customWidth="1"/>
    <col min="12" max="12" width="2.6640625" style="205" customWidth="1"/>
    <col min="13" max="14" width="9.109375" style="205" customWidth="1"/>
    <col min="15" max="16384" width="9.109375" style="205" hidden="1"/>
  </cols>
  <sheetData>
    <row r="1" spans="1:16380" ht="16.2" thickBot="1" x14ac:dyDescent="0.35">
      <c r="A1" s="200" t="str">
        <f>"Tabell 13 Länsvisa skattesatser, utjämningsåret "&amp;Innehåll!C33&amp;", procent"</f>
        <v>Tabell 13 Länsvisa skattesatser, utjämningsåret 2025, procent</v>
      </c>
      <c r="B1" s="201"/>
      <c r="C1" s="201"/>
      <c r="D1" s="201"/>
      <c r="E1" s="201"/>
      <c r="F1" s="201"/>
      <c r="G1" s="202"/>
      <c r="H1" s="202"/>
      <c r="I1" s="202"/>
      <c r="J1" s="201"/>
      <c r="K1" s="201"/>
      <c r="L1" s="203"/>
      <c r="M1" s="203"/>
      <c r="N1" s="201"/>
    </row>
    <row r="2" spans="1:16380" x14ac:dyDescent="0.25">
      <c r="A2" s="206" t="s">
        <v>19</v>
      </c>
      <c r="B2" s="207" t="s">
        <v>20</v>
      </c>
      <c r="C2" s="410" t="s">
        <v>21</v>
      </c>
      <c r="D2" s="410"/>
      <c r="E2" s="207" t="s">
        <v>289</v>
      </c>
      <c r="F2" s="410" t="s">
        <v>21</v>
      </c>
      <c r="G2" s="411"/>
      <c r="H2" s="208" t="s">
        <v>22</v>
      </c>
      <c r="I2" s="208" t="s">
        <v>22</v>
      </c>
      <c r="J2" s="412" t="str">
        <f>"Länsvis skattesats "&amp;Innehåll!C33&amp;" för"</f>
        <v>Länsvis skattesats 2025 för</v>
      </c>
      <c r="K2" s="413"/>
      <c r="L2" s="413"/>
      <c r="M2" s="413"/>
      <c r="N2" s="413"/>
    </row>
    <row r="3" spans="1:16380" x14ac:dyDescent="0.25">
      <c r="A3" s="201"/>
      <c r="B3" s="209" t="s">
        <v>34</v>
      </c>
      <c r="C3" s="210" t="str">
        <f>Innehåll!C38&amp;"%"</f>
        <v>95%</v>
      </c>
      <c r="D3" s="210" t="str">
        <f>Innehåll!C39&amp;"%"</f>
        <v>85%</v>
      </c>
      <c r="E3" s="209" t="s">
        <v>26</v>
      </c>
      <c r="F3" s="210" t="str">
        <f>Innehåll!C41&amp;"%"</f>
        <v>90%</v>
      </c>
      <c r="G3" s="210" t="str">
        <f>Innehåll!C42&amp;"%"</f>
        <v>85%</v>
      </c>
      <c r="H3" s="211" t="s">
        <v>23</v>
      </c>
      <c r="I3" s="211" t="s">
        <v>23</v>
      </c>
      <c r="J3" s="414" t="s">
        <v>24</v>
      </c>
      <c r="K3" s="414"/>
      <c r="L3" s="212"/>
      <c r="M3" s="415" t="s">
        <v>24</v>
      </c>
      <c r="N3" s="415"/>
    </row>
    <row r="4" spans="1:16380" x14ac:dyDescent="0.25">
      <c r="A4" s="201" t="s">
        <v>25</v>
      </c>
      <c r="B4" s="209" t="s">
        <v>26</v>
      </c>
      <c r="C4" s="201"/>
      <c r="D4" s="201"/>
      <c r="E4" s="209" t="s">
        <v>30</v>
      </c>
      <c r="F4" s="202"/>
      <c r="G4" s="202"/>
      <c r="H4" s="211" t="s">
        <v>27</v>
      </c>
      <c r="I4" s="211" t="s">
        <v>27</v>
      </c>
      <c r="J4" s="409" t="s">
        <v>28</v>
      </c>
      <c r="K4" s="409"/>
      <c r="L4" s="213"/>
      <c r="M4" s="409" t="s">
        <v>29</v>
      </c>
      <c r="N4" s="409"/>
    </row>
    <row r="5" spans="1:16380" x14ac:dyDescent="0.25">
      <c r="A5" s="201" t="s">
        <v>288</v>
      </c>
      <c r="B5" s="209" t="s">
        <v>30</v>
      </c>
      <c r="C5" s="201"/>
      <c r="D5" s="201"/>
      <c r="E5" s="215" t="s">
        <v>23</v>
      </c>
      <c r="F5" s="202"/>
      <c r="G5" s="202"/>
      <c r="H5" s="211" t="s">
        <v>31</v>
      </c>
      <c r="I5" s="211" t="s">
        <v>31</v>
      </c>
      <c r="J5" s="209" t="s">
        <v>20</v>
      </c>
      <c r="K5" s="209"/>
      <c r="L5" s="213"/>
      <c r="M5" s="209" t="s">
        <v>20</v>
      </c>
      <c r="N5" s="209"/>
    </row>
    <row r="6" spans="1:16380" ht="15.6" x14ac:dyDescent="0.25">
      <c r="A6" s="214"/>
      <c r="B6" s="215" t="s">
        <v>23</v>
      </c>
      <c r="C6" s="216"/>
      <c r="D6" s="216"/>
      <c r="E6" s="215" t="s">
        <v>35</v>
      </c>
      <c r="F6" s="217"/>
      <c r="G6" s="217"/>
      <c r="H6" s="218" t="s">
        <v>32</v>
      </c>
      <c r="I6" s="219" t="str">
        <f>Innehåll!C35+1&amp;"-"</f>
        <v>2004-</v>
      </c>
      <c r="J6" s="209" t="s">
        <v>33</v>
      </c>
      <c r="K6" s="209" t="s">
        <v>290</v>
      </c>
      <c r="L6" s="213"/>
      <c r="M6" s="209" t="s">
        <v>33</v>
      </c>
      <c r="N6" s="209" t="s">
        <v>290</v>
      </c>
    </row>
    <row r="7" spans="1:16380" ht="15.6" x14ac:dyDescent="0.25">
      <c r="A7" s="216"/>
      <c r="B7" s="215" t="s">
        <v>35</v>
      </c>
      <c r="C7" s="216"/>
      <c r="D7" s="216"/>
      <c r="E7" s="317" t="str">
        <f>Innehåll!C35</f>
        <v>2003</v>
      </c>
      <c r="F7" s="217"/>
      <c r="G7" s="217"/>
      <c r="H7" s="219" t="str">
        <f>Innehåll!C35</f>
        <v>2003</v>
      </c>
      <c r="I7" s="220" t="str">
        <f>Innehåll!C33</f>
        <v>2025</v>
      </c>
      <c r="J7" s="221" t="str">
        <f>"("&amp;Innehåll!C38&amp;"%)"</f>
        <v>(95%)</v>
      </c>
      <c r="K7" s="221" t="str">
        <f>"("&amp;Innehåll!C41&amp;"%)"</f>
        <v>(90%)</v>
      </c>
      <c r="L7" s="212"/>
      <c r="M7" s="221" t="str">
        <f>"("&amp;Innehåll!C39&amp;"%)"</f>
        <v>(85%)</v>
      </c>
      <c r="N7" s="221" t="str">
        <f>"("&amp;Innehåll!C42&amp;"%)"</f>
        <v>(85%)</v>
      </c>
    </row>
    <row r="8" spans="1:16380" x14ac:dyDescent="0.25">
      <c r="A8" s="222"/>
      <c r="B8" s="223" t="str">
        <f>Innehåll!C35</f>
        <v>2003</v>
      </c>
      <c r="C8" s="222"/>
      <c r="D8" s="222"/>
      <c r="E8" s="223"/>
      <c r="F8" s="224"/>
      <c r="G8" s="224"/>
      <c r="H8" s="224"/>
      <c r="I8" s="224"/>
      <c r="J8" s="8"/>
      <c r="K8" s="8"/>
      <c r="L8" s="225"/>
      <c r="M8" s="8"/>
      <c r="N8" s="8"/>
    </row>
    <row r="9" spans="1:16380" customFormat="1" x14ac:dyDescent="0.25">
      <c r="A9" s="6" t="s">
        <v>305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5"/>
      <c r="M9" s="65">
        <v>16.98</v>
      </c>
      <c r="N9" s="65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x14ac:dyDescent="0.25">
      <c r="A10" s="6" t="s">
        <v>331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5"/>
      <c r="M10" s="65">
        <v>17.07</v>
      </c>
      <c r="N10" s="65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x14ac:dyDescent="0.25">
      <c r="A11" s="6" t="s">
        <v>339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5"/>
      <c r="M11" s="65">
        <v>17.8</v>
      </c>
      <c r="N11" s="65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x14ac:dyDescent="0.25">
      <c r="A12" s="6" t="s">
        <v>349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5"/>
      <c r="M12" s="65">
        <v>16.86</v>
      </c>
      <c r="N12" s="65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x14ac:dyDescent="0.25">
      <c r="A13" s="6" t="s">
        <v>363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5"/>
      <c r="M13" s="65">
        <v>17.07</v>
      </c>
      <c r="N13" s="65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x14ac:dyDescent="0.25">
      <c r="A14" s="6" t="s">
        <v>376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5"/>
      <c r="M14" s="65">
        <v>17.7</v>
      </c>
      <c r="N14" s="65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x14ac:dyDescent="0.25">
      <c r="A15" s="6" t="s">
        <v>385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5"/>
      <c r="M15" s="65">
        <v>18.29</v>
      </c>
      <c r="N15" s="65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x14ac:dyDescent="0.25">
      <c r="A16" s="6" t="s">
        <v>398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5"/>
      <c r="M16" s="65">
        <v>17.04</v>
      </c>
      <c r="N16" s="65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x14ac:dyDescent="0.25">
      <c r="A17" s="6" t="s">
        <v>404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5"/>
      <c r="M17" s="65">
        <v>17.63</v>
      </c>
      <c r="N17" s="65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x14ac:dyDescent="0.25">
      <c r="A18" s="6" t="s">
        <v>438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5"/>
      <c r="M18" s="65">
        <v>17.21</v>
      </c>
      <c r="N18" s="65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x14ac:dyDescent="0.25">
      <c r="A19" s="6" t="s">
        <v>445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5"/>
      <c r="M19" s="65">
        <v>17.34</v>
      </c>
      <c r="N19" s="65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x14ac:dyDescent="0.25">
      <c r="A20" s="6" t="s">
        <v>495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5"/>
      <c r="M20" s="65">
        <v>17.899999999999999</v>
      </c>
      <c r="N20" s="65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x14ac:dyDescent="0.25">
      <c r="A21" s="6" t="s">
        <v>512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5"/>
      <c r="M21" s="65">
        <v>16.93</v>
      </c>
      <c r="N21" s="65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x14ac:dyDescent="0.25">
      <c r="A22" s="6" t="s">
        <v>524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5"/>
      <c r="M22" s="65">
        <v>18.12</v>
      </c>
      <c r="N22" s="65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x14ac:dyDescent="0.25">
      <c r="A23" s="6" t="s">
        <v>535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-0.25</v>
      </c>
      <c r="J23" s="9">
        <v>19.510000000000002</v>
      </c>
      <c r="K23" s="9">
        <v>9.57</v>
      </c>
      <c r="L23" s="65"/>
      <c r="M23" s="65">
        <v>17.440000000000001</v>
      </c>
      <c r="N23" s="65">
        <v>9.0500000000000007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x14ac:dyDescent="0.25">
      <c r="A24" s="6" t="s">
        <v>551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5"/>
      <c r="M24" s="65">
        <v>17.239999999999998</v>
      </c>
      <c r="N24" s="65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x14ac:dyDescent="0.25">
      <c r="A25" s="6" t="s">
        <v>562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5"/>
      <c r="M25" s="65">
        <v>18.97</v>
      </c>
      <c r="N25" s="65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x14ac:dyDescent="0.25">
      <c r="A26" s="6" t="s">
        <v>570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5"/>
      <c r="M26" s="65">
        <v>18.100000000000001</v>
      </c>
      <c r="N26" s="65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x14ac:dyDescent="0.25">
      <c r="A27" s="6" t="s">
        <v>579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5"/>
      <c r="M27" s="65">
        <v>18.48</v>
      </c>
      <c r="N27" s="65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x14ac:dyDescent="0.25">
      <c r="A28" s="6" t="s">
        <v>595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5"/>
      <c r="M28" s="65">
        <v>18.38</v>
      </c>
      <c r="N28" s="65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x14ac:dyDescent="0.25">
      <c r="A29" s="6" t="s">
        <v>610</v>
      </c>
      <c r="B29" s="298"/>
      <c r="C29" s="298"/>
      <c r="D29" s="298"/>
      <c r="E29" s="298"/>
      <c r="F29" s="298"/>
      <c r="G29" s="298"/>
      <c r="H29" s="298">
        <v>4.1581790004073103</v>
      </c>
      <c r="I29" s="298"/>
      <c r="J29" s="298"/>
      <c r="K29" s="298"/>
      <c r="L29" s="299"/>
      <c r="M29" s="65"/>
      <c r="N29" s="6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x14ac:dyDescent="0.25">
      <c r="A30" s="6" t="s">
        <v>397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5"/>
      <c r="M30" s="65">
        <v>17.54</v>
      </c>
      <c r="N30" s="65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.8" thickBot="1" x14ac:dyDescent="0.3">
      <c r="A31" s="204"/>
      <c r="B31" s="226"/>
      <c r="C31" s="227"/>
      <c r="D31" s="227"/>
      <c r="E31" s="227"/>
      <c r="F31" s="227"/>
      <c r="G31" s="227"/>
      <c r="H31" s="228"/>
      <c r="I31" s="228"/>
      <c r="J31" s="227"/>
      <c r="K31" s="227"/>
      <c r="L31" s="229"/>
      <c r="M31" s="227"/>
      <c r="N31" s="227"/>
    </row>
    <row r="32" spans="1:16380" x14ac:dyDescent="0.25">
      <c r="A32" s="230" t="s">
        <v>287</v>
      </c>
      <c r="B32" s="231"/>
      <c r="C32" s="217"/>
      <c r="D32" s="217"/>
      <c r="E32" s="231"/>
      <c r="F32" s="231"/>
      <c r="G32" s="217"/>
      <c r="H32" s="217"/>
      <c r="I32" s="217"/>
      <c r="J32" s="217"/>
      <c r="K32" s="217"/>
      <c r="L32" s="232"/>
      <c r="M32" s="217"/>
      <c r="N32" s="217"/>
    </row>
    <row r="33" spans="1:14" x14ac:dyDescent="0.25">
      <c r="A33" s="230" t="str">
        <f>"2) Genomsnittlig skattesats "&amp;Innehåll!C35&amp;" (därav "&amp;Innehåll!C38&amp;" respektive "&amp;Innehåll!C39&amp;" procent) ökad med länets avvikelse från genomsnittlig skatteväxlingsnivå."</f>
        <v>2) Genomsnittlig skattesats 2003 (därav 95 respektive 85 procent) ökad med länets avvikelse från genomsnittlig skatteväxlingsnivå.</v>
      </c>
      <c r="B33" s="201"/>
      <c r="C33" s="201"/>
      <c r="D33" s="201"/>
      <c r="E33" s="201"/>
      <c r="F33" s="201"/>
      <c r="G33" s="202"/>
      <c r="H33" s="202"/>
      <c r="I33" s="202"/>
      <c r="J33" s="201"/>
      <c r="K33" s="201"/>
      <c r="L33" s="203"/>
      <c r="M33" s="203"/>
      <c r="N33" s="214"/>
    </row>
    <row r="34" spans="1:14" x14ac:dyDescent="0.25">
      <c r="A34" s="230" t="str">
        <f>"3) Genomsnittlig skattesats "&amp;Innehåll!C35&amp;" (därav "&amp;Innehåll!C41&amp;" respektive "&amp;Innehåll!C42&amp;" procent) minskad med länets avvikelse från genomsnittlig skatteväxlingsnivå."</f>
        <v>3) Genomsnittlig skattesats 2003 (därav 90 respektive 85 procent) minskad med länets avvikelse från genomsnittlig skatteväxlingsnivå.</v>
      </c>
      <c r="B34" s="201"/>
      <c r="C34" s="201"/>
      <c r="D34" s="201"/>
      <c r="E34" s="201"/>
      <c r="F34" s="201"/>
      <c r="G34" s="202"/>
      <c r="H34" s="202"/>
      <c r="I34" s="202"/>
      <c r="J34" s="201"/>
      <c r="K34" s="201"/>
      <c r="L34" s="203"/>
      <c r="M34" s="203"/>
      <c r="N34" s="214"/>
    </row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29:M29">
    <cfRule type="expression" dxfId="33" priority="4" stopIfTrue="1">
      <formula>IF(#REF!&lt;0,TRUE,FALSE)</formula>
    </cfRule>
  </conditionalFormatting>
  <conditionalFormatting sqref="N9:N30">
    <cfRule type="expression" dxfId="32" priority="3" stopIfTrue="1">
      <formula>IF(#REF!&lt;0,TRUE,FALSE)</formula>
    </cfRule>
  </conditionalFormatting>
  <conditionalFormatting sqref="L30:M30 L20:M23 L15:M18 L25:M28 L9:N9 M10:N30">
    <cfRule type="expression" dxfId="31" priority="9" stopIfTrue="1">
      <formula>IF(#REF!&lt;0,TRUE,FALSE)</formula>
    </cfRule>
  </conditionalFormatting>
  <conditionalFormatting sqref="L10:M13">
    <cfRule type="expression" dxfId="30" priority="8" stopIfTrue="1">
      <formula>IF(#REF!&lt;0,TRUE,FALSE)</formula>
    </cfRule>
  </conditionalFormatting>
  <conditionalFormatting sqref="L14:M14">
    <cfRule type="expression" dxfId="29" priority="7" stopIfTrue="1">
      <formula>IF(#REF!&lt;0,TRUE,FALSE)</formula>
    </cfRule>
  </conditionalFormatting>
  <conditionalFormatting sqref="L19:M19">
    <cfRule type="expression" dxfId="28" priority="6" stopIfTrue="1">
      <formula>IF(#REF!&lt;0,TRUE,FALSE)</formula>
    </cfRule>
  </conditionalFormatting>
  <conditionalFormatting sqref="L24:M24">
    <cfRule type="expression" dxfId="27" priority="5" stopIfTrue="1">
      <formula>IF(#REF!&lt;0,TRUE,FALSE)</formula>
    </cfRule>
  </conditionalFormatting>
  <conditionalFormatting sqref="B9:N30">
    <cfRule type="cellIs" dxfId="26" priority="1" operator="lessThan">
      <formula>0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C5F6-378C-40D4-9963-E0792EB6CB4C}">
  <dimension ref="A1:J319"/>
  <sheetViews>
    <sheetView showGridLines="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6.88671875" style="324" customWidth="1"/>
    <col min="2" max="5" width="9.109375" style="324" customWidth="1"/>
    <col min="6" max="6" width="10.88671875" style="324" customWidth="1"/>
    <col min="7" max="7" width="12.88671875" style="324" bestFit="1" customWidth="1"/>
    <col min="8" max="8" width="9.109375" style="324" customWidth="1"/>
    <col min="9" max="10" width="9.109375" customWidth="1"/>
    <col min="11" max="16384" width="9.109375" hidden="1"/>
  </cols>
  <sheetData>
    <row r="1" spans="1:8" ht="16.2" thickBot="1" x14ac:dyDescent="0.35">
      <c r="A1" s="320" t="s">
        <v>611</v>
      </c>
      <c r="B1" s="320"/>
      <c r="C1" s="320"/>
      <c r="D1" s="320"/>
      <c r="E1" s="320"/>
      <c r="F1" s="321"/>
      <c r="G1" s="321"/>
      <c r="H1" s="321"/>
    </row>
    <row r="2" spans="1:8" x14ac:dyDescent="0.25">
      <c r="A2" s="12" t="s">
        <v>19</v>
      </c>
      <c r="B2" s="416" t="s">
        <v>612</v>
      </c>
      <c r="C2" s="416"/>
      <c r="D2" s="416"/>
      <c r="E2" s="416"/>
      <c r="F2" s="417" t="s">
        <v>613</v>
      </c>
      <c r="G2" s="417"/>
      <c r="H2" s="417"/>
    </row>
    <row r="3" spans="1:8" x14ac:dyDescent="0.25">
      <c r="A3" s="26"/>
      <c r="B3" s="26">
        <v>2020</v>
      </c>
      <c r="C3" s="26">
        <v>2021</v>
      </c>
      <c r="D3" s="26">
        <v>2022</v>
      </c>
      <c r="E3" s="26">
        <v>2023</v>
      </c>
      <c r="F3" s="322" t="s">
        <v>614</v>
      </c>
      <c r="G3" s="323" t="s">
        <v>615</v>
      </c>
      <c r="H3" s="323" t="s">
        <v>22</v>
      </c>
    </row>
    <row r="4" spans="1:8" x14ac:dyDescent="0.25">
      <c r="A4" s="26" t="s">
        <v>42</v>
      </c>
      <c r="B4" s="26"/>
      <c r="C4" s="26"/>
      <c r="D4" s="26"/>
      <c r="E4" s="26"/>
      <c r="F4" s="323" t="s">
        <v>616</v>
      </c>
      <c r="G4" s="323" t="s">
        <v>617</v>
      </c>
      <c r="H4" s="323" t="s">
        <v>618</v>
      </c>
    </row>
    <row r="5" spans="1:8" x14ac:dyDescent="0.25">
      <c r="A5" s="26"/>
      <c r="B5" s="26"/>
      <c r="C5" s="26"/>
      <c r="D5" s="26"/>
      <c r="E5" s="26"/>
      <c r="F5" s="323" t="s">
        <v>619</v>
      </c>
      <c r="G5" s="323" t="s">
        <v>620</v>
      </c>
      <c r="H5" s="323" t="s">
        <v>28</v>
      </c>
    </row>
    <row r="6" spans="1:8" x14ac:dyDescent="0.25">
      <c r="A6" s="26"/>
      <c r="C6" s="26"/>
      <c r="D6" s="26"/>
      <c r="E6" s="26"/>
      <c r="G6" s="323" t="s">
        <v>621</v>
      </c>
      <c r="H6" s="323"/>
    </row>
    <row r="7" spans="1:8" x14ac:dyDescent="0.25">
      <c r="A7" s="26"/>
      <c r="B7" s="325" t="s">
        <v>622</v>
      </c>
      <c r="C7" s="26"/>
      <c r="D7" s="26"/>
      <c r="E7" s="26"/>
      <c r="F7" s="323"/>
      <c r="G7" s="323" t="s">
        <v>173</v>
      </c>
    </row>
    <row r="8" spans="1:8" x14ac:dyDescent="0.25">
      <c r="A8" s="326" t="s">
        <v>304</v>
      </c>
      <c r="B8" s="326">
        <v>275.71167103203817</v>
      </c>
      <c r="C8" s="326">
        <v>88.255601909128501</v>
      </c>
      <c r="D8" s="326">
        <v>23.13893771513332</v>
      </c>
      <c r="E8" s="327">
        <v>2.6041014885159348</v>
      </c>
      <c r="F8" s="328">
        <v>54</v>
      </c>
      <c r="G8" s="328">
        <v>55</v>
      </c>
      <c r="H8" s="328">
        <v>109</v>
      </c>
    </row>
    <row r="9" spans="1:8" ht="26.4" x14ac:dyDescent="0.25">
      <c r="A9" s="329" t="s">
        <v>623</v>
      </c>
      <c r="B9" s="330">
        <v>0</v>
      </c>
      <c r="C9" s="330">
        <v>0</v>
      </c>
      <c r="D9" s="330">
        <v>0</v>
      </c>
      <c r="E9" s="330">
        <v>0</v>
      </c>
      <c r="F9" s="331">
        <v>0</v>
      </c>
      <c r="G9" s="331">
        <v>0</v>
      </c>
      <c r="H9" s="331">
        <v>0</v>
      </c>
    </row>
    <row r="10" spans="1:8" x14ac:dyDescent="0.25">
      <c r="A10" s="324" t="s">
        <v>307</v>
      </c>
      <c r="B10" s="330">
        <v>0</v>
      </c>
      <c r="C10" s="330">
        <v>0</v>
      </c>
      <c r="D10" s="330">
        <v>0</v>
      </c>
      <c r="E10" s="330">
        <v>0</v>
      </c>
      <c r="F10" s="331">
        <v>0</v>
      </c>
      <c r="G10" s="331">
        <v>0</v>
      </c>
      <c r="H10" s="331">
        <v>0</v>
      </c>
    </row>
    <row r="11" spans="1:8" x14ac:dyDescent="0.25">
      <c r="A11" s="324" t="s">
        <v>308</v>
      </c>
      <c r="B11" s="330">
        <v>558</v>
      </c>
      <c r="C11" s="330">
        <v>121</v>
      </c>
      <c r="D11" s="330">
        <v>0</v>
      </c>
      <c r="E11" s="330">
        <v>0</v>
      </c>
      <c r="F11" s="331">
        <v>0</v>
      </c>
      <c r="G11" s="331">
        <v>0</v>
      </c>
      <c r="H11" s="331">
        <v>0</v>
      </c>
    </row>
    <row r="12" spans="1:8" x14ac:dyDescent="0.25">
      <c r="A12" s="324" t="s">
        <v>309</v>
      </c>
      <c r="B12" s="330">
        <v>114</v>
      </c>
      <c r="C12" s="330">
        <v>0</v>
      </c>
      <c r="D12" s="330">
        <v>0</v>
      </c>
      <c r="E12" s="330">
        <v>0</v>
      </c>
      <c r="F12" s="331">
        <v>0</v>
      </c>
      <c r="G12" s="331">
        <v>0</v>
      </c>
      <c r="H12" s="331">
        <v>0</v>
      </c>
    </row>
    <row r="13" spans="1:8" x14ac:dyDescent="0.25">
      <c r="A13" s="324" t="s">
        <v>310</v>
      </c>
      <c r="B13" s="330">
        <v>0</v>
      </c>
      <c r="C13" s="330">
        <v>0</v>
      </c>
      <c r="D13" s="330">
        <v>0</v>
      </c>
      <c r="E13" s="330">
        <v>0</v>
      </c>
      <c r="F13" s="331">
        <v>0</v>
      </c>
      <c r="G13" s="331">
        <v>0</v>
      </c>
      <c r="H13" s="331">
        <v>0</v>
      </c>
    </row>
    <row r="14" spans="1:8" x14ac:dyDescent="0.25">
      <c r="A14" s="324" t="s">
        <v>311</v>
      </c>
      <c r="B14" s="330">
        <v>45</v>
      </c>
      <c r="C14" s="330">
        <v>0</v>
      </c>
      <c r="D14" s="330">
        <v>0</v>
      </c>
      <c r="E14" s="330">
        <v>0</v>
      </c>
      <c r="F14" s="331">
        <v>0</v>
      </c>
      <c r="G14" s="331">
        <v>0</v>
      </c>
      <c r="H14" s="331">
        <v>0</v>
      </c>
    </row>
    <row r="15" spans="1:8" x14ac:dyDescent="0.25">
      <c r="A15" s="324" t="s">
        <v>312</v>
      </c>
      <c r="B15" s="330">
        <v>122</v>
      </c>
      <c r="C15" s="330">
        <v>0</v>
      </c>
      <c r="D15" s="330">
        <v>0</v>
      </c>
      <c r="E15" s="330">
        <v>0</v>
      </c>
      <c r="F15" s="331">
        <v>0</v>
      </c>
      <c r="G15" s="331">
        <v>0</v>
      </c>
      <c r="H15" s="331">
        <v>0</v>
      </c>
    </row>
    <row r="16" spans="1:8" x14ac:dyDescent="0.25">
      <c r="A16" s="324" t="s">
        <v>313</v>
      </c>
      <c r="B16" s="330">
        <v>366</v>
      </c>
      <c r="C16" s="330">
        <v>0</v>
      </c>
      <c r="D16" s="330">
        <v>0</v>
      </c>
      <c r="E16" s="330">
        <v>0</v>
      </c>
      <c r="F16" s="331">
        <v>0</v>
      </c>
      <c r="G16" s="331">
        <v>0</v>
      </c>
      <c r="H16" s="331">
        <v>0</v>
      </c>
    </row>
    <row r="17" spans="1:8" x14ac:dyDescent="0.25">
      <c r="A17" s="324" t="s">
        <v>314</v>
      </c>
      <c r="B17" s="330">
        <v>0</v>
      </c>
      <c r="C17" s="330">
        <v>0</v>
      </c>
      <c r="D17" s="330">
        <v>0</v>
      </c>
      <c r="E17" s="330">
        <v>0</v>
      </c>
      <c r="F17" s="331">
        <v>0</v>
      </c>
      <c r="G17" s="331">
        <v>0</v>
      </c>
      <c r="H17" s="331">
        <v>0</v>
      </c>
    </row>
    <row r="18" spans="1:8" x14ac:dyDescent="0.25">
      <c r="A18" s="324" t="s">
        <v>315</v>
      </c>
      <c r="B18" s="330">
        <v>877</v>
      </c>
      <c r="C18" s="330">
        <v>440</v>
      </c>
      <c r="D18" s="330">
        <v>125</v>
      </c>
      <c r="E18" s="330">
        <v>0</v>
      </c>
      <c r="F18" s="331">
        <v>0</v>
      </c>
      <c r="G18" s="331">
        <v>0</v>
      </c>
      <c r="H18" s="331">
        <v>0</v>
      </c>
    </row>
    <row r="19" spans="1:8" x14ac:dyDescent="0.25">
      <c r="A19" s="324" t="s">
        <v>316</v>
      </c>
      <c r="B19" s="330">
        <v>0</v>
      </c>
      <c r="C19" s="330">
        <v>0</v>
      </c>
      <c r="D19" s="330">
        <v>0</v>
      </c>
      <c r="E19" s="330">
        <v>0</v>
      </c>
      <c r="F19" s="331">
        <v>0</v>
      </c>
      <c r="G19" s="331">
        <v>0</v>
      </c>
      <c r="H19" s="331">
        <v>0</v>
      </c>
    </row>
    <row r="20" spans="1:8" x14ac:dyDescent="0.25">
      <c r="A20" s="324" t="s">
        <v>317</v>
      </c>
      <c r="B20" s="330">
        <v>508</v>
      </c>
      <c r="C20" s="330">
        <v>71</v>
      </c>
      <c r="D20" s="330">
        <v>0</v>
      </c>
      <c r="E20" s="330">
        <v>0</v>
      </c>
      <c r="F20" s="331">
        <v>0</v>
      </c>
      <c r="G20" s="331">
        <v>0</v>
      </c>
      <c r="H20" s="331">
        <v>0</v>
      </c>
    </row>
    <row r="21" spans="1:8" x14ac:dyDescent="0.25">
      <c r="A21" s="324" t="s">
        <v>318</v>
      </c>
      <c r="B21" s="330">
        <v>0</v>
      </c>
      <c r="C21" s="330">
        <v>0</v>
      </c>
      <c r="D21" s="330">
        <v>0</v>
      </c>
      <c r="E21" s="330">
        <v>0</v>
      </c>
      <c r="F21" s="331">
        <v>0</v>
      </c>
      <c r="G21" s="331">
        <v>0</v>
      </c>
      <c r="H21" s="331">
        <v>0</v>
      </c>
    </row>
    <row r="22" spans="1:8" x14ac:dyDescent="0.25">
      <c r="A22" s="324" t="s">
        <v>319</v>
      </c>
      <c r="B22" s="330">
        <v>53</v>
      </c>
      <c r="C22" s="330">
        <v>0</v>
      </c>
      <c r="D22" s="330">
        <v>0</v>
      </c>
      <c r="E22" s="330">
        <v>0</v>
      </c>
      <c r="F22" s="331">
        <v>0</v>
      </c>
      <c r="G22" s="331">
        <v>0</v>
      </c>
      <c r="H22" s="331">
        <v>0</v>
      </c>
    </row>
    <row r="23" spans="1:8" x14ac:dyDescent="0.25">
      <c r="A23" s="324" t="s">
        <v>320</v>
      </c>
      <c r="B23" s="330">
        <v>0</v>
      </c>
      <c r="C23" s="330">
        <v>0</v>
      </c>
      <c r="D23" s="330">
        <v>0</v>
      </c>
      <c r="E23" s="330">
        <v>0</v>
      </c>
      <c r="F23" s="331">
        <v>0</v>
      </c>
      <c r="G23" s="331">
        <v>0</v>
      </c>
      <c r="H23" s="331">
        <v>0</v>
      </c>
    </row>
    <row r="24" spans="1:8" x14ac:dyDescent="0.25">
      <c r="A24" s="324" t="s">
        <v>305</v>
      </c>
      <c r="B24" s="330">
        <v>0</v>
      </c>
      <c r="C24" s="330">
        <v>0</v>
      </c>
      <c r="D24" s="330">
        <v>0</v>
      </c>
      <c r="E24" s="330">
        <v>0</v>
      </c>
      <c r="F24" s="331">
        <v>0</v>
      </c>
      <c r="G24" s="331">
        <v>0</v>
      </c>
      <c r="H24" s="331">
        <v>0</v>
      </c>
    </row>
    <row r="25" spans="1:8" x14ac:dyDescent="0.25">
      <c r="A25" s="324" t="s">
        <v>321</v>
      </c>
      <c r="B25" s="330">
        <v>0</v>
      </c>
      <c r="C25" s="330">
        <v>0</v>
      </c>
      <c r="D25" s="330">
        <v>0</v>
      </c>
      <c r="E25" s="330">
        <v>0</v>
      </c>
      <c r="F25" s="331">
        <v>0</v>
      </c>
      <c r="G25" s="331">
        <v>0</v>
      </c>
      <c r="H25" s="331">
        <v>0</v>
      </c>
    </row>
    <row r="26" spans="1:8" x14ac:dyDescent="0.25">
      <c r="A26" s="324" t="s">
        <v>322</v>
      </c>
      <c r="B26" s="330">
        <v>0</v>
      </c>
      <c r="C26" s="330">
        <v>0</v>
      </c>
      <c r="D26" s="330">
        <v>0</v>
      </c>
      <c r="E26" s="330">
        <v>0</v>
      </c>
      <c r="F26" s="331">
        <v>0</v>
      </c>
      <c r="G26" s="331">
        <v>0</v>
      </c>
      <c r="H26" s="331">
        <v>0</v>
      </c>
    </row>
    <row r="27" spans="1:8" x14ac:dyDescent="0.25">
      <c r="A27" s="324" t="s">
        <v>323</v>
      </c>
      <c r="B27" s="330">
        <v>302</v>
      </c>
      <c r="C27" s="330">
        <v>0</v>
      </c>
      <c r="D27" s="330">
        <v>0</v>
      </c>
      <c r="E27" s="330">
        <v>0</v>
      </c>
      <c r="F27" s="331">
        <v>0</v>
      </c>
      <c r="G27" s="331">
        <v>0</v>
      </c>
      <c r="H27" s="331">
        <v>0</v>
      </c>
    </row>
    <row r="28" spans="1:8" x14ac:dyDescent="0.25">
      <c r="A28" s="324" t="s">
        <v>324</v>
      </c>
      <c r="B28" s="330">
        <v>253</v>
      </c>
      <c r="C28" s="330">
        <v>0</v>
      </c>
      <c r="D28" s="330">
        <v>0</v>
      </c>
      <c r="E28" s="330">
        <v>0</v>
      </c>
      <c r="F28" s="331">
        <v>0</v>
      </c>
      <c r="G28" s="331">
        <v>0</v>
      </c>
      <c r="H28" s="331">
        <v>0</v>
      </c>
    </row>
    <row r="29" spans="1:8" x14ac:dyDescent="0.25">
      <c r="A29" s="324" t="s">
        <v>325</v>
      </c>
      <c r="B29" s="330">
        <v>0</v>
      </c>
      <c r="C29" s="330">
        <v>0</v>
      </c>
      <c r="D29" s="330">
        <v>0</v>
      </c>
      <c r="E29" s="330">
        <v>0</v>
      </c>
      <c r="F29" s="331">
        <v>0</v>
      </c>
      <c r="G29" s="331">
        <v>0</v>
      </c>
      <c r="H29" s="331">
        <v>0</v>
      </c>
    </row>
    <row r="30" spans="1:8" x14ac:dyDescent="0.25">
      <c r="A30" s="324" t="s">
        <v>326</v>
      </c>
      <c r="B30" s="330">
        <v>163</v>
      </c>
      <c r="C30" s="330">
        <v>0</v>
      </c>
      <c r="D30" s="330">
        <v>0</v>
      </c>
      <c r="E30" s="330">
        <v>0</v>
      </c>
      <c r="F30" s="331">
        <v>0</v>
      </c>
      <c r="G30" s="331">
        <v>0</v>
      </c>
      <c r="H30" s="331">
        <v>0</v>
      </c>
    </row>
    <row r="31" spans="1:8" x14ac:dyDescent="0.25">
      <c r="A31" s="324" t="s">
        <v>327</v>
      </c>
      <c r="B31" s="330">
        <v>435</v>
      </c>
      <c r="C31" s="330">
        <v>0</v>
      </c>
      <c r="D31" s="330">
        <v>0</v>
      </c>
      <c r="E31" s="330">
        <v>0</v>
      </c>
      <c r="F31" s="331">
        <v>0</v>
      </c>
      <c r="G31" s="331">
        <v>0</v>
      </c>
      <c r="H31" s="331">
        <v>0</v>
      </c>
    </row>
    <row r="32" spans="1:8" x14ac:dyDescent="0.25">
      <c r="A32" s="324" t="s">
        <v>328</v>
      </c>
      <c r="B32" s="330">
        <v>616</v>
      </c>
      <c r="C32" s="330">
        <v>179</v>
      </c>
      <c r="D32" s="330">
        <v>0</v>
      </c>
      <c r="E32" s="330">
        <v>0</v>
      </c>
      <c r="F32" s="331">
        <v>0</v>
      </c>
      <c r="G32" s="331">
        <v>0</v>
      </c>
      <c r="H32" s="331">
        <v>0</v>
      </c>
    </row>
    <row r="33" spans="1:8" x14ac:dyDescent="0.25">
      <c r="A33" s="324" t="s">
        <v>329</v>
      </c>
      <c r="B33" s="330">
        <v>618</v>
      </c>
      <c r="C33" s="330">
        <v>181</v>
      </c>
      <c r="D33" s="330">
        <v>0</v>
      </c>
      <c r="E33" s="330">
        <v>0</v>
      </c>
      <c r="F33" s="331">
        <v>0</v>
      </c>
      <c r="G33" s="331">
        <v>0</v>
      </c>
      <c r="H33" s="331">
        <v>0</v>
      </c>
    </row>
    <row r="34" spans="1:8" x14ac:dyDescent="0.25">
      <c r="A34" s="324" t="s">
        <v>330</v>
      </c>
      <c r="B34" s="330">
        <v>0</v>
      </c>
      <c r="C34" s="330">
        <v>0</v>
      </c>
      <c r="D34" s="330">
        <v>0</v>
      </c>
      <c r="E34" s="330">
        <v>0</v>
      </c>
      <c r="F34" s="331">
        <v>0</v>
      </c>
      <c r="G34" s="331">
        <v>0</v>
      </c>
      <c r="H34" s="331">
        <v>0</v>
      </c>
    </row>
    <row r="35" spans="1:8" ht="26.4" x14ac:dyDescent="0.25">
      <c r="A35" s="329" t="s">
        <v>624</v>
      </c>
      <c r="B35" s="330">
        <v>282</v>
      </c>
      <c r="C35" s="330">
        <v>0</v>
      </c>
      <c r="D35" s="330">
        <v>0</v>
      </c>
      <c r="E35" s="330">
        <v>0</v>
      </c>
      <c r="F35" s="331">
        <v>0</v>
      </c>
      <c r="G35" s="331">
        <v>0</v>
      </c>
      <c r="H35" s="331">
        <v>0</v>
      </c>
    </row>
    <row r="36" spans="1:8" x14ac:dyDescent="0.25">
      <c r="A36" s="324" t="s">
        <v>333</v>
      </c>
      <c r="B36" s="330">
        <v>0</v>
      </c>
      <c r="C36" s="330">
        <v>0</v>
      </c>
      <c r="D36" s="330">
        <v>0</v>
      </c>
      <c r="E36" s="330">
        <v>0</v>
      </c>
      <c r="F36" s="331">
        <v>0</v>
      </c>
      <c r="G36" s="331">
        <v>0</v>
      </c>
      <c r="H36" s="331">
        <v>0</v>
      </c>
    </row>
    <row r="37" spans="1:8" x14ac:dyDescent="0.25">
      <c r="A37" s="324" t="s">
        <v>334</v>
      </c>
      <c r="B37" s="330">
        <v>966</v>
      </c>
      <c r="C37" s="330">
        <v>529</v>
      </c>
      <c r="D37" s="330">
        <v>214</v>
      </c>
      <c r="E37" s="330">
        <v>0</v>
      </c>
      <c r="F37" s="331">
        <v>0</v>
      </c>
      <c r="G37" s="331">
        <v>0</v>
      </c>
      <c r="H37" s="331">
        <v>0</v>
      </c>
    </row>
    <row r="38" spans="1:8" x14ac:dyDescent="0.25">
      <c r="A38" s="324" t="s">
        <v>335</v>
      </c>
      <c r="B38" s="330">
        <v>420</v>
      </c>
      <c r="C38" s="330">
        <v>0</v>
      </c>
      <c r="D38" s="330">
        <v>0</v>
      </c>
      <c r="E38" s="330">
        <v>0</v>
      </c>
      <c r="F38" s="331">
        <v>0</v>
      </c>
      <c r="G38" s="331">
        <v>0</v>
      </c>
      <c r="H38" s="331">
        <v>0</v>
      </c>
    </row>
    <row r="39" spans="1:8" x14ac:dyDescent="0.25">
      <c r="A39" s="324" t="s">
        <v>336</v>
      </c>
      <c r="B39" s="330">
        <v>1</v>
      </c>
      <c r="C39" s="330">
        <v>0</v>
      </c>
      <c r="D39" s="330">
        <v>0</v>
      </c>
      <c r="E39" s="330">
        <v>0</v>
      </c>
      <c r="F39" s="331">
        <v>0</v>
      </c>
      <c r="G39" s="331">
        <v>0</v>
      </c>
      <c r="H39" s="331">
        <v>0</v>
      </c>
    </row>
    <row r="40" spans="1:8" x14ac:dyDescent="0.25">
      <c r="A40" s="324" t="s">
        <v>331</v>
      </c>
      <c r="B40" s="330">
        <v>1082</v>
      </c>
      <c r="C40" s="330">
        <v>645</v>
      </c>
      <c r="D40" s="330">
        <v>330</v>
      </c>
      <c r="E40" s="330">
        <v>59</v>
      </c>
      <c r="F40" s="331">
        <v>0</v>
      </c>
      <c r="G40" s="331">
        <v>0</v>
      </c>
      <c r="H40" s="331">
        <v>0</v>
      </c>
    </row>
    <row r="41" spans="1:8" x14ac:dyDescent="0.25">
      <c r="A41" s="324" t="s">
        <v>337</v>
      </c>
      <c r="B41" s="330">
        <v>238</v>
      </c>
      <c r="C41" s="330">
        <v>0</v>
      </c>
      <c r="D41" s="330">
        <v>0</v>
      </c>
      <c r="E41" s="330">
        <v>0</v>
      </c>
      <c r="F41" s="331">
        <v>0</v>
      </c>
      <c r="G41" s="331">
        <v>0</v>
      </c>
      <c r="H41" s="331">
        <v>0</v>
      </c>
    </row>
    <row r="42" spans="1:8" x14ac:dyDescent="0.25">
      <c r="A42" s="324" t="s">
        <v>338</v>
      </c>
      <c r="B42" s="330">
        <v>0</v>
      </c>
      <c r="C42" s="330">
        <v>0</v>
      </c>
      <c r="D42" s="330">
        <v>0</v>
      </c>
      <c r="E42" s="330">
        <v>0</v>
      </c>
      <c r="F42" s="331">
        <v>0</v>
      </c>
      <c r="G42" s="331">
        <v>0</v>
      </c>
      <c r="H42" s="331">
        <v>0</v>
      </c>
    </row>
    <row r="43" spans="1:8" ht="26.4" x14ac:dyDescent="0.25">
      <c r="A43" s="329" t="s">
        <v>625</v>
      </c>
      <c r="B43" s="330">
        <v>355</v>
      </c>
      <c r="C43" s="330">
        <v>0</v>
      </c>
      <c r="D43" s="330">
        <v>0</v>
      </c>
      <c r="E43" s="330">
        <v>0</v>
      </c>
      <c r="F43" s="331">
        <v>0</v>
      </c>
      <c r="G43" s="331">
        <v>0</v>
      </c>
      <c r="H43" s="331">
        <v>0</v>
      </c>
    </row>
    <row r="44" spans="1:8" x14ac:dyDescent="0.25">
      <c r="A44" s="324" t="s">
        <v>341</v>
      </c>
      <c r="B44" s="330">
        <v>0</v>
      </c>
      <c r="C44" s="330">
        <v>0</v>
      </c>
      <c r="D44" s="330">
        <v>0</v>
      </c>
      <c r="E44" s="330">
        <v>0</v>
      </c>
      <c r="F44" s="331">
        <v>0</v>
      </c>
      <c r="G44" s="331">
        <v>0</v>
      </c>
      <c r="H44" s="331">
        <v>0</v>
      </c>
    </row>
    <row r="45" spans="1:8" x14ac:dyDescent="0.25">
      <c r="A45" s="324" t="s">
        <v>342</v>
      </c>
      <c r="B45" s="330">
        <v>0</v>
      </c>
      <c r="C45" s="330">
        <v>0</v>
      </c>
      <c r="D45" s="330">
        <v>0</v>
      </c>
      <c r="E45" s="330">
        <v>0</v>
      </c>
      <c r="F45" s="331">
        <v>0</v>
      </c>
      <c r="G45" s="331">
        <v>0</v>
      </c>
      <c r="H45" s="331">
        <v>0</v>
      </c>
    </row>
    <row r="46" spans="1:8" x14ac:dyDescent="0.25">
      <c r="A46" s="324" t="s">
        <v>343</v>
      </c>
      <c r="B46" s="330">
        <v>0</v>
      </c>
      <c r="C46" s="330">
        <v>0</v>
      </c>
      <c r="D46" s="330">
        <v>0</v>
      </c>
      <c r="E46" s="330">
        <v>0</v>
      </c>
      <c r="F46" s="331">
        <v>0</v>
      </c>
      <c r="G46" s="331">
        <v>0</v>
      </c>
      <c r="H46" s="331">
        <v>0</v>
      </c>
    </row>
    <row r="47" spans="1:8" x14ac:dyDescent="0.25">
      <c r="A47" s="324" t="s">
        <v>344</v>
      </c>
      <c r="B47" s="330">
        <v>341</v>
      </c>
      <c r="C47" s="330">
        <v>0</v>
      </c>
      <c r="D47" s="330">
        <v>0</v>
      </c>
      <c r="E47" s="330">
        <v>0</v>
      </c>
      <c r="F47" s="331">
        <v>0</v>
      </c>
      <c r="G47" s="331">
        <v>0</v>
      </c>
      <c r="H47" s="331">
        <v>0</v>
      </c>
    </row>
    <row r="48" spans="1:8" x14ac:dyDescent="0.25">
      <c r="A48" s="324" t="s">
        <v>345</v>
      </c>
      <c r="B48" s="330">
        <v>0</v>
      </c>
      <c r="C48" s="330">
        <v>0</v>
      </c>
      <c r="D48" s="330">
        <v>0</v>
      </c>
      <c r="E48" s="330">
        <v>0</v>
      </c>
      <c r="F48" s="331">
        <v>0</v>
      </c>
      <c r="G48" s="331">
        <v>0</v>
      </c>
      <c r="H48" s="331">
        <v>0</v>
      </c>
    </row>
    <row r="49" spans="1:8" x14ac:dyDescent="0.25">
      <c r="A49" s="324" t="s">
        <v>346</v>
      </c>
      <c r="B49" s="330">
        <v>13</v>
      </c>
      <c r="C49" s="330">
        <v>0</v>
      </c>
      <c r="D49" s="330">
        <v>0</v>
      </c>
      <c r="E49" s="330">
        <v>0</v>
      </c>
      <c r="F49" s="331">
        <v>0</v>
      </c>
      <c r="G49" s="331">
        <v>0</v>
      </c>
      <c r="H49" s="331">
        <v>0</v>
      </c>
    </row>
    <row r="50" spans="1:8" x14ac:dyDescent="0.25">
      <c r="A50" s="324" t="s">
        <v>347</v>
      </c>
      <c r="B50" s="330">
        <v>109</v>
      </c>
      <c r="C50" s="330">
        <v>0</v>
      </c>
      <c r="D50" s="330">
        <v>0</v>
      </c>
      <c r="E50" s="330">
        <v>0</v>
      </c>
      <c r="F50" s="331">
        <v>0</v>
      </c>
      <c r="G50" s="331">
        <v>0</v>
      </c>
      <c r="H50" s="331">
        <v>0</v>
      </c>
    </row>
    <row r="51" spans="1:8" x14ac:dyDescent="0.25">
      <c r="A51" s="324" t="s">
        <v>348</v>
      </c>
      <c r="B51" s="330">
        <v>0</v>
      </c>
      <c r="C51" s="330">
        <v>0</v>
      </c>
      <c r="D51" s="330">
        <v>0</v>
      </c>
      <c r="E51" s="330">
        <v>0</v>
      </c>
      <c r="F51" s="331">
        <v>0</v>
      </c>
      <c r="G51" s="331">
        <v>0</v>
      </c>
      <c r="H51" s="331">
        <v>0</v>
      </c>
    </row>
    <row r="52" spans="1:8" ht="26.4" x14ac:dyDescent="0.25">
      <c r="A52" s="329" t="s">
        <v>626</v>
      </c>
      <c r="B52" s="330">
        <v>31</v>
      </c>
      <c r="C52" s="330">
        <v>0</v>
      </c>
      <c r="D52" s="330">
        <v>0</v>
      </c>
      <c r="E52" s="330">
        <v>0</v>
      </c>
      <c r="F52" s="331">
        <v>0</v>
      </c>
      <c r="G52" s="331">
        <v>0</v>
      </c>
      <c r="H52" s="331">
        <v>0</v>
      </c>
    </row>
    <row r="53" spans="1:8" x14ac:dyDescent="0.25">
      <c r="A53" s="324" t="s">
        <v>351</v>
      </c>
      <c r="B53" s="330">
        <v>29</v>
      </c>
      <c r="C53" s="330">
        <v>0</v>
      </c>
      <c r="D53" s="330">
        <v>0</v>
      </c>
      <c r="E53" s="330">
        <v>0</v>
      </c>
      <c r="F53" s="331">
        <v>0</v>
      </c>
      <c r="G53" s="331">
        <v>0</v>
      </c>
      <c r="H53" s="331">
        <v>0</v>
      </c>
    </row>
    <row r="54" spans="1:8" x14ac:dyDescent="0.25">
      <c r="A54" s="324" t="s">
        <v>352</v>
      </c>
      <c r="B54" s="330">
        <v>0</v>
      </c>
      <c r="C54" s="330">
        <v>0</v>
      </c>
      <c r="D54" s="330">
        <v>0</v>
      </c>
      <c r="E54" s="330">
        <v>0</v>
      </c>
      <c r="F54" s="331">
        <v>0</v>
      </c>
      <c r="G54" s="331">
        <v>0</v>
      </c>
      <c r="H54" s="331">
        <v>0</v>
      </c>
    </row>
    <row r="55" spans="1:8" x14ac:dyDescent="0.25">
      <c r="A55" s="324" t="s">
        <v>353</v>
      </c>
      <c r="B55" s="330">
        <v>768</v>
      </c>
      <c r="C55" s="330">
        <v>331</v>
      </c>
      <c r="D55" s="330">
        <v>16</v>
      </c>
      <c r="E55" s="330">
        <v>0</v>
      </c>
      <c r="F55" s="331">
        <v>0</v>
      </c>
      <c r="G55" s="331">
        <v>0</v>
      </c>
      <c r="H55" s="331">
        <v>0</v>
      </c>
    </row>
    <row r="56" spans="1:8" x14ac:dyDescent="0.25">
      <c r="A56" s="324" t="s">
        <v>354</v>
      </c>
      <c r="B56" s="330">
        <v>0</v>
      </c>
      <c r="C56" s="330">
        <v>0</v>
      </c>
      <c r="D56" s="330">
        <v>0</v>
      </c>
      <c r="E56" s="330">
        <v>0</v>
      </c>
      <c r="F56" s="331">
        <v>0</v>
      </c>
      <c r="G56" s="331">
        <v>0</v>
      </c>
      <c r="H56" s="331">
        <v>0</v>
      </c>
    </row>
    <row r="57" spans="1:8" x14ac:dyDescent="0.25">
      <c r="A57" s="324" t="s">
        <v>355</v>
      </c>
      <c r="B57" s="330">
        <v>0</v>
      </c>
      <c r="C57" s="330">
        <v>0</v>
      </c>
      <c r="D57" s="330">
        <v>0</v>
      </c>
      <c r="E57" s="330">
        <v>0</v>
      </c>
      <c r="F57" s="331">
        <v>0</v>
      </c>
      <c r="G57" s="331">
        <v>0</v>
      </c>
      <c r="H57" s="331">
        <v>0</v>
      </c>
    </row>
    <row r="58" spans="1:8" x14ac:dyDescent="0.25">
      <c r="A58" s="324" t="s">
        <v>356</v>
      </c>
      <c r="B58" s="330">
        <v>750</v>
      </c>
      <c r="C58" s="330">
        <v>313</v>
      </c>
      <c r="D58" s="330">
        <v>0</v>
      </c>
      <c r="E58" s="330">
        <v>0</v>
      </c>
      <c r="F58" s="331">
        <v>0</v>
      </c>
      <c r="G58" s="331">
        <v>0</v>
      </c>
      <c r="H58" s="331">
        <v>0</v>
      </c>
    </row>
    <row r="59" spans="1:8" x14ac:dyDescent="0.25">
      <c r="A59" s="324" t="s">
        <v>357</v>
      </c>
      <c r="B59" s="330">
        <v>324</v>
      </c>
      <c r="C59" s="330">
        <v>0</v>
      </c>
      <c r="D59" s="330">
        <v>0</v>
      </c>
      <c r="E59" s="330">
        <v>0</v>
      </c>
      <c r="F59" s="331">
        <v>0</v>
      </c>
      <c r="G59" s="331">
        <v>0</v>
      </c>
      <c r="H59" s="331">
        <v>0</v>
      </c>
    </row>
    <row r="60" spans="1:8" x14ac:dyDescent="0.25">
      <c r="A60" s="324" t="s">
        <v>358</v>
      </c>
      <c r="B60" s="330">
        <v>0</v>
      </c>
      <c r="C60" s="330">
        <v>0</v>
      </c>
      <c r="D60" s="330">
        <v>0</v>
      </c>
      <c r="E60" s="330">
        <v>0</v>
      </c>
      <c r="F60" s="331">
        <v>0</v>
      </c>
      <c r="G60" s="331">
        <v>0</v>
      </c>
      <c r="H60" s="331">
        <v>0</v>
      </c>
    </row>
    <row r="61" spans="1:8" x14ac:dyDescent="0.25">
      <c r="A61" s="324" t="s">
        <v>359</v>
      </c>
      <c r="B61" s="330">
        <v>0</v>
      </c>
      <c r="C61" s="330">
        <v>0</v>
      </c>
      <c r="D61" s="330">
        <v>0</v>
      </c>
      <c r="E61" s="330">
        <v>0</v>
      </c>
      <c r="F61" s="331">
        <v>0</v>
      </c>
      <c r="G61" s="331">
        <v>0</v>
      </c>
      <c r="H61" s="331">
        <v>0</v>
      </c>
    </row>
    <row r="62" spans="1:8" x14ac:dyDescent="0.25">
      <c r="A62" s="324" t="s">
        <v>360</v>
      </c>
      <c r="B62" s="330">
        <v>0</v>
      </c>
      <c r="C62" s="330">
        <v>0</v>
      </c>
      <c r="D62" s="330">
        <v>0</v>
      </c>
      <c r="E62" s="330">
        <v>0</v>
      </c>
      <c r="F62" s="331">
        <v>0</v>
      </c>
      <c r="G62" s="331">
        <v>0</v>
      </c>
      <c r="H62" s="331">
        <v>0</v>
      </c>
    </row>
    <row r="63" spans="1:8" x14ac:dyDescent="0.25">
      <c r="A63" s="324" t="s">
        <v>361</v>
      </c>
      <c r="B63" s="330">
        <v>0</v>
      </c>
      <c r="C63" s="330">
        <v>0</v>
      </c>
      <c r="D63" s="330">
        <v>0</v>
      </c>
      <c r="E63" s="330">
        <v>0</v>
      </c>
      <c r="F63" s="331">
        <v>0</v>
      </c>
      <c r="G63" s="331">
        <v>0</v>
      </c>
      <c r="H63" s="331">
        <v>0</v>
      </c>
    </row>
    <row r="64" spans="1:8" x14ac:dyDescent="0.25">
      <c r="A64" s="324" t="s">
        <v>362</v>
      </c>
      <c r="B64" s="330">
        <v>0</v>
      </c>
      <c r="C64" s="330">
        <v>0</v>
      </c>
      <c r="D64" s="330">
        <v>0</v>
      </c>
      <c r="E64" s="330">
        <v>0</v>
      </c>
      <c r="F64" s="331">
        <v>0</v>
      </c>
      <c r="G64" s="331">
        <v>0</v>
      </c>
      <c r="H64" s="331">
        <v>0</v>
      </c>
    </row>
    <row r="65" spans="1:8" ht="26.4" x14ac:dyDescent="0.25">
      <c r="A65" s="329" t="s">
        <v>627</v>
      </c>
      <c r="B65" s="330">
        <v>0</v>
      </c>
      <c r="C65" s="330">
        <v>0</v>
      </c>
      <c r="D65" s="330">
        <v>0</v>
      </c>
      <c r="E65" s="330">
        <v>0</v>
      </c>
      <c r="F65" s="331">
        <v>0</v>
      </c>
      <c r="G65" s="331">
        <v>0</v>
      </c>
      <c r="H65" s="331">
        <v>0</v>
      </c>
    </row>
    <row r="66" spans="1:8" x14ac:dyDescent="0.25">
      <c r="A66" s="324" t="s">
        <v>365</v>
      </c>
      <c r="B66" s="330">
        <v>0</v>
      </c>
      <c r="C66" s="330">
        <v>0</v>
      </c>
      <c r="D66" s="330">
        <v>0</v>
      </c>
      <c r="E66" s="330">
        <v>0</v>
      </c>
      <c r="F66" s="331">
        <v>0</v>
      </c>
      <c r="G66" s="331">
        <v>0</v>
      </c>
      <c r="H66" s="331">
        <v>0</v>
      </c>
    </row>
    <row r="67" spans="1:8" x14ac:dyDescent="0.25">
      <c r="A67" s="324" t="s">
        <v>366</v>
      </c>
      <c r="B67" s="330">
        <v>0</v>
      </c>
      <c r="C67" s="330">
        <v>0</v>
      </c>
      <c r="D67" s="330">
        <v>0</v>
      </c>
      <c r="E67" s="330">
        <v>0</v>
      </c>
      <c r="F67" s="331">
        <v>0</v>
      </c>
      <c r="G67" s="331">
        <v>0</v>
      </c>
      <c r="H67" s="331">
        <v>0</v>
      </c>
    </row>
    <row r="68" spans="1:8" x14ac:dyDescent="0.25">
      <c r="A68" s="324" t="s">
        <v>367</v>
      </c>
      <c r="B68" s="330">
        <v>0</v>
      </c>
      <c r="C68" s="330">
        <v>0</v>
      </c>
      <c r="D68" s="330">
        <v>0</v>
      </c>
      <c r="E68" s="330">
        <v>0</v>
      </c>
      <c r="F68" s="331">
        <v>0</v>
      </c>
      <c r="G68" s="331">
        <v>0</v>
      </c>
      <c r="H68" s="331">
        <v>0</v>
      </c>
    </row>
    <row r="69" spans="1:8" x14ac:dyDescent="0.25">
      <c r="A69" s="324" t="s">
        <v>368</v>
      </c>
      <c r="B69" s="330">
        <v>145</v>
      </c>
      <c r="C69" s="330">
        <v>0</v>
      </c>
      <c r="D69" s="330">
        <v>0</v>
      </c>
      <c r="E69" s="330">
        <v>0</v>
      </c>
      <c r="F69" s="331">
        <v>0</v>
      </c>
      <c r="G69" s="331">
        <v>0</v>
      </c>
      <c r="H69" s="331">
        <v>0</v>
      </c>
    </row>
    <row r="70" spans="1:8" x14ac:dyDescent="0.25">
      <c r="A70" s="324" t="s">
        <v>363</v>
      </c>
      <c r="B70" s="330">
        <v>274</v>
      </c>
      <c r="C70" s="330">
        <v>0</v>
      </c>
      <c r="D70" s="330">
        <v>0</v>
      </c>
      <c r="E70" s="330">
        <v>0</v>
      </c>
      <c r="F70" s="331">
        <v>0</v>
      </c>
      <c r="G70" s="331">
        <v>0</v>
      </c>
      <c r="H70" s="331">
        <v>0</v>
      </c>
    </row>
    <row r="71" spans="1:8" x14ac:dyDescent="0.25">
      <c r="A71" s="324" t="s">
        <v>369</v>
      </c>
      <c r="B71" s="330">
        <v>547</v>
      </c>
      <c r="C71" s="330">
        <v>110</v>
      </c>
      <c r="D71" s="330">
        <v>0</v>
      </c>
      <c r="E71" s="330">
        <v>0</v>
      </c>
      <c r="F71" s="331">
        <v>0</v>
      </c>
      <c r="G71" s="331">
        <v>0</v>
      </c>
      <c r="H71" s="331">
        <v>0</v>
      </c>
    </row>
    <row r="72" spans="1:8" x14ac:dyDescent="0.25">
      <c r="A72" s="324" t="s">
        <v>370</v>
      </c>
      <c r="B72" s="330">
        <v>0</v>
      </c>
      <c r="C72" s="330">
        <v>0</v>
      </c>
      <c r="D72" s="330">
        <v>0</v>
      </c>
      <c r="E72" s="330">
        <v>0</v>
      </c>
      <c r="F72" s="331">
        <v>0</v>
      </c>
      <c r="G72" s="331">
        <v>0</v>
      </c>
      <c r="H72" s="331">
        <v>0</v>
      </c>
    </row>
    <row r="73" spans="1:8" x14ac:dyDescent="0.25">
      <c r="A73" s="324" t="s">
        <v>371</v>
      </c>
      <c r="B73" s="330">
        <v>0</v>
      </c>
      <c r="C73" s="330">
        <v>0</v>
      </c>
      <c r="D73" s="330">
        <v>0</v>
      </c>
      <c r="E73" s="330">
        <v>0</v>
      </c>
      <c r="F73" s="331">
        <v>0</v>
      </c>
      <c r="G73" s="331">
        <v>0</v>
      </c>
      <c r="H73" s="331">
        <v>0</v>
      </c>
    </row>
    <row r="74" spans="1:8" x14ac:dyDescent="0.25">
      <c r="A74" s="324" t="s">
        <v>372</v>
      </c>
      <c r="B74" s="330">
        <v>384</v>
      </c>
      <c r="C74" s="330">
        <v>0</v>
      </c>
      <c r="D74" s="330">
        <v>0</v>
      </c>
      <c r="E74" s="330">
        <v>0</v>
      </c>
      <c r="F74" s="331">
        <v>0</v>
      </c>
      <c r="G74" s="331">
        <v>0</v>
      </c>
      <c r="H74" s="331">
        <v>0</v>
      </c>
    </row>
    <row r="75" spans="1:8" x14ac:dyDescent="0.25">
      <c r="A75" s="324" t="s">
        <v>373</v>
      </c>
      <c r="B75" s="330">
        <v>0</v>
      </c>
      <c r="C75" s="330">
        <v>0</v>
      </c>
      <c r="D75" s="330">
        <v>0</v>
      </c>
      <c r="E75" s="330">
        <v>0</v>
      </c>
      <c r="F75" s="331">
        <v>0</v>
      </c>
      <c r="G75" s="331">
        <v>0</v>
      </c>
      <c r="H75" s="331">
        <v>0</v>
      </c>
    </row>
    <row r="76" spans="1:8" x14ac:dyDescent="0.25">
      <c r="A76" s="324" t="s">
        <v>374</v>
      </c>
      <c r="B76" s="330">
        <v>0</v>
      </c>
      <c r="C76" s="330">
        <v>0</v>
      </c>
      <c r="D76" s="330">
        <v>0</v>
      </c>
      <c r="E76" s="330">
        <v>0</v>
      </c>
      <c r="F76" s="331">
        <v>0</v>
      </c>
      <c r="G76" s="331">
        <v>0</v>
      </c>
      <c r="H76" s="331">
        <v>0</v>
      </c>
    </row>
    <row r="77" spans="1:8" x14ac:dyDescent="0.25">
      <c r="A77" s="324" t="s">
        <v>375</v>
      </c>
      <c r="B77" s="330">
        <v>0</v>
      </c>
      <c r="C77" s="330">
        <v>0</v>
      </c>
      <c r="D77" s="330">
        <v>0</v>
      </c>
      <c r="E77" s="330">
        <v>0</v>
      </c>
      <c r="F77" s="331">
        <v>0</v>
      </c>
      <c r="G77" s="331">
        <v>0</v>
      </c>
      <c r="H77" s="331">
        <v>0</v>
      </c>
    </row>
    <row r="78" spans="1:8" ht="26.4" x14ac:dyDescent="0.25">
      <c r="A78" s="329" t="s">
        <v>628</v>
      </c>
      <c r="B78" s="330">
        <v>0</v>
      </c>
      <c r="C78" s="330">
        <v>0</v>
      </c>
      <c r="D78" s="330">
        <v>0</v>
      </c>
      <c r="E78" s="330">
        <v>0</v>
      </c>
      <c r="F78" s="331">
        <v>0</v>
      </c>
      <c r="G78" s="331">
        <v>0</v>
      </c>
      <c r="H78" s="331">
        <v>0</v>
      </c>
    </row>
    <row r="79" spans="1:8" x14ac:dyDescent="0.25">
      <c r="A79" s="324" t="s">
        <v>378</v>
      </c>
      <c r="B79" s="330">
        <v>0</v>
      </c>
      <c r="C79" s="330">
        <v>0</v>
      </c>
      <c r="D79" s="330">
        <v>0</v>
      </c>
      <c r="E79" s="330">
        <v>0</v>
      </c>
      <c r="F79" s="331">
        <v>0</v>
      </c>
      <c r="G79" s="331">
        <v>0</v>
      </c>
      <c r="H79" s="331">
        <v>0</v>
      </c>
    </row>
    <row r="80" spans="1:8" x14ac:dyDescent="0.25">
      <c r="A80" s="324" t="s">
        <v>379</v>
      </c>
      <c r="B80" s="330">
        <v>0</v>
      </c>
      <c r="C80" s="330">
        <v>0</v>
      </c>
      <c r="D80" s="330">
        <v>0</v>
      </c>
      <c r="E80" s="330">
        <v>0</v>
      </c>
      <c r="F80" s="331">
        <v>0</v>
      </c>
      <c r="G80" s="331">
        <v>0</v>
      </c>
      <c r="H80" s="331">
        <v>0</v>
      </c>
    </row>
    <row r="81" spans="1:8" x14ac:dyDescent="0.25">
      <c r="A81" s="324" t="s">
        <v>380</v>
      </c>
      <c r="B81" s="330">
        <v>0</v>
      </c>
      <c r="C81" s="330">
        <v>0</v>
      </c>
      <c r="D81" s="330">
        <v>0</v>
      </c>
      <c r="E81" s="330">
        <v>0</v>
      </c>
      <c r="F81" s="331">
        <v>0</v>
      </c>
      <c r="G81" s="331">
        <v>0</v>
      </c>
      <c r="H81" s="331">
        <v>0</v>
      </c>
    </row>
    <row r="82" spans="1:8" x14ac:dyDescent="0.25">
      <c r="A82" s="324" t="s">
        <v>381</v>
      </c>
      <c r="B82" s="330">
        <v>0</v>
      </c>
      <c r="C82" s="330">
        <v>0</v>
      </c>
      <c r="D82" s="330">
        <v>0</v>
      </c>
      <c r="E82" s="330">
        <v>0</v>
      </c>
      <c r="F82" s="331">
        <v>0</v>
      </c>
      <c r="G82" s="331">
        <v>0</v>
      </c>
      <c r="H82" s="331">
        <v>0</v>
      </c>
    </row>
    <row r="83" spans="1:8" x14ac:dyDescent="0.25">
      <c r="A83" s="324" t="s">
        <v>382</v>
      </c>
      <c r="B83" s="330">
        <v>0</v>
      </c>
      <c r="C83" s="330">
        <v>0</v>
      </c>
      <c r="D83" s="330">
        <v>0</v>
      </c>
      <c r="E83" s="330">
        <v>0</v>
      </c>
      <c r="F83" s="331">
        <v>0</v>
      </c>
      <c r="G83" s="331">
        <v>0</v>
      </c>
      <c r="H83" s="331">
        <v>0</v>
      </c>
    </row>
    <row r="84" spans="1:8" x14ac:dyDescent="0.25">
      <c r="A84" s="324" t="s">
        <v>383</v>
      </c>
      <c r="B84" s="330">
        <v>0</v>
      </c>
      <c r="C84" s="330">
        <v>0</v>
      </c>
      <c r="D84" s="330">
        <v>0</v>
      </c>
      <c r="E84" s="330">
        <v>0</v>
      </c>
      <c r="F84" s="331">
        <v>0</v>
      </c>
      <c r="G84" s="331">
        <v>0</v>
      </c>
      <c r="H84" s="331">
        <v>0</v>
      </c>
    </row>
    <row r="85" spans="1:8" x14ac:dyDescent="0.25">
      <c r="A85" s="324" t="s">
        <v>384</v>
      </c>
      <c r="B85" s="330">
        <v>0</v>
      </c>
      <c r="C85" s="330">
        <v>0</v>
      </c>
      <c r="D85" s="330">
        <v>0</v>
      </c>
      <c r="E85" s="330">
        <v>0</v>
      </c>
      <c r="F85" s="331">
        <v>0</v>
      </c>
      <c r="G85" s="331">
        <v>0</v>
      </c>
      <c r="H85" s="331">
        <v>0</v>
      </c>
    </row>
    <row r="86" spans="1:8" ht="26.4" x14ac:dyDescent="0.25">
      <c r="A86" s="329" t="s">
        <v>629</v>
      </c>
      <c r="B86" s="330">
        <v>0</v>
      </c>
      <c r="C86" s="330">
        <v>0</v>
      </c>
      <c r="D86" s="330">
        <v>0</v>
      </c>
      <c r="E86" s="330">
        <v>0</v>
      </c>
      <c r="F86" s="331">
        <v>308</v>
      </c>
      <c r="G86" s="331">
        <v>0</v>
      </c>
      <c r="H86" s="331">
        <v>308</v>
      </c>
    </row>
    <row r="87" spans="1:8" x14ac:dyDescent="0.25">
      <c r="A87" s="324" t="s">
        <v>387</v>
      </c>
      <c r="B87" s="330">
        <v>0</v>
      </c>
      <c r="C87" s="330">
        <v>0</v>
      </c>
      <c r="D87" s="330">
        <v>0</v>
      </c>
      <c r="E87" s="330">
        <v>0</v>
      </c>
      <c r="F87" s="331">
        <v>0</v>
      </c>
      <c r="G87" s="331">
        <v>0</v>
      </c>
      <c r="H87" s="331">
        <v>0</v>
      </c>
    </row>
    <row r="88" spans="1:8" x14ac:dyDescent="0.25">
      <c r="A88" s="324" t="s">
        <v>388</v>
      </c>
      <c r="B88" s="330">
        <v>0</v>
      </c>
      <c r="C88" s="330">
        <v>0</v>
      </c>
      <c r="D88" s="330">
        <v>0</v>
      </c>
      <c r="E88" s="330">
        <v>0</v>
      </c>
      <c r="F88" s="331">
        <v>0</v>
      </c>
      <c r="G88" s="331">
        <v>0</v>
      </c>
      <c r="H88" s="331">
        <v>0</v>
      </c>
    </row>
    <row r="89" spans="1:8" x14ac:dyDescent="0.25">
      <c r="A89" s="324" t="s">
        <v>389</v>
      </c>
      <c r="B89" s="330">
        <v>0</v>
      </c>
      <c r="C89" s="330">
        <v>0</v>
      </c>
      <c r="D89" s="330">
        <v>0</v>
      </c>
      <c r="E89" s="330">
        <v>0</v>
      </c>
      <c r="F89" s="331">
        <v>0</v>
      </c>
      <c r="G89" s="331">
        <v>0</v>
      </c>
      <c r="H89" s="331">
        <v>0</v>
      </c>
    </row>
    <row r="90" spans="1:8" x14ac:dyDescent="0.25">
      <c r="A90" s="324" t="s">
        <v>385</v>
      </c>
      <c r="B90" s="330">
        <v>100</v>
      </c>
      <c r="C90" s="330">
        <v>0</v>
      </c>
      <c r="D90" s="330">
        <v>0</v>
      </c>
      <c r="E90" s="330">
        <v>0</v>
      </c>
      <c r="F90" s="331">
        <v>0</v>
      </c>
      <c r="G90" s="331">
        <v>0</v>
      </c>
      <c r="H90" s="331">
        <v>0</v>
      </c>
    </row>
    <row r="91" spans="1:8" x14ac:dyDescent="0.25">
      <c r="A91" s="324" t="s">
        <v>630</v>
      </c>
      <c r="B91" s="330">
        <v>0</v>
      </c>
      <c r="C91" s="330">
        <v>0</v>
      </c>
      <c r="D91" s="330">
        <v>0</v>
      </c>
      <c r="E91" s="330">
        <v>0</v>
      </c>
      <c r="F91" s="331">
        <v>0</v>
      </c>
      <c r="G91" s="331">
        <v>0</v>
      </c>
      <c r="H91" s="331">
        <v>0</v>
      </c>
    </row>
    <row r="92" spans="1:8" x14ac:dyDescent="0.25">
      <c r="A92" s="324" t="s">
        <v>391</v>
      </c>
      <c r="B92" s="330">
        <v>149</v>
      </c>
      <c r="C92" s="330">
        <v>0</v>
      </c>
      <c r="D92" s="330">
        <v>0</v>
      </c>
      <c r="E92" s="330">
        <v>0</v>
      </c>
      <c r="F92" s="331">
        <v>0</v>
      </c>
      <c r="G92" s="331">
        <v>0</v>
      </c>
      <c r="H92" s="331">
        <v>0</v>
      </c>
    </row>
    <row r="93" spans="1:8" x14ac:dyDescent="0.25">
      <c r="A93" s="324" t="s">
        <v>392</v>
      </c>
      <c r="B93" s="330">
        <v>0</v>
      </c>
      <c r="C93" s="330">
        <v>0</v>
      </c>
      <c r="D93" s="330">
        <v>0</v>
      </c>
      <c r="E93" s="330">
        <v>0</v>
      </c>
      <c r="F93" s="331">
        <v>0</v>
      </c>
      <c r="G93" s="331">
        <v>0</v>
      </c>
      <c r="H93" s="331">
        <v>0</v>
      </c>
    </row>
    <row r="94" spans="1:8" x14ac:dyDescent="0.25">
      <c r="A94" s="324" t="s">
        <v>393</v>
      </c>
      <c r="B94" s="330">
        <v>119</v>
      </c>
      <c r="C94" s="330">
        <v>0</v>
      </c>
      <c r="D94" s="330">
        <v>0</v>
      </c>
      <c r="E94" s="330">
        <v>0</v>
      </c>
      <c r="F94" s="331">
        <v>0</v>
      </c>
      <c r="G94" s="331">
        <v>0</v>
      </c>
      <c r="H94" s="331">
        <v>0</v>
      </c>
    </row>
    <row r="95" spans="1:8" x14ac:dyDescent="0.25">
      <c r="A95" s="324" t="s">
        <v>394</v>
      </c>
      <c r="B95" s="330">
        <v>0</v>
      </c>
      <c r="C95" s="330">
        <v>0</v>
      </c>
      <c r="D95" s="330">
        <v>0</v>
      </c>
      <c r="E95" s="330">
        <v>0</v>
      </c>
      <c r="F95" s="331">
        <v>0</v>
      </c>
      <c r="G95" s="331">
        <v>0</v>
      </c>
      <c r="H95" s="331">
        <v>0</v>
      </c>
    </row>
    <row r="96" spans="1:8" x14ac:dyDescent="0.25">
      <c r="A96" s="324" t="s">
        <v>395</v>
      </c>
      <c r="B96" s="330">
        <v>0</v>
      </c>
      <c r="C96" s="330">
        <v>0</v>
      </c>
      <c r="D96" s="330">
        <v>0</v>
      </c>
      <c r="E96" s="330">
        <v>0</v>
      </c>
      <c r="F96" s="331">
        <v>0</v>
      </c>
      <c r="G96" s="331">
        <v>0</v>
      </c>
      <c r="H96" s="331">
        <v>0</v>
      </c>
    </row>
    <row r="97" spans="1:8" x14ac:dyDescent="0.25">
      <c r="A97" s="324" t="s">
        <v>396</v>
      </c>
      <c r="B97" s="330">
        <v>0</v>
      </c>
      <c r="C97" s="330">
        <v>0</v>
      </c>
      <c r="D97" s="330">
        <v>0</v>
      </c>
      <c r="E97" s="330">
        <v>0</v>
      </c>
      <c r="F97" s="331">
        <v>0</v>
      </c>
      <c r="G97" s="331">
        <v>0</v>
      </c>
      <c r="H97" s="331">
        <v>0</v>
      </c>
    </row>
    <row r="98" spans="1:8" ht="26.4" x14ac:dyDescent="0.25">
      <c r="A98" s="329" t="s">
        <v>631</v>
      </c>
      <c r="B98" s="330">
        <v>271</v>
      </c>
      <c r="C98" s="330">
        <v>0</v>
      </c>
      <c r="D98" s="330">
        <v>0</v>
      </c>
      <c r="E98" s="330">
        <v>0</v>
      </c>
      <c r="F98" s="331">
        <v>1316</v>
      </c>
      <c r="G98" s="331">
        <v>0</v>
      </c>
      <c r="H98" s="331">
        <v>1316</v>
      </c>
    </row>
    <row r="99" spans="1:8" ht="26.4" x14ac:dyDescent="0.25">
      <c r="A99" s="329" t="s">
        <v>632</v>
      </c>
      <c r="B99" s="330">
        <v>0</v>
      </c>
      <c r="C99" s="330">
        <v>0</v>
      </c>
      <c r="D99" s="330">
        <v>0</v>
      </c>
      <c r="E99" s="330">
        <v>0</v>
      </c>
      <c r="F99" s="331">
        <v>0</v>
      </c>
      <c r="G99" s="331">
        <v>0</v>
      </c>
      <c r="H99" s="331">
        <v>0</v>
      </c>
    </row>
    <row r="100" spans="1:8" x14ac:dyDescent="0.25">
      <c r="A100" s="324" t="s">
        <v>400</v>
      </c>
      <c r="B100" s="330">
        <v>220</v>
      </c>
      <c r="C100" s="330">
        <v>0</v>
      </c>
      <c r="D100" s="330">
        <v>0</v>
      </c>
      <c r="E100" s="330">
        <v>0</v>
      </c>
      <c r="F100" s="331">
        <v>0</v>
      </c>
      <c r="G100" s="331">
        <v>0</v>
      </c>
      <c r="H100" s="331">
        <v>0</v>
      </c>
    </row>
    <row r="101" spans="1:8" x14ac:dyDescent="0.25">
      <c r="A101" s="324" t="s">
        <v>401</v>
      </c>
      <c r="B101" s="330">
        <v>0</v>
      </c>
      <c r="C101" s="330">
        <v>0</v>
      </c>
      <c r="D101" s="330">
        <v>0</v>
      </c>
      <c r="E101" s="330">
        <v>0</v>
      </c>
      <c r="F101" s="331">
        <v>0</v>
      </c>
      <c r="G101" s="331">
        <v>0</v>
      </c>
      <c r="H101" s="331">
        <v>0</v>
      </c>
    </row>
    <row r="102" spans="1:8" x14ac:dyDescent="0.25">
      <c r="A102" s="324" t="s">
        <v>402</v>
      </c>
      <c r="B102" s="330">
        <v>0</v>
      </c>
      <c r="C102" s="330">
        <v>0</v>
      </c>
      <c r="D102" s="330">
        <v>0</v>
      </c>
      <c r="E102" s="330">
        <v>0</v>
      </c>
      <c r="F102" s="331">
        <v>0</v>
      </c>
      <c r="G102" s="331">
        <v>0</v>
      </c>
      <c r="H102" s="331">
        <v>0</v>
      </c>
    </row>
    <row r="103" spans="1:8" x14ac:dyDescent="0.25">
      <c r="A103" s="324" t="s">
        <v>403</v>
      </c>
      <c r="B103" s="330">
        <v>0</v>
      </c>
      <c r="C103" s="330">
        <v>0</v>
      </c>
      <c r="D103" s="330">
        <v>0</v>
      </c>
      <c r="E103" s="330">
        <v>0</v>
      </c>
      <c r="F103" s="331">
        <v>0</v>
      </c>
      <c r="G103" s="331">
        <v>0</v>
      </c>
      <c r="H103" s="331">
        <v>0</v>
      </c>
    </row>
    <row r="104" spans="1:8" ht="26.4" x14ac:dyDescent="0.25">
      <c r="A104" s="329" t="s">
        <v>633</v>
      </c>
      <c r="B104" s="330">
        <v>0</v>
      </c>
      <c r="C104" s="330">
        <v>0</v>
      </c>
      <c r="D104" s="330">
        <v>0</v>
      </c>
      <c r="E104" s="330">
        <v>0</v>
      </c>
      <c r="F104" s="331">
        <v>0</v>
      </c>
      <c r="G104" s="331">
        <v>0</v>
      </c>
      <c r="H104" s="331">
        <v>0</v>
      </c>
    </row>
    <row r="105" spans="1:8" x14ac:dyDescent="0.25">
      <c r="A105" s="324" t="s">
        <v>406</v>
      </c>
      <c r="B105" s="330">
        <v>0</v>
      </c>
      <c r="C105" s="330">
        <v>0</v>
      </c>
      <c r="D105" s="330">
        <v>0</v>
      </c>
      <c r="E105" s="330">
        <v>0</v>
      </c>
      <c r="F105" s="331">
        <v>0</v>
      </c>
      <c r="G105" s="331">
        <v>0</v>
      </c>
      <c r="H105" s="331">
        <v>0</v>
      </c>
    </row>
    <row r="106" spans="1:8" x14ac:dyDescent="0.25">
      <c r="A106" s="324" t="s">
        <v>407</v>
      </c>
      <c r="B106" s="330">
        <v>421</v>
      </c>
      <c r="C106" s="330">
        <v>0</v>
      </c>
      <c r="D106" s="330">
        <v>0</v>
      </c>
      <c r="E106" s="330">
        <v>0</v>
      </c>
      <c r="F106" s="331">
        <v>0</v>
      </c>
      <c r="G106" s="331">
        <v>0</v>
      </c>
      <c r="H106" s="331">
        <v>0</v>
      </c>
    </row>
    <row r="107" spans="1:8" x14ac:dyDescent="0.25">
      <c r="A107" s="324" t="s">
        <v>408</v>
      </c>
      <c r="B107" s="330">
        <v>0</v>
      </c>
      <c r="C107" s="330">
        <v>0</v>
      </c>
      <c r="D107" s="330">
        <v>0</v>
      </c>
      <c r="E107" s="330">
        <v>0</v>
      </c>
      <c r="F107" s="331">
        <v>0</v>
      </c>
      <c r="G107" s="331">
        <v>0</v>
      </c>
      <c r="H107" s="331">
        <v>0</v>
      </c>
    </row>
    <row r="108" spans="1:8" x14ac:dyDescent="0.25">
      <c r="A108" s="324" t="s">
        <v>409</v>
      </c>
      <c r="B108" s="330">
        <v>0</v>
      </c>
      <c r="C108" s="330">
        <v>0</v>
      </c>
      <c r="D108" s="330">
        <v>0</v>
      </c>
      <c r="E108" s="330">
        <v>0</v>
      </c>
      <c r="F108" s="331">
        <v>0</v>
      </c>
      <c r="G108" s="331">
        <v>0</v>
      </c>
      <c r="H108" s="331">
        <v>0</v>
      </c>
    </row>
    <row r="109" spans="1:8" x14ac:dyDescent="0.25">
      <c r="A109" s="324" t="s">
        <v>410</v>
      </c>
      <c r="B109" s="330">
        <v>297</v>
      </c>
      <c r="C109" s="330">
        <v>0</v>
      </c>
      <c r="D109" s="330">
        <v>0</v>
      </c>
      <c r="E109" s="330">
        <v>0</v>
      </c>
      <c r="F109" s="331">
        <v>0</v>
      </c>
      <c r="G109" s="331">
        <v>0</v>
      </c>
      <c r="H109" s="331">
        <v>0</v>
      </c>
    </row>
    <row r="110" spans="1:8" x14ac:dyDescent="0.25">
      <c r="A110" s="324" t="s">
        <v>411</v>
      </c>
      <c r="B110" s="330">
        <v>0</v>
      </c>
      <c r="C110" s="330">
        <v>0</v>
      </c>
      <c r="D110" s="330">
        <v>0</v>
      </c>
      <c r="E110" s="330">
        <v>0</v>
      </c>
      <c r="F110" s="331">
        <v>0</v>
      </c>
      <c r="G110" s="331">
        <v>0</v>
      </c>
      <c r="H110" s="331">
        <v>0</v>
      </c>
    </row>
    <row r="111" spans="1:8" x14ac:dyDescent="0.25">
      <c r="A111" s="324" t="s">
        <v>634</v>
      </c>
      <c r="B111" s="330">
        <v>337</v>
      </c>
      <c r="C111" s="330">
        <v>0</v>
      </c>
      <c r="D111" s="330">
        <v>0</v>
      </c>
      <c r="E111" s="330">
        <v>0</v>
      </c>
      <c r="F111" s="331">
        <v>0</v>
      </c>
      <c r="G111" s="331">
        <v>0</v>
      </c>
      <c r="H111" s="331">
        <v>0</v>
      </c>
    </row>
    <row r="112" spans="1:8" x14ac:dyDescent="0.25">
      <c r="A112" s="324" t="s">
        <v>413</v>
      </c>
      <c r="B112" s="330">
        <v>0</v>
      </c>
      <c r="C112" s="330">
        <v>0</v>
      </c>
      <c r="D112" s="330">
        <v>0</v>
      </c>
      <c r="E112" s="330">
        <v>0</v>
      </c>
      <c r="F112" s="331">
        <v>0</v>
      </c>
      <c r="G112" s="331">
        <v>0</v>
      </c>
      <c r="H112" s="331">
        <v>0</v>
      </c>
    </row>
    <row r="113" spans="1:8" x14ac:dyDescent="0.25">
      <c r="A113" s="324" t="s">
        <v>414</v>
      </c>
      <c r="B113" s="330">
        <v>24</v>
      </c>
      <c r="C113" s="330">
        <v>0</v>
      </c>
      <c r="D113" s="330">
        <v>0</v>
      </c>
      <c r="E113" s="330">
        <v>0</v>
      </c>
      <c r="F113" s="331">
        <v>0</v>
      </c>
      <c r="G113" s="331">
        <v>0</v>
      </c>
      <c r="H113" s="331">
        <v>0</v>
      </c>
    </row>
    <row r="114" spans="1:8" x14ac:dyDescent="0.25">
      <c r="A114" s="324" t="s">
        <v>415</v>
      </c>
      <c r="B114" s="330">
        <v>0</v>
      </c>
      <c r="C114" s="330">
        <v>0</v>
      </c>
      <c r="D114" s="330">
        <v>0</v>
      </c>
      <c r="E114" s="330">
        <v>0</v>
      </c>
      <c r="F114" s="331">
        <v>0</v>
      </c>
      <c r="G114" s="331">
        <v>0</v>
      </c>
      <c r="H114" s="331">
        <v>0</v>
      </c>
    </row>
    <row r="115" spans="1:8" x14ac:dyDescent="0.25">
      <c r="A115" s="324" t="s">
        <v>416</v>
      </c>
      <c r="B115" s="330">
        <v>0</v>
      </c>
      <c r="C115" s="330">
        <v>0</v>
      </c>
      <c r="D115" s="330">
        <v>0</v>
      </c>
      <c r="E115" s="330">
        <v>0</v>
      </c>
      <c r="F115" s="331">
        <v>0</v>
      </c>
      <c r="G115" s="331">
        <v>0</v>
      </c>
      <c r="H115" s="331">
        <v>0</v>
      </c>
    </row>
    <row r="116" spans="1:8" x14ac:dyDescent="0.25">
      <c r="A116" s="324" t="s">
        <v>417</v>
      </c>
      <c r="B116" s="330">
        <v>177</v>
      </c>
      <c r="C116" s="330">
        <v>0</v>
      </c>
      <c r="D116" s="330">
        <v>0</v>
      </c>
      <c r="E116" s="330">
        <v>0</v>
      </c>
      <c r="F116" s="331">
        <v>0</v>
      </c>
      <c r="G116" s="331">
        <v>0</v>
      </c>
      <c r="H116" s="331">
        <v>0</v>
      </c>
    </row>
    <row r="117" spans="1:8" x14ac:dyDescent="0.25">
      <c r="A117" s="324" t="s">
        <v>418</v>
      </c>
      <c r="B117" s="330">
        <v>0</v>
      </c>
      <c r="C117" s="330">
        <v>0</v>
      </c>
      <c r="D117" s="330">
        <v>0</v>
      </c>
      <c r="E117" s="330">
        <v>0</v>
      </c>
      <c r="F117" s="331">
        <v>0</v>
      </c>
      <c r="G117" s="331">
        <v>0</v>
      </c>
      <c r="H117" s="331">
        <v>0</v>
      </c>
    </row>
    <row r="118" spans="1:8" x14ac:dyDescent="0.25">
      <c r="A118" s="324" t="s">
        <v>419</v>
      </c>
      <c r="B118" s="330">
        <v>606</v>
      </c>
      <c r="C118" s="330">
        <v>169</v>
      </c>
      <c r="D118" s="330">
        <v>0</v>
      </c>
      <c r="E118" s="330">
        <v>0</v>
      </c>
      <c r="F118" s="331">
        <v>0</v>
      </c>
      <c r="G118" s="331">
        <v>342.24219999999991</v>
      </c>
      <c r="H118" s="331">
        <v>342</v>
      </c>
    </row>
    <row r="119" spans="1:8" x14ac:dyDescent="0.25">
      <c r="A119" s="324" t="s">
        <v>420</v>
      </c>
      <c r="B119" s="330">
        <v>195</v>
      </c>
      <c r="C119" s="330">
        <v>0</v>
      </c>
      <c r="D119" s="330">
        <v>0</v>
      </c>
      <c r="E119" s="330">
        <v>0</v>
      </c>
      <c r="F119" s="331">
        <v>0</v>
      </c>
      <c r="G119" s="331">
        <v>0</v>
      </c>
      <c r="H119" s="331">
        <v>0</v>
      </c>
    </row>
    <row r="120" spans="1:8" x14ac:dyDescent="0.25">
      <c r="A120" s="324" t="s">
        <v>421</v>
      </c>
      <c r="B120" s="330">
        <v>920</v>
      </c>
      <c r="C120" s="330">
        <v>483</v>
      </c>
      <c r="D120" s="330">
        <v>168</v>
      </c>
      <c r="E120" s="330">
        <v>0</v>
      </c>
      <c r="F120" s="331">
        <v>0</v>
      </c>
      <c r="G120" s="331">
        <v>31.644599999999969</v>
      </c>
      <c r="H120" s="331">
        <v>32</v>
      </c>
    </row>
    <row r="121" spans="1:8" x14ac:dyDescent="0.25">
      <c r="A121" s="324" t="s">
        <v>422</v>
      </c>
      <c r="B121" s="330">
        <v>0</v>
      </c>
      <c r="C121" s="330">
        <v>0</v>
      </c>
      <c r="D121" s="330">
        <v>0</v>
      </c>
      <c r="E121" s="330">
        <v>0</v>
      </c>
      <c r="F121" s="331">
        <v>0</v>
      </c>
      <c r="G121" s="331">
        <v>0</v>
      </c>
      <c r="H121" s="331">
        <v>0</v>
      </c>
    </row>
    <row r="122" spans="1:8" x14ac:dyDescent="0.25">
      <c r="A122" s="324" t="s">
        <v>423</v>
      </c>
      <c r="B122" s="330">
        <v>0</v>
      </c>
      <c r="C122" s="330">
        <v>0</v>
      </c>
      <c r="D122" s="330">
        <v>0</v>
      </c>
      <c r="E122" s="330">
        <v>0</v>
      </c>
      <c r="F122" s="331">
        <v>0</v>
      </c>
      <c r="G122" s="331">
        <v>0</v>
      </c>
      <c r="H122" s="331">
        <v>0</v>
      </c>
    </row>
    <row r="123" spans="1:8" x14ac:dyDescent="0.25">
      <c r="A123" s="324" t="s">
        <v>424</v>
      </c>
      <c r="B123" s="330">
        <v>0</v>
      </c>
      <c r="C123" s="330">
        <v>0</v>
      </c>
      <c r="D123" s="330">
        <v>0</v>
      </c>
      <c r="E123" s="330">
        <v>0</v>
      </c>
      <c r="F123" s="331">
        <v>0</v>
      </c>
      <c r="G123" s="331">
        <v>0</v>
      </c>
      <c r="H123" s="331">
        <v>0</v>
      </c>
    </row>
    <row r="124" spans="1:8" x14ac:dyDescent="0.25">
      <c r="A124" s="324" t="s">
        <v>425</v>
      </c>
      <c r="B124" s="330">
        <v>0</v>
      </c>
      <c r="C124" s="330">
        <v>0</v>
      </c>
      <c r="D124" s="330">
        <v>0</v>
      </c>
      <c r="E124" s="330">
        <v>0</v>
      </c>
      <c r="F124" s="331">
        <v>0</v>
      </c>
      <c r="G124" s="331">
        <v>0</v>
      </c>
      <c r="H124" s="331">
        <v>0</v>
      </c>
    </row>
    <row r="125" spans="1:8" x14ac:dyDescent="0.25">
      <c r="A125" s="324" t="s">
        <v>426</v>
      </c>
      <c r="B125" s="330">
        <v>40</v>
      </c>
      <c r="C125" s="330">
        <v>0</v>
      </c>
      <c r="D125" s="330">
        <v>0</v>
      </c>
      <c r="E125" s="330">
        <v>0</v>
      </c>
      <c r="F125" s="331">
        <v>0</v>
      </c>
      <c r="G125" s="331">
        <v>0</v>
      </c>
      <c r="H125" s="331">
        <v>0</v>
      </c>
    </row>
    <row r="126" spans="1:8" x14ac:dyDescent="0.25">
      <c r="A126" s="324" t="s">
        <v>427</v>
      </c>
      <c r="B126" s="330">
        <v>445</v>
      </c>
      <c r="C126" s="330">
        <v>8</v>
      </c>
      <c r="D126" s="330">
        <v>0</v>
      </c>
      <c r="E126" s="330">
        <v>0</v>
      </c>
      <c r="F126" s="331">
        <v>0</v>
      </c>
      <c r="G126" s="331">
        <v>0</v>
      </c>
      <c r="H126" s="331">
        <v>0</v>
      </c>
    </row>
    <row r="127" spans="1:8" x14ac:dyDescent="0.25">
      <c r="A127" s="324" t="s">
        <v>428</v>
      </c>
      <c r="B127" s="330">
        <v>0</v>
      </c>
      <c r="C127" s="330">
        <v>0</v>
      </c>
      <c r="D127" s="330">
        <v>0</v>
      </c>
      <c r="E127" s="330">
        <v>0</v>
      </c>
      <c r="F127" s="331">
        <v>0</v>
      </c>
      <c r="G127" s="331">
        <v>0</v>
      </c>
      <c r="H127" s="331">
        <v>0</v>
      </c>
    </row>
    <row r="128" spans="1:8" x14ac:dyDescent="0.25">
      <c r="A128" s="324" t="s">
        <v>429</v>
      </c>
      <c r="B128" s="330">
        <v>771</v>
      </c>
      <c r="C128" s="330">
        <v>334</v>
      </c>
      <c r="D128" s="330">
        <v>19</v>
      </c>
      <c r="E128" s="330">
        <v>0</v>
      </c>
      <c r="F128" s="331">
        <v>0</v>
      </c>
      <c r="G128" s="331">
        <v>0</v>
      </c>
      <c r="H128" s="331">
        <v>0</v>
      </c>
    </row>
    <row r="129" spans="1:8" x14ac:dyDescent="0.25">
      <c r="A129" s="324" t="s">
        <v>430</v>
      </c>
      <c r="B129" s="330">
        <v>0</v>
      </c>
      <c r="C129" s="330">
        <v>0</v>
      </c>
      <c r="D129" s="330">
        <v>0</v>
      </c>
      <c r="E129" s="330">
        <v>0</v>
      </c>
      <c r="F129" s="331">
        <v>0</v>
      </c>
      <c r="G129" s="331">
        <v>0</v>
      </c>
      <c r="H129" s="331">
        <v>0</v>
      </c>
    </row>
    <row r="130" spans="1:8" x14ac:dyDescent="0.25">
      <c r="A130" s="324" t="s">
        <v>431</v>
      </c>
      <c r="B130" s="330">
        <v>0</v>
      </c>
      <c r="C130" s="330">
        <v>0</v>
      </c>
      <c r="D130" s="330">
        <v>0</v>
      </c>
      <c r="E130" s="330">
        <v>0</v>
      </c>
      <c r="F130" s="331">
        <v>0</v>
      </c>
      <c r="G130" s="331">
        <v>0</v>
      </c>
      <c r="H130" s="331">
        <v>0</v>
      </c>
    </row>
    <row r="131" spans="1:8" x14ac:dyDescent="0.25">
      <c r="A131" s="324" t="s">
        <v>432</v>
      </c>
      <c r="B131" s="330">
        <v>589</v>
      </c>
      <c r="C131" s="330">
        <v>152</v>
      </c>
      <c r="D131" s="330">
        <v>0</v>
      </c>
      <c r="E131" s="330">
        <v>0</v>
      </c>
      <c r="F131" s="331">
        <v>0</v>
      </c>
      <c r="G131" s="331">
        <v>0</v>
      </c>
      <c r="H131" s="331">
        <v>0</v>
      </c>
    </row>
    <row r="132" spans="1:8" x14ac:dyDescent="0.25">
      <c r="A132" s="324" t="s">
        <v>433</v>
      </c>
      <c r="B132" s="330">
        <v>321</v>
      </c>
      <c r="C132" s="330">
        <v>0</v>
      </c>
      <c r="D132" s="330">
        <v>0</v>
      </c>
      <c r="E132" s="330">
        <v>0</v>
      </c>
      <c r="F132" s="331">
        <v>0</v>
      </c>
      <c r="G132" s="331">
        <v>0</v>
      </c>
      <c r="H132" s="331">
        <v>0</v>
      </c>
    </row>
    <row r="133" spans="1:8" x14ac:dyDescent="0.25">
      <c r="A133" s="324" t="s">
        <v>434</v>
      </c>
      <c r="B133" s="330">
        <v>0</v>
      </c>
      <c r="C133" s="330">
        <v>0</v>
      </c>
      <c r="D133" s="330">
        <v>0</v>
      </c>
      <c r="E133" s="330">
        <v>0</v>
      </c>
      <c r="F133" s="331">
        <v>0</v>
      </c>
      <c r="G133" s="331">
        <v>0</v>
      </c>
      <c r="H133" s="331">
        <v>0</v>
      </c>
    </row>
    <row r="134" spans="1:8" x14ac:dyDescent="0.25">
      <c r="A134" s="324" t="s">
        <v>435</v>
      </c>
      <c r="B134" s="330">
        <v>0</v>
      </c>
      <c r="C134" s="330">
        <v>0</v>
      </c>
      <c r="D134" s="330">
        <v>0</v>
      </c>
      <c r="E134" s="330">
        <v>0</v>
      </c>
      <c r="F134" s="331">
        <v>0</v>
      </c>
      <c r="G134" s="331">
        <v>0</v>
      </c>
      <c r="H134" s="331">
        <v>0</v>
      </c>
    </row>
    <row r="135" spans="1:8" x14ac:dyDescent="0.25">
      <c r="A135" s="324" t="s">
        <v>436</v>
      </c>
      <c r="B135" s="330">
        <v>0</v>
      </c>
      <c r="C135" s="330">
        <v>0</v>
      </c>
      <c r="D135" s="330">
        <v>0</v>
      </c>
      <c r="E135" s="330">
        <v>0</v>
      </c>
      <c r="F135" s="331">
        <v>0</v>
      </c>
      <c r="G135" s="331">
        <v>0</v>
      </c>
      <c r="H135" s="331">
        <v>0</v>
      </c>
    </row>
    <row r="136" spans="1:8" x14ac:dyDescent="0.25">
      <c r="A136" s="324" t="s">
        <v>437</v>
      </c>
      <c r="B136" s="330">
        <v>0</v>
      </c>
      <c r="C136" s="330">
        <v>0</v>
      </c>
      <c r="D136" s="330">
        <v>0</v>
      </c>
      <c r="E136" s="330">
        <v>0</v>
      </c>
      <c r="F136" s="331">
        <v>0</v>
      </c>
      <c r="G136" s="331">
        <v>0</v>
      </c>
      <c r="H136" s="331">
        <v>0</v>
      </c>
    </row>
    <row r="137" spans="1:8" ht="26.4" x14ac:dyDescent="0.25">
      <c r="A137" s="329" t="s">
        <v>635</v>
      </c>
      <c r="B137" s="330">
        <v>26</v>
      </c>
      <c r="C137" s="330">
        <v>0</v>
      </c>
      <c r="D137" s="330">
        <v>0</v>
      </c>
      <c r="E137" s="330">
        <v>0</v>
      </c>
      <c r="F137" s="331">
        <v>0</v>
      </c>
      <c r="G137" s="331">
        <v>0</v>
      </c>
      <c r="H137" s="331">
        <v>0</v>
      </c>
    </row>
    <row r="138" spans="1:8" x14ac:dyDescent="0.25">
      <c r="A138" s="324" t="s">
        <v>440</v>
      </c>
      <c r="B138" s="330">
        <v>224</v>
      </c>
      <c r="C138" s="330">
        <v>0</v>
      </c>
      <c r="D138" s="330">
        <v>0</v>
      </c>
      <c r="E138" s="330">
        <v>0</v>
      </c>
      <c r="F138" s="331">
        <v>0</v>
      </c>
      <c r="G138" s="331">
        <v>0</v>
      </c>
      <c r="H138" s="331">
        <v>0</v>
      </c>
    </row>
    <row r="139" spans="1:8" x14ac:dyDescent="0.25">
      <c r="A139" s="324" t="s">
        <v>441</v>
      </c>
      <c r="B139" s="330">
        <v>0</v>
      </c>
      <c r="C139" s="330">
        <v>0</v>
      </c>
      <c r="D139" s="330">
        <v>0</v>
      </c>
      <c r="E139" s="330">
        <v>0</v>
      </c>
      <c r="F139" s="331">
        <v>0</v>
      </c>
      <c r="G139" s="331">
        <v>0</v>
      </c>
      <c r="H139" s="331">
        <v>0</v>
      </c>
    </row>
    <row r="140" spans="1:8" x14ac:dyDescent="0.25">
      <c r="A140" s="324" t="s">
        <v>442</v>
      </c>
      <c r="B140" s="330">
        <v>1161</v>
      </c>
      <c r="C140" s="330">
        <v>724</v>
      </c>
      <c r="D140" s="330">
        <v>409</v>
      </c>
      <c r="E140" s="330">
        <v>138</v>
      </c>
      <c r="F140" s="331">
        <v>0</v>
      </c>
      <c r="G140" s="331">
        <v>0</v>
      </c>
      <c r="H140" s="331">
        <v>0</v>
      </c>
    </row>
    <row r="141" spans="1:8" x14ac:dyDescent="0.25">
      <c r="A141" s="324" t="s">
        <v>443</v>
      </c>
      <c r="B141" s="330">
        <v>0</v>
      </c>
      <c r="C141" s="330">
        <v>0</v>
      </c>
      <c r="D141" s="330">
        <v>0</v>
      </c>
      <c r="E141" s="330">
        <v>0</v>
      </c>
      <c r="F141" s="331">
        <v>0</v>
      </c>
      <c r="G141" s="331">
        <v>0</v>
      </c>
      <c r="H141" s="331">
        <v>0</v>
      </c>
    </row>
    <row r="142" spans="1:8" x14ac:dyDescent="0.25">
      <c r="A142" s="324" t="s">
        <v>444</v>
      </c>
      <c r="B142" s="330">
        <v>740</v>
      </c>
      <c r="C142" s="330">
        <v>303</v>
      </c>
      <c r="D142" s="330">
        <v>0</v>
      </c>
      <c r="E142" s="330">
        <v>0</v>
      </c>
      <c r="F142" s="331">
        <v>0</v>
      </c>
      <c r="G142" s="331">
        <v>0</v>
      </c>
      <c r="H142" s="331">
        <v>0</v>
      </c>
    </row>
    <row r="143" spans="1:8" ht="26.4" x14ac:dyDescent="0.25">
      <c r="A143" s="332" t="s">
        <v>636</v>
      </c>
      <c r="B143" s="330">
        <v>445</v>
      </c>
      <c r="C143" s="330">
        <v>8</v>
      </c>
      <c r="D143" s="330">
        <v>0</v>
      </c>
      <c r="E143" s="330">
        <v>0</v>
      </c>
      <c r="F143" s="331">
        <v>0</v>
      </c>
      <c r="G143" s="331">
        <v>0</v>
      </c>
      <c r="H143" s="331">
        <v>0</v>
      </c>
    </row>
    <row r="144" spans="1:8" x14ac:dyDescent="0.25">
      <c r="A144" s="324" t="s">
        <v>447</v>
      </c>
      <c r="B144" s="330">
        <v>0</v>
      </c>
      <c r="C144" s="330">
        <v>0</v>
      </c>
      <c r="D144" s="330">
        <v>0</v>
      </c>
      <c r="E144" s="330">
        <v>0</v>
      </c>
      <c r="F144" s="331">
        <v>0</v>
      </c>
      <c r="G144" s="331">
        <v>0</v>
      </c>
      <c r="H144" s="331">
        <v>0</v>
      </c>
    </row>
    <row r="145" spans="1:8" x14ac:dyDescent="0.25">
      <c r="A145" s="324" t="s">
        <v>448</v>
      </c>
      <c r="B145" s="330">
        <v>0</v>
      </c>
      <c r="C145" s="330">
        <v>0</v>
      </c>
      <c r="D145" s="330">
        <v>0</v>
      </c>
      <c r="E145" s="330">
        <v>0</v>
      </c>
      <c r="F145" s="331">
        <v>0</v>
      </c>
      <c r="G145" s="331">
        <v>0</v>
      </c>
      <c r="H145" s="331">
        <v>0</v>
      </c>
    </row>
    <row r="146" spans="1:8" x14ac:dyDescent="0.25">
      <c r="A146" s="324" t="s">
        <v>449</v>
      </c>
      <c r="B146" s="330">
        <v>774</v>
      </c>
      <c r="C146" s="330">
        <v>337</v>
      </c>
      <c r="D146" s="330">
        <v>22</v>
      </c>
      <c r="E146" s="330">
        <v>0</v>
      </c>
      <c r="F146" s="331">
        <v>0</v>
      </c>
      <c r="G146" s="331">
        <v>0</v>
      </c>
      <c r="H146" s="331">
        <v>0</v>
      </c>
    </row>
    <row r="147" spans="1:8" x14ac:dyDescent="0.25">
      <c r="A147" s="324" t="s">
        <v>450</v>
      </c>
      <c r="B147" s="330">
        <v>0</v>
      </c>
      <c r="C147" s="330">
        <v>0</v>
      </c>
      <c r="D147" s="330">
        <v>0</v>
      </c>
      <c r="E147" s="330">
        <v>0</v>
      </c>
      <c r="F147" s="331">
        <v>0</v>
      </c>
      <c r="G147" s="331">
        <v>0</v>
      </c>
      <c r="H147" s="331">
        <v>0</v>
      </c>
    </row>
    <row r="148" spans="1:8" x14ac:dyDescent="0.25">
      <c r="A148" s="324" t="s">
        <v>451</v>
      </c>
      <c r="B148" s="330">
        <v>0</v>
      </c>
      <c r="C148" s="330">
        <v>0</v>
      </c>
      <c r="D148" s="330">
        <v>0</v>
      </c>
      <c r="E148" s="330">
        <v>0</v>
      </c>
      <c r="F148" s="331">
        <v>0</v>
      </c>
      <c r="G148" s="331">
        <v>0</v>
      </c>
      <c r="H148" s="331">
        <v>0</v>
      </c>
    </row>
    <row r="149" spans="1:8" x14ac:dyDescent="0.25">
      <c r="A149" s="324" t="s">
        <v>452</v>
      </c>
      <c r="B149" s="330">
        <v>0</v>
      </c>
      <c r="C149" s="330">
        <v>0</v>
      </c>
      <c r="D149" s="330">
        <v>0</v>
      </c>
      <c r="E149" s="330">
        <v>0</v>
      </c>
      <c r="F149" s="331">
        <v>0</v>
      </c>
      <c r="G149" s="331">
        <v>0</v>
      </c>
      <c r="H149" s="331">
        <v>0</v>
      </c>
    </row>
    <row r="150" spans="1:8" x14ac:dyDescent="0.25">
      <c r="A150" s="324" t="s">
        <v>453</v>
      </c>
      <c r="B150" s="330">
        <v>0</v>
      </c>
      <c r="C150" s="330">
        <v>0</v>
      </c>
      <c r="D150" s="330">
        <v>0</v>
      </c>
      <c r="E150" s="330">
        <v>0</v>
      </c>
      <c r="F150" s="331">
        <v>0</v>
      </c>
      <c r="G150" s="331">
        <v>0</v>
      </c>
      <c r="H150" s="331">
        <v>0</v>
      </c>
    </row>
    <row r="151" spans="1:8" x14ac:dyDescent="0.25">
      <c r="A151" s="324" t="s">
        <v>454</v>
      </c>
      <c r="B151" s="330">
        <v>0</v>
      </c>
      <c r="C151" s="330">
        <v>0</v>
      </c>
      <c r="D151" s="330">
        <v>0</v>
      </c>
      <c r="E151" s="330">
        <v>0</v>
      </c>
      <c r="F151" s="331">
        <v>0</v>
      </c>
      <c r="G151" s="331">
        <v>0</v>
      </c>
      <c r="H151" s="331">
        <v>0</v>
      </c>
    </row>
    <row r="152" spans="1:8" x14ac:dyDescent="0.25">
      <c r="A152" s="324" t="s">
        <v>455</v>
      </c>
      <c r="B152" s="330">
        <v>0</v>
      </c>
      <c r="C152" s="330">
        <v>0</v>
      </c>
      <c r="D152" s="330">
        <v>0</v>
      </c>
      <c r="E152" s="330">
        <v>0</v>
      </c>
      <c r="F152" s="331">
        <v>0</v>
      </c>
      <c r="G152" s="331">
        <v>0</v>
      </c>
      <c r="H152" s="331">
        <v>0</v>
      </c>
    </row>
    <row r="153" spans="1:8" x14ac:dyDescent="0.25">
      <c r="A153" s="324" t="s">
        <v>456</v>
      </c>
      <c r="B153" s="330">
        <v>0</v>
      </c>
      <c r="C153" s="330">
        <v>0</v>
      </c>
      <c r="D153" s="330">
        <v>0</v>
      </c>
      <c r="E153" s="330">
        <v>0</v>
      </c>
      <c r="F153" s="331">
        <v>0</v>
      </c>
      <c r="G153" s="331">
        <v>0</v>
      </c>
      <c r="H153" s="331">
        <v>0</v>
      </c>
    </row>
    <row r="154" spans="1:8" x14ac:dyDescent="0.25">
      <c r="A154" s="324" t="s">
        <v>457</v>
      </c>
      <c r="B154" s="330">
        <v>533</v>
      </c>
      <c r="C154" s="330">
        <v>96</v>
      </c>
      <c r="D154" s="330">
        <v>0</v>
      </c>
      <c r="E154" s="330">
        <v>0</v>
      </c>
      <c r="F154" s="331">
        <v>0</v>
      </c>
      <c r="G154" s="331">
        <v>0</v>
      </c>
      <c r="H154" s="331">
        <v>0</v>
      </c>
    </row>
    <row r="155" spans="1:8" x14ac:dyDescent="0.25">
      <c r="A155" s="324" t="s">
        <v>458</v>
      </c>
      <c r="B155" s="330">
        <v>0</v>
      </c>
      <c r="C155" s="330">
        <v>0</v>
      </c>
      <c r="D155" s="330">
        <v>0</v>
      </c>
      <c r="E155" s="330">
        <v>0</v>
      </c>
      <c r="F155" s="331">
        <v>0</v>
      </c>
      <c r="G155" s="331">
        <v>0</v>
      </c>
      <c r="H155" s="331">
        <v>0</v>
      </c>
    </row>
    <row r="156" spans="1:8" x14ac:dyDescent="0.25">
      <c r="A156" s="324" t="s">
        <v>459</v>
      </c>
      <c r="B156" s="330">
        <v>0</v>
      </c>
      <c r="C156" s="330">
        <v>0</v>
      </c>
      <c r="D156" s="330">
        <v>0</v>
      </c>
      <c r="E156" s="330">
        <v>0</v>
      </c>
      <c r="F156" s="331">
        <v>0</v>
      </c>
      <c r="G156" s="331">
        <v>0</v>
      </c>
      <c r="H156" s="331">
        <v>0</v>
      </c>
    </row>
    <row r="157" spans="1:8" x14ac:dyDescent="0.25">
      <c r="A157" s="324" t="s">
        <v>460</v>
      </c>
      <c r="B157" s="330">
        <v>0</v>
      </c>
      <c r="C157" s="330">
        <v>0</v>
      </c>
      <c r="D157" s="330">
        <v>0</v>
      </c>
      <c r="E157" s="330">
        <v>0</v>
      </c>
      <c r="F157" s="331">
        <v>0</v>
      </c>
      <c r="G157" s="331">
        <v>0</v>
      </c>
      <c r="H157" s="331">
        <v>0</v>
      </c>
    </row>
    <row r="158" spans="1:8" x14ac:dyDescent="0.25">
      <c r="A158" s="324" t="s">
        <v>461</v>
      </c>
      <c r="B158" s="330">
        <v>493</v>
      </c>
      <c r="C158" s="330">
        <v>56</v>
      </c>
      <c r="D158" s="330">
        <v>0</v>
      </c>
      <c r="E158" s="330">
        <v>0</v>
      </c>
      <c r="F158" s="331">
        <v>0</v>
      </c>
      <c r="G158" s="331">
        <v>0</v>
      </c>
      <c r="H158" s="331">
        <v>0</v>
      </c>
    </row>
    <row r="159" spans="1:8" x14ac:dyDescent="0.25">
      <c r="A159" s="324" t="s">
        <v>462</v>
      </c>
      <c r="B159" s="330">
        <v>0</v>
      </c>
      <c r="C159" s="330">
        <v>0</v>
      </c>
      <c r="D159" s="330">
        <v>0</v>
      </c>
      <c r="E159" s="330">
        <v>0</v>
      </c>
      <c r="F159" s="331">
        <v>0</v>
      </c>
      <c r="G159" s="331">
        <v>0</v>
      </c>
      <c r="H159" s="331">
        <v>0</v>
      </c>
    </row>
    <row r="160" spans="1:8" x14ac:dyDescent="0.25">
      <c r="A160" s="324" t="s">
        <v>463</v>
      </c>
      <c r="B160" s="330">
        <v>313</v>
      </c>
      <c r="C160" s="330">
        <v>0</v>
      </c>
      <c r="D160" s="330">
        <v>0</v>
      </c>
      <c r="E160" s="330">
        <v>0</v>
      </c>
      <c r="F160" s="331">
        <v>0</v>
      </c>
      <c r="G160" s="331">
        <v>0</v>
      </c>
      <c r="H160" s="331">
        <v>0</v>
      </c>
    </row>
    <row r="161" spans="1:8" x14ac:dyDescent="0.25">
      <c r="A161" s="324" t="s">
        <v>464</v>
      </c>
      <c r="B161" s="330">
        <v>720</v>
      </c>
      <c r="C161" s="330">
        <v>283</v>
      </c>
      <c r="D161" s="330">
        <v>0</v>
      </c>
      <c r="E161" s="330">
        <v>0</v>
      </c>
      <c r="F161" s="331">
        <v>0</v>
      </c>
      <c r="G161" s="331">
        <v>0</v>
      </c>
      <c r="H161" s="331">
        <v>0</v>
      </c>
    </row>
    <row r="162" spans="1:8" x14ac:dyDescent="0.25">
      <c r="A162" s="324" t="s">
        <v>465</v>
      </c>
      <c r="B162" s="330">
        <v>0</v>
      </c>
      <c r="C162" s="330">
        <v>0</v>
      </c>
      <c r="D162" s="330">
        <v>0</v>
      </c>
      <c r="E162" s="330">
        <v>0</v>
      </c>
      <c r="F162" s="331">
        <v>0</v>
      </c>
      <c r="G162" s="331">
        <v>0</v>
      </c>
      <c r="H162" s="331">
        <v>0</v>
      </c>
    </row>
    <row r="163" spans="1:8" x14ac:dyDescent="0.25">
      <c r="A163" s="324" t="s">
        <v>466</v>
      </c>
      <c r="B163" s="330">
        <v>218</v>
      </c>
      <c r="C163" s="330">
        <v>0</v>
      </c>
      <c r="D163" s="330">
        <v>0</v>
      </c>
      <c r="E163" s="330">
        <v>0</v>
      </c>
      <c r="F163" s="331">
        <v>0</v>
      </c>
      <c r="G163" s="331">
        <v>0</v>
      </c>
      <c r="H163" s="331">
        <v>0</v>
      </c>
    </row>
    <row r="164" spans="1:8" x14ac:dyDescent="0.25">
      <c r="A164" s="324" t="s">
        <v>467</v>
      </c>
      <c r="B164" s="330">
        <v>0</v>
      </c>
      <c r="C164" s="330">
        <v>0</v>
      </c>
      <c r="D164" s="330">
        <v>0</v>
      </c>
      <c r="E164" s="330">
        <v>0</v>
      </c>
      <c r="F164" s="331">
        <v>0</v>
      </c>
      <c r="G164" s="331">
        <v>0</v>
      </c>
      <c r="H164" s="331">
        <v>0</v>
      </c>
    </row>
    <row r="165" spans="1:8" x14ac:dyDescent="0.25">
      <c r="A165" s="324" t="s">
        <v>468</v>
      </c>
      <c r="B165" s="330">
        <v>0</v>
      </c>
      <c r="C165" s="330">
        <v>0</v>
      </c>
      <c r="D165" s="330">
        <v>0</v>
      </c>
      <c r="E165" s="330">
        <v>0</v>
      </c>
      <c r="F165" s="331">
        <v>0</v>
      </c>
      <c r="G165" s="331">
        <v>0</v>
      </c>
      <c r="H165" s="331">
        <v>0</v>
      </c>
    </row>
    <row r="166" spans="1:8" x14ac:dyDescent="0.25">
      <c r="A166" s="324" t="s">
        <v>469</v>
      </c>
      <c r="B166" s="330">
        <v>0</v>
      </c>
      <c r="C166" s="330">
        <v>0</v>
      </c>
      <c r="D166" s="330">
        <v>0</v>
      </c>
      <c r="E166" s="330">
        <v>0</v>
      </c>
      <c r="F166" s="331">
        <v>0</v>
      </c>
      <c r="G166" s="331">
        <v>0</v>
      </c>
      <c r="H166" s="331">
        <v>0</v>
      </c>
    </row>
    <row r="167" spans="1:8" x14ac:dyDescent="0.25">
      <c r="A167" s="324" t="s">
        <v>470</v>
      </c>
      <c r="B167" s="330">
        <v>0</v>
      </c>
      <c r="C167" s="330">
        <v>0</v>
      </c>
      <c r="D167" s="330">
        <v>0</v>
      </c>
      <c r="E167" s="330">
        <v>0</v>
      </c>
      <c r="F167" s="331">
        <v>0</v>
      </c>
      <c r="G167" s="331">
        <v>0</v>
      </c>
      <c r="H167" s="331">
        <v>0</v>
      </c>
    </row>
    <row r="168" spans="1:8" x14ac:dyDescent="0.25">
      <c r="A168" s="324" t="s">
        <v>471</v>
      </c>
      <c r="B168" s="330">
        <v>0</v>
      </c>
      <c r="C168" s="330">
        <v>0</v>
      </c>
      <c r="D168" s="330">
        <v>0</v>
      </c>
      <c r="E168" s="330">
        <v>0</v>
      </c>
      <c r="F168" s="331">
        <v>0</v>
      </c>
      <c r="G168" s="331">
        <v>0</v>
      </c>
      <c r="H168" s="331">
        <v>0</v>
      </c>
    </row>
    <row r="169" spans="1:8" x14ac:dyDescent="0.25">
      <c r="A169" s="324" t="s">
        <v>472</v>
      </c>
      <c r="B169" s="330">
        <v>554</v>
      </c>
      <c r="C169" s="330">
        <v>117</v>
      </c>
      <c r="D169" s="330">
        <v>0</v>
      </c>
      <c r="E169" s="330">
        <v>0</v>
      </c>
      <c r="F169" s="331">
        <v>0</v>
      </c>
      <c r="G169" s="331">
        <v>0</v>
      </c>
      <c r="H169" s="331">
        <v>0</v>
      </c>
    </row>
    <row r="170" spans="1:8" x14ac:dyDescent="0.25">
      <c r="A170" s="324" t="s">
        <v>473</v>
      </c>
      <c r="B170" s="330">
        <v>7</v>
      </c>
      <c r="C170" s="330">
        <v>0</v>
      </c>
      <c r="D170" s="330">
        <v>0</v>
      </c>
      <c r="E170" s="330">
        <v>0</v>
      </c>
      <c r="F170" s="331">
        <v>0</v>
      </c>
      <c r="G170" s="331">
        <v>0</v>
      </c>
      <c r="H170" s="331">
        <v>0</v>
      </c>
    </row>
    <row r="171" spans="1:8" x14ac:dyDescent="0.25">
      <c r="A171" s="324" t="s">
        <v>474</v>
      </c>
      <c r="B171" s="330">
        <v>458</v>
      </c>
      <c r="C171" s="330">
        <v>21</v>
      </c>
      <c r="D171" s="330">
        <v>0</v>
      </c>
      <c r="E171" s="330">
        <v>0</v>
      </c>
      <c r="F171" s="331">
        <v>0</v>
      </c>
      <c r="G171" s="331">
        <v>0</v>
      </c>
      <c r="H171" s="331">
        <v>0</v>
      </c>
    </row>
    <row r="172" spans="1:8" x14ac:dyDescent="0.25">
      <c r="A172" s="324" t="s">
        <v>475</v>
      </c>
      <c r="B172" s="330">
        <v>0</v>
      </c>
      <c r="C172" s="330">
        <v>0</v>
      </c>
      <c r="D172" s="330">
        <v>0</v>
      </c>
      <c r="E172" s="330">
        <v>0</v>
      </c>
      <c r="F172" s="331">
        <v>0</v>
      </c>
      <c r="G172" s="331">
        <v>0</v>
      </c>
      <c r="H172" s="331">
        <v>0</v>
      </c>
    </row>
    <row r="173" spans="1:8" x14ac:dyDescent="0.25">
      <c r="A173" s="324" t="s">
        <v>476</v>
      </c>
      <c r="B173" s="330">
        <v>0</v>
      </c>
      <c r="C173" s="330">
        <v>0</v>
      </c>
      <c r="D173" s="330">
        <v>0</v>
      </c>
      <c r="E173" s="330">
        <v>0</v>
      </c>
      <c r="F173" s="331">
        <v>0</v>
      </c>
      <c r="G173" s="331">
        <v>0</v>
      </c>
      <c r="H173" s="331">
        <v>0</v>
      </c>
    </row>
    <row r="174" spans="1:8" x14ac:dyDescent="0.25">
      <c r="A174" s="324" t="s">
        <v>477</v>
      </c>
      <c r="B174" s="330">
        <v>0</v>
      </c>
      <c r="C174" s="330">
        <v>0</v>
      </c>
      <c r="D174" s="330">
        <v>0</v>
      </c>
      <c r="E174" s="330">
        <v>0</v>
      </c>
      <c r="F174" s="331">
        <v>0</v>
      </c>
      <c r="G174" s="331">
        <v>0</v>
      </c>
      <c r="H174" s="331">
        <v>0</v>
      </c>
    </row>
    <row r="175" spans="1:8" x14ac:dyDescent="0.25">
      <c r="A175" s="324" t="s">
        <v>478</v>
      </c>
      <c r="B175" s="330">
        <v>451</v>
      </c>
      <c r="C175" s="330">
        <v>14</v>
      </c>
      <c r="D175" s="330">
        <v>0</v>
      </c>
      <c r="E175" s="330">
        <v>0</v>
      </c>
      <c r="F175" s="331">
        <v>0</v>
      </c>
      <c r="G175" s="331">
        <v>0</v>
      </c>
      <c r="H175" s="331">
        <v>0</v>
      </c>
    </row>
    <row r="176" spans="1:8" x14ac:dyDescent="0.25">
      <c r="A176" s="324" t="s">
        <v>479</v>
      </c>
      <c r="B176" s="330">
        <v>0</v>
      </c>
      <c r="C176" s="330">
        <v>0</v>
      </c>
      <c r="D176" s="330">
        <v>0</v>
      </c>
      <c r="E176" s="330">
        <v>0</v>
      </c>
      <c r="F176" s="331">
        <v>783</v>
      </c>
      <c r="G176" s="331">
        <v>0</v>
      </c>
      <c r="H176" s="331">
        <v>783</v>
      </c>
    </row>
    <row r="177" spans="1:8" x14ac:dyDescent="0.25">
      <c r="A177" s="324" t="s">
        <v>480</v>
      </c>
      <c r="B177" s="330">
        <v>0</v>
      </c>
      <c r="C177" s="330">
        <v>0</v>
      </c>
      <c r="D177" s="330">
        <v>0</v>
      </c>
      <c r="E177" s="330">
        <v>0</v>
      </c>
      <c r="F177" s="331">
        <v>0</v>
      </c>
      <c r="G177" s="331">
        <v>0</v>
      </c>
      <c r="H177" s="331">
        <v>0</v>
      </c>
    </row>
    <row r="178" spans="1:8" x14ac:dyDescent="0.25">
      <c r="A178" s="324" t="s">
        <v>481</v>
      </c>
      <c r="B178" s="330">
        <v>0</v>
      </c>
      <c r="C178" s="330">
        <v>0</v>
      </c>
      <c r="D178" s="330">
        <v>0</v>
      </c>
      <c r="E178" s="330">
        <v>0</v>
      </c>
      <c r="F178" s="331">
        <v>0</v>
      </c>
      <c r="G178" s="331">
        <v>0</v>
      </c>
      <c r="H178" s="331">
        <v>0</v>
      </c>
    </row>
    <row r="179" spans="1:8" x14ac:dyDescent="0.25">
      <c r="A179" s="324" t="s">
        <v>482</v>
      </c>
      <c r="B179" s="330">
        <v>0</v>
      </c>
      <c r="C179" s="330">
        <v>0</v>
      </c>
      <c r="D179" s="330">
        <v>0</v>
      </c>
      <c r="E179" s="330">
        <v>0</v>
      </c>
      <c r="F179" s="331">
        <v>0</v>
      </c>
      <c r="G179" s="331">
        <v>0</v>
      </c>
      <c r="H179" s="331">
        <v>0</v>
      </c>
    </row>
    <row r="180" spans="1:8" x14ac:dyDescent="0.25">
      <c r="A180" s="324" t="s">
        <v>483</v>
      </c>
      <c r="B180" s="330">
        <v>0</v>
      </c>
      <c r="C180" s="330">
        <v>0</v>
      </c>
      <c r="D180" s="330">
        <v>0</v>
      </c>
      <c r="E180" s="330">
        <v>0</v>
      </c>
      <c r="F180" s="331">
        <v>0</v>
      </c>
      <c r="G180" s="331">
        <v>0</v>
      </c>
      <c r="H180" s="331">
        <v>0</v>
      </c>
    </row>
    <row r="181" spans="1:8" x14ac:dyDescent="0.25">
      <c r="A181" s="324" t="s">
        <v>484</v>
      </c>
      <c r="B181" s="330">
        <v>774</v>
      </c>
      <c r="C181" s="330">
        <v>337</v>
      </c>
      <c r="D181" s="330">
        <v>22</v>
      </c>
      <c r="E181" s="330">
        <v>0</v>
      </c>
      <c r="F181" s="331">
        <v>0</v>
      </c>
      <c r="G181" s="331">
        <v>0</v>
      </c>
      <c r="H181" s="331">
        <v>0</v>
      </c>
    </row>
    <row r="182" spans="1:8" x14ac:dyDescent="0.25">
      <c r="A182" s="324" t="s">
        <v>485</v>
      </c>
      <c r="B182" s="330">
        <v>0</v>
      </c>
      <c r="C182" s="330">
        <v>0</v>
      </c>
      <c r="D182" s="330">
        <v>0</v>
      </c>
      <c r="E182" s="330">
        <v>0</v>
      </c>
      <c r="F182" s="331">
        <v>0</v>
      </c>
      <c r="G182" s="331">
        <v>0</v>
      </c>
      <c r="H182" s="331">
        <v>0</v>
      </c>
    </row>
    <row r="183" spans="1:8" x14ac:dyDescent="0.25">
      <c r="A183" s="324" t="s">
        <v>486</v>
      </c>
      <c r="B183" s="330">
        <v>332</v>
      </c>
      <c r="C183" s="330">
        <v>0</v>
      </c>
      <c r="D183" s="330">
        <v>0</v>
      </c>
      <c r="E183" s="330">
        <v>0</v>
      </c>
      <c r="F183" s="331">
        <v>0</v>
      </c>
      <c r="G183" s="331">
        <v>0</v>
      </c>
      <c r="H183" s="331">
        <v>0</v>
      </c>
    </row>
    <row r="184" spans="1:8" x14ac:dyDescent="0.25">
      <c r="A184" s="324" t="s">
        <v>487</v>
      </c>
      <c r="B184" s="330">
        <v>0</v>
      </c>
      <c r="C184" s="330">
        <v>0</v>
      </c>
      <c r="D184" s="330">
        <v>0</v>
      </c>
      <c r="E184" s="330">
        <v>0</v>
      </c>
      <c r="F184" s="331">
        <v>0</v>
      </c>
      <c r="G184" s="331">
        <v>0</v>
      </c>
      <c r="H184" s="331">
        <v>0</v>
      </c>
    </row>
    <row r="185" spans="1:8" x14ac:dyDescent="0.25">
      <c r="A185" s="324" t="s">
        <v>488</v>
      </c>
      <c r="B185" s="330">
        <v>0</v>
      </c>
      <c r="C185" s="330">
        <v>0</v>
      </c>
      <c r="D185" s="330">
        <v>0</v>
      </c>
      <c r="E185" s="330">
        <v>0</v>
      </c>
      <c r="F185" s="331">
        <v>0</v>
      </c>
      <c r="G185" s="331">
        <v>0</v>
      </c>
      <c r="H185" s="331">
        <v>0</v>
      </c>
    </row>
    <row r="186" spans="1:8" x14ac:dyDescent="0.25">
      <c r="A186" s="324" t="s">
        <v>489</v>
      </c>
      <c r="B186" s="330">
        <v>0</v>
      </c>
      <c r="C186" s="330">
        <v>0</v>
      </c>
      <c r="D186" s="330">
        <v>0</v>
      </c>
      <c r="E186" s="330">
        <v>0</v>
      </c>
      <c r="F186" s="331">
        <v>0</v>
      </c>
      <c r="G186" s="331">
        <v>0</v>
      </c>
      <c r="H186" s="331">
        <v>0</v>
      </c>
    </row>
    <row r="187" spans="1:8" x14ac:dyDescent="0.25">
      <c r="A187" s="324" t="s">
        <v>490</v>
      </c>
      <c r="B187" s="330">
        <v>0</v>
      </c>
      <c r="C187" s="330">
        <v>0</v>
      </c>
      <c r="D187" s="330">
        <v>0</v>
      </c>
      <c r="E187" s="330">
        <v>0</v>
      </c>
      <c r="F187" s="331">
        <v>0</v>
      </c>
      <c r="G187" s="331">
        <v>0</v>
      </c>
      <c r="H187" s="331">
        <v>0</v>
      </c>
    </row>
    <row r="188" spans="1:8" x14ac:dyDescent="0.25">
      <c r="A188" s="324" t="s">
        <v>491</v>
      </c>
      <c r="B188" s="330">
        <v>0</v>
      </c>
      <c r="C188" s="330">
        <v>0</v>
      </c>
      <c r="D188" s="330">
        <v>0</v>
      </c>
      <c r="E188" s="330">
        <v>0</v>
      </c>
      <c r="F188" s="331">
        <v>0</v>
      </c>
      <c r="G188" s="331">
        <v>0</v>
      </c>
      <c r="H188" s="331">
        <v>0</v>
      </c>
    </row>
    <row r="189" spans="1:8" x14ac:dyDescent="0.25">
      <c r="A189" s="324" t="s">
        <v>492</v>
      </c>
      <c r="B189" s="330">
        <v>0</v>
      </c>
      <c r="C189" s="330">
        <v>0</v>
      </c>
      <c r="D189" s="330">
        <v>0</v>
      </c>
      <c r="E189" s="330">
        <v>0</v>
      </c>
      <c r="F189" s="331">
        <v>0</v>
      </c>
      <c r="G189" s="331">
        <v>0</v>
      </c>
      <c r="H189" s="331">
        <v>0</v>
      </c>
    </row>
    <row r="190" spans="1:8" x14ac:dyDescent="0.25">
      <c r="A190" s="324" t="s">
        <v>493</v>
      </c>
      <c r="B190" s="330">
        <v>0</v>
      </c>
      <c r="C190" s="330">
        <v>0</v>
      </c>
      <c r="D190" s="330">
        <v>0</v>
      </c>
      <c r="E190" s="330">
        <v>0</v>
      </c>
      <c r="F190" s="331">
        <v>0</v>
      </c>
      <c r="G190" s="331">
        <v>0</v>
      </c>
      <c r="H190" s="331">
        <v>0</v>
      </c>
    </row>
    <row r="191" spans="1:8" x14ac:dyDescent="0.25">
      <c r="A191" s="324" t="s">
        <v>494</v>
      </c>
      <c r="B191" s="330">
        <v>1152</v>
      </c>
      <c r="C191" s="330">
        <v>715</v>
      </c>
      <c r="D191" s="330">
        <v>400</v>
      </c>
      <c r="E191" s="330">
        <v>129</v>
      </c>
      <c r="F191" s="331">
        <v>0</v>
      </c>
      <c r="G191" s="331">
        <v>0</v>
      </c>
      <c r="H191" s="331">
        <v>0</v>
      </c>
    </row>
    <row r="192" spans="1:8" ht="26.4" x14ac:dyDescent="0.25">
      <c r="A192" s="329" t="s">
        <v>637</v>
      </c>
      <c r="B192" s="330">
        <v>30</v>
      </c>
      <c r="C192" s="330">
        <v>0</v>
      </c>
      <c r="D192" s="330">
        <v>0</v>
      </c>
      <c r="E192" s="330">
        <v>0</v>
      </c>
      <c r="F192" s="331">
        <v>0</v>
      </c>
      <c r="G192" s="331">
        <v>0</v>
      </c>
      <c r="H192" s="331">
        <v>0</v>
      </c>
    </row>
    <row r="193" spans="1:8" x14ac:dyDescent="0.25">
      <c r="A193" s="324" t="s">
        <v>497</v>
      </c>
      <c r="B193" s="330">
        <v>0</v>
      </c>
      <c r="C193" s="330">
        <v>0</v>
      </c>
      <c r="D193" s="330">
        <v>0</v>
      </c>
      <c r="E193" s="330">
        <v>0</v>
      </c>
      <c r="F193" s="331">
        <v>294</v>
      </c>
      <c r="G193" s="331">
        <v>0</v>
      </c>
      <c r="H193" s="331">
        <v>294</v>
      </c>
    </row>
    <row r="194" spans="1:8" x14ac:dyDescent="0.25">
      <c r="A194" s="324" t="s">
        <v>498</v>
      </c>
      <c r="B194" s="330">
        <v>0</v>
      </c>
      <c r="C194" s="330">
        <v>0</v>
      </c>
      <c r="D194" s="330">
        <v>0</v>
      </c>
      <c r="E194" s="330">
        <v>0</v>
      </c>
      <c r="F194" s="331">
        <v>0</v>
      </c>
      <c r="G194" s="331">
        <v>0</v>
      </c>
      <c r="H194" s="331">
        <v>0</v>
      </c>
    </row>
    <row r="195" spans="1:8" x14ac:dyDescent="0.25">
      <c r="A195" s="324" t="s">
        <v>499</v>
      </c>
      <c r="B195" s="330">
        <v>206</v>
      </c>
      <c r="C195" s="330">
        <v>0</v>
      </c>
      <c r="D195" s="330">
        <v>0</v>
      </c>
      <c r="E195" s="330">
        <v>0</v>
      </c>
      <c r="F195" s="331">
        <v>0</v>
      </c>
      <c r="G195" s="331">
        <v>0</v>
      </c>
      <c r="H195" s="331">
        <v>0</v>
      </c>
    </row>
    <row r="196" spans="1:8" x14ac:dyDescent="0.25">
      <c r="A196" s="324" t="s">
        <v>500</v>
      </c>
      <c r="B196" s="330">
        <v>0</v>
      </c>
      <c r="C196" s="330">
        <v>0</v>
      </c>
      <c r="D196" s="330">
        <v>0</v>
      </c>
      <c r="E196" s="330">
        <v>0</v>
      </c>
      <c r="F196" s="331">
        <v>0</v>
      </c>
      <c r="G196" s="331">
        <v>0</v>
      </c>
      <c r="H196" s="331">
        <v>0</v>
      </c>
    </row>
    <row r="197" spans="1:8" x14ac:dyDescent="0.25">
      <c r="A197" s="324" t="s">
        <v>501</v>
      </c>
      <c r="B197" s="330">
        <v>0</v>
      </c>
      <c r="C197" s="330">
        <v>0</v>
      </c>
      <c r="D197" s="330">
        <v>0</v>
      </c>
      <c r="E197" s="330">
        <v>0</v>
      </c>
      <c r="F197" s="331">
        <v>0</v>
      </c>
      <c r="G197" s="331">
        <v>262.93819999999999</v>
      </c>
      <c r="H197" s="331">
        <v>263</v>
      </c>
    </row>
    <row r="198" spans="1:8" x14ac:dyDescent="0.25">
      <c r="A198" s="324" t="s">
        <v>502</v>
      </c>
      <c r="B198" s="330">
        <v>599</v>
      </c>
      <c r="C198" s="330">
        <v>162</v>
      </c>
      <c r="D198" s="330">
        <v>0</v>
      </c>
      <c r="E198" s="330">
        <v>0</v>
      </c>
      <c r="F198" s="331">
        <v>0</v>
      </c>
      <c r="G198" s="331">
        <v>0</v>
      </c>
      <c r="H198" s="331">
        <v>0</v>
      </c>
    </row>
    <row r="199" spans="1:8" x14ac:dyDescent="0.25">
      <c r="A199" s="324" t="s">
        <v>503</v>
      </c>
      <c r="B199" s="330">
        <v>782</v>
      </c>
      <c r="C199" s="330">
        <v>345</v>
      </c>
      <c r="D199" s="330">
        <v>30</v>
      </c>
      <c r="E199" s="330">
        <v>0</v>
      </c>
      <c r="F199" s="331">
        <v>0</v>
      </c>
      <c r="G199" s="331">
        <v>0</v>
      </c>
      <c r="H199" s="331">
        <v>0</v>
      </c>
    </row>
    <row r="200" spans="1:8" x14ac:dyDescent="0.25">
      <c r="A200" s="324" t="s">
        <v>504</v>
      </c>
      <c r="B200" s="330">
        <v>508</v>
      </c>
      <c r="C200" s="330">
        <v>71</v>
      </c>
      <c r="D200" s="330">
        <v>0</v>
      </c>
      <c r="E200" s="330">
        <v>0</v>
      </c>
      <c r="F200" s="331">
        <v>0</v>
      </c>
      <c r="G200" s="331">
        <v>0</v>
      </c>
      <c r="H200" s="331">
        <v>0</v>
      </c>
    </row>
    <row r="201" spans="1:8" x14ac:dyDescent="0.25">
      <c r="A201" s="324" t="s">
        <v>505</v>
      </c>
      <c r="B201" s="330">
        <v>0</v>
      </c>
      <c r="C201" s="330">
        <v>0</v>
      </c>
      <c r="D201" s="330">
        <v>0</v>
      </c>
      <c r="E201" s="330">
        <v>0</v>
      </c>
      <c r="F201" s="331">
        <v>0</v>
      </c>
      <c r="G201" s="331">
        <v>0</v>
      </c>
      <c r="H201" s="331">
        <v>0</v>
      </c>
    </row>
    <row r="202" spans="1:8" x14ac:dyDescent="0.25">
      <c r="A202" s="324" t="s">
        <v>506</v>
      </c>
      <c r="B202" s="330">
        <v>0</v>
      </c>
      <c r="C202" s="330">
        <v>0</v>
      </c>
      <c r="D202" s="330">
        <v>0</v>
      </c>
      <c r="E202" s="330">
        <v>0</v>
      </c>
      <c r="F202" s="331">
        <v>0</v>
      </c>
      <c r="G202" s="331">
        <v>315.62179999999995</v>
      </c>
      <c r="H202" s="331">
        <v>316</v>
      </c>
    </row>
    <row r="203" spans="1:8" x14ac:dyDescent="0.25">
      <c r="A203" s="324" t="s">
        <v>507</v>
      </c>
      <c r="B203" s="330">
        <v>0</v>
      </c>
      <c r="C203" s="330">
        <v>0</v>
      </c>
      <c r="D203" s="330">
        <v>0</v>
      </c>
      <c r="E203" s="330">
        <v>0</v>
      </c>
      <c r="F203" s="331">
        <v>0</v>
      </c>
      <c r="G203" s="331">
        <v>0</v>
      </c>
      <c r="H203" s="331">
        <v>0</v>
      </c>
    </row>
    <row r="204" spans="1:8" x14ac:dyDescent="0.25">
      <c r="A204" s="324" t="s">
        <v>508</v>
      </c>
      <c r="B204" s="330">
        <v>0</v>
      </c>
      <c r="C204" s="330">
        <v>0</v>
      </c>
      <c r="D204" s="330">
        <v>0</v>
      </c>
      <c r="E204" s="330">
        <v>0</v>
      </c>
      <c r="F204" s="331">
        <v>0</v>
      </c>
      <c r="G204" s="331">
        <v>0</v>
      </c>
      <c r="H204" s="331">
        <v>0</v>
      </c>
    </row>
    <row r="205" spans="1:8" x14ac:dyDescent="0.25">
      <c r="A205" s="324" t="s">
        <v>509</v>
      </c>
      <c r="B205" s="330">
        <v>0</v>
      </c>
      <c r="C205" s="330">
        <v>0</v>
      </c>
      <c r="D205" s="330">
        <v>0</v>
      </c>
      <c r="E205" s="330">
        <v>0</v>
      </c>
      <c r="F205" s="331">
        <v>0</v>
      </c>
      <c r="G205" s="331">
        <v>0</v>
      </c>
      <c r="H205" s="331">
        <v>0</v>
      </c>
    </row>
    <row r="206" spans="1:8" x14ac:dyDescent="0.25">
      <c r="A206" s="324" t="s">
        <v>510</v>
      </c>
      <c r="B206" s="330">
        <v>0</v>
      </c>
      <c r="C206" s="330">
        <v>0</v>
      </c>
      <c r="D206" s="330">
        <v>0</v>
      </c>
      <c r="E206" s="330">
        <v>0</v>
      </c>
      <c r="F206" s="331">
        <v>13</v>
      </c>
      <c r="G206" s="331">
        <v>0</v>
      </c>
      <c r="H206" s="331">
        <v>13</v>
      </c>
    </row>
    <row r="207" spans="1:8" x14ac:dyDescent="0.25">
      <c r="A207" s="324" t="s">
        <v>511</v>
      </c>
      <c r="B207" s="330">
        <v>0</v>
      </c>
      <c r="C207" s="330">
        <v>0</v>
      </c>
      <c r="D207" s="330">
        <v>0</v>
      </c>
      <c r="E207" s="330">
        <v>0</v>
      </c>
      <c r="F207" s="331">
        <v>4</v>
      </c>
      <c r="G207" s="331">
        <v>0</v>
      </c>
      <c r="H207" s="331">
        <v>4</v>
      </c>
    </row>
    <row r="208" spans="1:8" ht="26.4" x14ac:dyDescent="0.25">
      <c r="A208" s="329" t="s">
        <v>638</v>
      </c>
      <c r="B208" s="330">
        <v>0</v>
      </c>
      <c r="C208" s="330">
        <v>0</v>
      </c>
      <c r="D208" s="330">
        <v>0</v>
      </c>
      <c r="E208" s="330">
        <v>0</v>
      </c>
      <c r="F208" s="331">
        <v>0</v>
      </c>
      <c r="G208" s="331">
        <v>0</v>
      </c>
      <c r="H208" s="331">
        <v>0</v>
      </c>
    </row>
    <row r="209" spans="1:8" x14ac:dyDescent="0.25">
      <c r="A209" s="324" t="s">
        <v>514</v>
      </c>
      <c r="B209" s="330">
        <v>307</v>
      </c>
      <c r="C209" s="330">
        <v>0</v>
      </c>
      <c r="D209" s="330">
        <v>0</v>
      </c>
      <c r="E209" s="330">
        <v>0</v>
      </c>
      <c r="F209" s="331">
        <v>0</v>
      </c>
      <c r="G209" s="331">
        <v>0</v>
      </c>
      <c r="H209" s="331">
        <v>0</v>
      </c>
    </row>
    <row r="210" spans="1:8" x14ac:dyDescent="0.25">
      <c r="A210" s="324" t="s">
        <v>515</v>
      </c>
      <c r="B210" s="330">
        <v>0</v>
      </c>
      <c r="C210" s="330">
        <v>0</v>
      </c>
      <c r="D210" s="330">
        <v>0</v>
      </c>
      <c r="E210" s="330">
        <v>0</v>
      </c>
      <c r="F210" s="331">
        <v>0</v>
      </c>
      <c r="G210" s="331">
        <v>0</v>
      </c>
      <c r="H210" s="331">
        <v>0</v>
      </c>
    </row>
    <row r="211" spans="1:8" x14ac:dyDescent="0.25">
      <c r="A211" s="324" t="s">
        <v>516</v>
      </c>
      <c r="B211" s="330">
        <v>0</v>
      </c>
      <c r="C211" s="330">
        <v>0</v>
      </c>
      <c r="D211" s="330">
        <v>0</v>
      </c>
      <c r="E211" s="330">
        <v>0</v>
      </c>
      <c r="F211" s="331">
        <v>0</v>
      </c>
      <c r="G211" s="331">
        <v>476.9502</v>
      </c>
      <c r="H211" s="331">
        <v>477</v>
      </c>
    </row>
    <row r="212" spans="1:8" x14ac:dyDescent="0.25">
      <c r="A212" s="324" t="s">
        <v>517</v>
      </c>
      <c r="B212" s="330">
        <v>23</v>
      </c>
      <c r="C212" s="330">
        <v>0</v>
      </c>
      <c r="D212" s="330">
        <v>0</v>
      </c>
      <c r="E212" s="330">
        <v>0</v>
      </c>
      <c r="F212" s="331">
        <v>0</v>
      </c>
      <c r="G212" s="331">
        <v>0</v>
      </c>
      <c r="H212" s="331">
        <v>0</v>
      </c>
    </row>
    <row r="213" spans="1:8" x14ac:dyDescent="0.25">
      <c r="A213" s="324" t="s">
        <v>518</v>
      </c>
      <c r="B213" s="330">
        <v>785</v>
      </c>
      <c r="C213" s="330">
        <v>348</v>
      </c>
      <c r="D213" s="330">
        <v>33</v>
      </c>
      <c r="E213" s="330">
        <v>0</v>
      </c>
      <c r="F213" s="331">
        <v>0</v>
      </c>
      <c r="G213" s="331">
        <v>0</v>
      </c>
      <c r="H213" s="331">
        <v>0</v>
      </c>
    </row>
    <row r="214" spans="1:8" x14ac:dyDescent="0.25">
      <c r="A214" s="324" t="s">
        <v>519</v>
      </c>
      <c r="B214" s="330">
        <v>0</v>
      </c>
      <c r="C214" s="330">
        <v>0</v>
      </c>
      <c r="D214" s="330">
        <v>0</v>
      </c>
      <c r="E214" s="330">
        <v>0</v>
      </c>
      <c r="F214" s="331">
        <v>0</v>
      </c>
      <c r="G214" s="331">
        <v>0</v>
      </c>
      <c r="H214" s="331">
        <v>0</v>
      </c>
    </row>
    <row r="215" spans="1:8" x14ac:dyDescent="0.25">
      <c r="A215" s="324" t="s">
        <v>520</v>
      </c>
      <c r="B215" s="330">
        <v>862</v>
      </c>
      <c r="C215" s="330">
        <v>425</v>
      </c>
      <c r="D215" s="330">
        <v>110</v>
      </c>
      <c r="E215" s="330">
        <v>0</v>
      </c>
      <c r="F215" s="331">
        <v>0</v>
      </c>
      <c r="G215" s="331">
        <v>0</v>
      </c>
      <c r="H215" s="331">
        <v>0</v>
      </c>
    </row>
    <row r="216" spans="1:8" x14ac:dyDescent="0.25">
      <c r="A216" s="324" t="s">
        <v>521</v>
      </c>
      <c r="B216" s="330">
        <v>0</v>
      </c>
      <c r="C216" s="330">
        <v>0</v>
      </c>
      <c r="D216" s="330">
        <v>0</v>
      </c>
      <c r="E216" s="330">
        <v>0</v>
      </c>
      <c r="F216" s="331">
        <v>0</v>
      </c>
      <c r="G216" s="331">
        <v>0</v>
      </c>
      <c r="H216" s="331">
        <v>0</v>
      </c>
    </row>
    <row r="217" spans="1:8" x14ac:dyDescent="0.25">
      <c r="A217" s="324" t="s">
        <v>522</v>
      </c>
      <c r="B217" s="330">
        <v>0</v>
      </c>
      <c r="C217" s="330">
        <v>0</v>
      </c>
      <c r="D217" s="330">
        <v>0</v>
      </c>
      <c r="E217" s="330">
        <v>0</v>
      </c>
      <c r="F217" s="331">
        <v>0</v>
      </c>
      <c r="G217" s="331">
        <v>352.59339999999997</v>
      </c>
      <c r="H217" s="331">
        <v>353</v>
      </c>
    </row>
    <row r="218" spans="1:8" x14ac:dyDescent="0.25">
      <c r="A218" s="324" t="s">
        <v>523</v>
      </c>
      <c r="B218" s="330">
        <v>0</v>
      </c>
      <c r="C218" s="330">
        <v>0</v>
      </c>
      <c r="D218" s="330">
        <v>0</v>
      </c>
      <c r="E218" s="330">
        <v>0</v>
      </c>
      <c r="F218" s="331">
        <v>0</v>
      </c>
      <c r="G218" s="331">
        <v>0</v>
      </c>
      <c r="H218" s="331">
        <v>0</v>
      </c>
    </row>
    <row r="219" spans="1:8" x14ac:dyDescent="0.25">
      <c r="A219" s="324" t="s">
        <v>512</v>
      </c>
      <c r="B219" s="330">
        <v>348</v>
      </c>
      <c r="C219" s="330">
        <v>0</v>
      </c>
      <c r="D219" s="330">
        <v>0</v>
      </c>
      <c r="E219" s="330">
        <v>0</v>
      </c>
      <c r="F219" s="331">
        <v>0</v>
      </c>
      <c r="G219" s="331">
        <v>0</v>
      </c>
      <c r="H219" s="331">
        <v>0</v>
      </c>
    </row>
    <row r="220" spans="1:8" ht="26.4" x14ac:dyDescent="0.25">
      <c r="A220" s="329" t="s">
        <v>639</v>
      </c>
      <c r="B220" s="330">
        <v>0</v>
      </c>
      <c r="C220" s="330">
        <v>0</v>
      </c>
      <c r="D220" s="330">
        <v>0</v>
      </c>
      <c r="E220" s="330">
        <v>0</v>
      </c>
      <c r="F220" s="331">
        <v>0</v>
      </c>
      <c r="G220" s="331">
        <v>0</v>
      </c>
      <c r="H220" s="331">
        <v>0</v>
      </c>
    </row>
    <row r="221" spans="1:8" x14ac:dyDescent="0.25">
      <c r="A221" s="324" t="s">
        <v>526</v>
      </c>
      <c r="B221" s="330">
        <v>0</v>
      </c>
      <c r="C221" s="330">
        <v>0</v>
      </c>
      <c r="D221" s="330">
        <v>0</v>
      </c>
      <c r="E221" s="330">
        <v>0</v>
      </c>
      <c r="F221" s="331">
        <v>0</v>
      </c>
      <c r="G221" s="331">
        <v>0</v>
      </c>
      <c r="H221" s="331">
        <v>0</v>
      </c>
    </row>
    <row r="222" spans="1:8" x14ac:dyDescent="0.25">
      <c r="A222" s="324" t="s">
        <v>527</v>
      </c>
      <c r="B222" s="330">
        <v>0</v>
      </c>
      <c r="C222" s="330">
        <v>0</v>
      </c>
      <c r="D222" s="330">
        <v>0</v>
      </c>
      <c r="E222" s="330">
        <v>0</v>
      </c>
      <c r="F222" s="331">
        <v>0</v>
      </c>
      <c r="G222" s="331">
        <v>79.889399999999966</v>
      </c>
      <c r="H222" s="331">
        <v>80</v>
      </c>
    </row>
    <row r="223" spans="1:8" x14ac:dyDescent="0.25">
      <c r="A223" s="324" t="s">
        <v>528</v>
      </c>
      <c r="B223" s="330">
        <v>0</v>
      </c>
      <c r="C223" s="330">
        <v>0</v>
      </c>
      <c r="D223" s="330">
        <v>0</v>
      </c>
      <c r="E223" s="330">
        <v>0</v>
      </c>
      <c r="F223" s="331">
        <v>0</v>
      </c>
      <c r="G223" s="331">
        <v>0</v>
      </c>
      <c r="H223" s="331">
        <v>0</v>
      </c>
    </row>
    <row r="224" spans="1:8" x14ac:dyDescent="0.25">
      <c r="A224" s="324" t="s">
        <v>529</v>
      </c>
      <c r="B224" s="330">
        <v>0</v>
      </c>
      <c r="C224" s="330">
        <v>0</v>
      </c>
      <c r="D224" s="330">
        <v>0</v>
      </c>
      <c r="E224" s="330">
        <v>0</v>
      </c>
      <c r="F224" s="331">
        <v>0</v>
      </c>
      <c r="G224" s="331">
        <v>0</v>
      </c>
      <c r="H224" s="331">
        <v>0</v>
      </c>
    </row>
    <row r="225" spans="1:8" x14ac:dyDescent="0.25">
      <c r="A225" s="324" t="s">
        <v>530</v>
      </c>
      <c r="B225" s="330">
        <v>453</v>
      </c>
      <c r="C225" s="330">
        <v>16</v>
      </c>
      <c r="D225" s="330">
        <v>0</v>
      </c>
      <c r="E225" s="330">
        <v>0</v>
      </c>
      <c r="F225" s="331">
        <v>0</v>
      </c>
      <c r="G225" s="331">
        <v>0</v>
      </c>
      <c r="H225" s="331">
        <v>0</v>
      </c>
    </row>
    <row r="226" spans="1:8" x14ac:dyDescent="0.25">
      <c r="A226" s="324" t="s">
        <v>531</v>
      </c>
      <c r="B226" s="330">
        <v>87</v>
      </c>
      <c r="C226" s="330">
        <v>0</v>
      </c>
      <c r="D226" s="330">
        <v>0</v>
      </c>
      <c r="E226" s="330">
        <v>0</v>
      </c>
      <c r="F226" s="331">
        <v>0</v>
      </c>
      <c r="G226" s="331">
        <v>0</v>
      </c>
      <c r="H226" s="331">
        <v>0</v>
      </c>
    </row>
    <row r="227" spans="1:8" x14ac:dyDescent="0.25">
      <c r="A227" s="324" t="s">
        <v>532</v>
      </c>
      <c r="B227" s="330">
        <v>0</v>
      </c>
      <c r="C227" s="330">
        <v>0</v>
      </c>
      <c r="D227" s="330">
        <v>0</v>
      </c>
      <c r="E227" s="330">
        <v>0</v>
      </c>
      <c r="F227" s="331">
        <v>0</v>
      </c>
      <c r="G227" s="331">
        <v>395.97359999999998</v>
      </c>
      <c r="H227" s="331">
        <v>396</v>
      </c>
    </row>
    <row r="228" spans="1:8" x14ac:dyDescent="0.25">
      <c r="A228" s="324" t="s">
        <v>533</v>
      </c>
      <c r="B228" s="330">
        <v>0</v>
      </c>
      <c r="C228" s="330">
        <v>0</v>
      </c>
      <c r="D228" s="330">
        <v>0</v>
      </c>
      <c r="E228" s="330">
        <v>0</v>
      </c>
      <c r="F228" s="331">
        <v>0</v>
      </c>
      <c r="G228" s="331">
        <v>0</v>
      </c>
      <c r="H228" s="331">
        <v>0</v>
      </c>
    </row>
    <row r="229" spans="1:8" x14ac:dyDescent="0.25">
      <c r="A229" s="324" t="s">
        <v>534</v>
      </c>
      <c r="B229" s="330">
        <v>882</v>
      </c>
      <c r="C229" s="330">
        <v>445</v>
      </c>
      <c r="D229" s="330">
        <v>130</v>
      </c>
      <c r="E229" s="330">
        <v>0</v>
      </c>
      <c r="F229" s="331">
        <v>0</v>
      </c>
      <c r="G229" s="331">
        <v>0</v>
      </c>
      <c r="H229" s="331">
        <v>0</v>
      </c>
    </row>
    <row r="230" spans="1:8" ht="26.4" x14ac:dyDescent="0.25">
      <c r="A230" s="329" t="s">
        <v>640</v>
      </c>
      <c r="B230" s="330">
        <v>0</v>
      </c>
      <c r="C230" s="330">
        <v>0</v>
      </c>
      <c r="D230" s="330">
        <v>0</v>
      </c>
      <c r="E230" s="330">
        <v>0</v>
      </c>
      <c r="F230" s="331">
        <v>0</v>
      </c>
      <c r="G230" s="331">
        <v>0</v>
      </c>
      <c r="H230" s="331">
        <v>0</v>
      </c>
    </row>
    <row r="231" spans="1:8" x14ac:dyDescent="0.25">
      <c r="A231" s="324" t="s">
        <v>537</v>
      </c>
      <c r="B231" s="330">
        <v>0</v>
      </c>
      <c r="C231" s="330">
        <v>0</v>
      </c>
      <c r="D231" s="330">
        <v>0</v>
      </c>
      <c r="E231" s="330">
        <v>0</v>
      </c>
      <c r="F231" s="331">
        <v>0</v>
      </c>
      <c r="G231" s="331">
        <v>0</v>
      </c>
      <c r="H231" s="331">
        <v>0</v>
      </c>
    </row>
    <row r="232" spans="1:8" x14ac:dyDescent="0.25">
      <c r="A232" s="324" t="s">
        <v>538</v>
      </c>
      <c r="B232" s="330">
        <v>752</v>
      </c>
      <c r="C232" s="330">
        <v>315</v>
      </c>
      <c r="D232" s="330">
        <v>0</v>
      </c>
      <c r="E232" s="330">
        <v>0</v>
      </c>
      <c r="F232" s="331">
        <v>0</v>
      </c>
      <c r="G232" s="331">
        <v>0</v>
      </c>
      <c r="H232" s="331">
        <v>0</v>
      </c>
    </row>
    <row r="233" spans="1:8" x14ac:dyDescent="0.25">
      <c r="A233" s="324" t="s">
        <v>539</v>
      </c>
      <c r="B233" s="330">
        <v>280</v>
      </c>
      <c r="C233" s="330">
        <v>0</v>
      </c>
      <c r="D233" s="330">
        <v>0</v>
      </c>
      <c r="E233" s="330">
        <v>0</v>
      </c>
      <c r="F233" s="331">
        <v>0</v>
      </c>
      <c r="G233" s="331">
        <v>0</v>
      </c>
      <c r="H233" s="331">
        <v>0</v>
      </c>
    </row>
    <row r="234" spans="1:8" x14ac:dyDescent="0.25">
      <c r="A234" s="324" t="s">
        <v>540</v>
      </c>
      <c r="B234" s="330">
        <v>0</v>
      </c>
      <c r="C234" s="330">
        <v>0</v>
      </c>
      <c r="D234" s="330">
        <v>0</v>
      </c>
      <c r="E234" s="330">
        <v>0</v>
      </c>
      <c r="F234" s="331">
        <v>0</v>
      </c>
      <c r="G234" s="331">
        <v>0</v>
      </c>
      <c r="H234" s="331">
        <v>0</v>
      </c>
    </row>
    <row r="235" spans="1:8" x14ac:dyDescent="0.25">
      <c r="A235" s="324" t="s">
        <v>541</v>
      </c>
      <c r="B235" s="330">
        <v>248</v>
      </c>
      <c r="C235" s="330">
        <v>0</v>
      </c>
      <c r="D235" s="330">
        <v>0</v>
      </c>
      <c r="E235" s="330">
        <v>0</v>
      </c>
      <c r="F235" s="331">
        <v>0</v>
      </c>
      <c r="G235" s="331">
        <v>0</v>
      </c>
      <c r="H235" s="331">
        <v>0</v>
      </c>
    </row>
    <row r="236" spans="1:8" x14ac:dyDescent="0.25">
      <c r="A236" s="324" t="s">
        <v>542</v>
      </c>
      <c r="B236" s="330">
        <v>421</v>
      </c>
      <c r="C236" s="330">
        <v>0</v>
      </c>
      <c r="D236" s="330">
        <v>0</v>
      </c>
      <c r="E236" s="330">
        <v>0</v>
      </c>
      <c r="F236" s="331">
        <v>0</v>
      </c>
      <c r="G236" s="331">
        <v>152.97359999999998</v>
      </c>
      <c r="H236" s="331">
        <v>153</v>
      </c>
    </row>
    <row r="237" spans="1:8" x14ac:dyDescent="0.25">
      <c r="A237" s="324" t="s">
        <v>543</v>
      </c>
      <c r="B237" s="330">
        <v>0</v>
      </c>
      <c r="C237" s="330">
        <v>0</v>
      </c>
      <c r="D237" s="330">
        <v>0</v>
      </c>
      <c r="E237" s="330">
        <v>0</v>
      </c>
      <c r="F237" s="331">
        <v>1182</v>
      </c>
      <c r="G237" s="331">
        <v>0</v>
      </c>
      <c r="H237" s="331">
        <v>1182</v>
      </c>
    </row>
    <row r="238" spans="1:8" x14ac:dyDescent="0.25">
      <c r="A238" s="324" t="s">
        <v>544</v>
      </c>
      <c r="B238" s="330">
        <v>0</v>
      </c>
      <c r="C238" s="330">
        <v>0</v>
      </c>
      <c r="D238" s="330">
        <v>0</v>
      </c>
      <c r="E238" s="330">
        <v>0</v>
      </c>
      <c r="F238" s="331">
        <v>112</v>
      </c>
      <c r="G238" s="331">
        <v>0</v>
      </c>
      <c r="H238" s="331">
        <v>112</v>
      </c>
    </row>
    <row r="239" spans="1:8" x14ac:dyDescent="0.25">
      <c r="A239" s="324" t="s">
        <v>545</v>
      </c>
      <c r="B239" s="330">
        <v>0</v>
      </c>
      <c r="C239" s="330">
        <v>0</v>
      </c>
      <c r="D239" s="330">
        <v>0</v>
      </c>
      <c r="E239" s="330">
        <v>0</v>
      </c>
      <c r="F239" s="331">
        <v>272</v>
      </c>
      <c r="G239" s="331">
        <v>119.69659999999999</v>
      </c>
      <c r="H239" s="331">
        <v>392</v>
      </c>
    </row>
    <row r="240" spans="1:8" x14ac:dyDescent="0.25">
      <c r="A240" s="324" t="s">
        <v>546</v>
      </c>
      <c r="B240" s="330">
        <v>0</v>
      </c>
      <c r="C240" s="330">
        <v>0</v>
      </c>
      <c r="D240" s="330">
        <v>0</v>
      </c>
      <c r="E240" s="330">
        <v>0</v>
      </c>
      <c r="F240" s="331">
        <v>0</v>
      </c>
      <c r="G240" s="331">
        <v>0</v>
      </c>
      <c r="H240" s="331">
        <v>0</v>
      </c>
    </row>
    <row r="241" spans="1:8" x14ac:dyDescent="0.25">
      <c r="A241" s="324" t="s">
        <v>547</v>
      </c>
      <c r="B241" s="330">
        <v>0</v>
      </c>
      <c r="C241" s="330">
        <v>0</v>
      </c>
      <c r="D241" s="330">
        <v>0</v>
      </c>
      <c r="E241" s="330">
        <v>0</v>
      </c>
      <c r="F241" s="331">
        <v>0</v>
      </c>
      <c r="G241" s="331">
        <v>276.69439999999997</v>
      </c>
      <c r="H241" s="331">
        <v>277</v>
      </c>
    </row>
    <row r="242" spans="1:8" x14ac:dyDescent="0.25">
      <c r="A242" s="324" t="s">
        <v>548</v>
      </c>
      <c r="B242" s="330">
        <v>645</v>
      </c>
      <c r="C242" s="330">
        <v>208</v>
      </c>
      <c r="D242" s="330">
        <v>0</v>
      </c>
      <c r="E242" s="330">
        <v>0</v>
      </c>
      <c r="F242" s="331">
        <v>0</v>
      </c>
      <c r="G242" s="331">
        <v>0</v>
      </c>
      <c r="H242" s="331">
        <v>0</v>
      </c>
    </row>
    <row r="243" spans="1:8" x14ac:dyDescent="0.25">
      <c r="A243" s="324" t="s">
        <v>549</v>
      </c>
      <c r="B243" s="330">
        <v>0</v>
      </c>
      <c r="C243" s="330">
        <v>0</v>
      </c>
      <c r="D243" s="330">
        <v>0</v>
      </c>
      <c r="E243" s="330">
        <v>0</v>
      </c>
      <c r="F243" s="331">
        <v>0</v>
      </c>
      <c r="G243" s="331">
        <v>0</v>
      </c>
      <c r="H243" s="331">
        <v>0</v>
      </c>
    </row>
    <row r="244" spans="1:8" x14ac:dyDescent="0.25">
      <c r="A244" s="324" t="s">
        <v>550</v>
      </c>
      <c r="B244" s="330">
        <v>0</v>
      </c>
      <c r="C244" s="330">
        <v>0</v>
      </c>
      <c r="D244" s="330">
        <v>0</v>
      </c>
      <c r="E244" s="330">
        <v>0</v>
      </c>
      <c r="F244" s="331">
        <v>1534</v>
      </c>
      <c r="G244" s="331">
        <v>627.3646</v>
      </c>
      <c r="H244" s="331">
        <v>2161</v>
      </c>
    </row>
    <row r="245" spans="1:8" ht="26.4" x14ac:dyDescent="0.25">
      <c r="A245" s="329" t="s">
        <v>641</v>
      </c>
      <c r="B245" s="330">
        <v>0</v>
      </c>
      <c r="C245" s="330">
        <v>0</v>
      </c>
      <c r="D245" s="330">
        <v>0</v>
      </c>
      <c r="E245" s="330">
        <v>0</v>
      </c>
      <c r="F245" s="331">
        <v>0</v>
      </c>
      <c r="G245" s="331">
        <v>346.90379999999999</v>
      </c>
      <c r="H245" s="331">
        <v>347</v>
      </c>
    </row>
    <row r="246" spans="1:8" x14ac:dyDescent="0.25">
      <c r="A246" s="324" t="s">
        <v>553</v>
      </c>
      <c r="B246" s="330">
        <v>150</v>
      </c>
      <c r="C246" s="330">
        <v>0</v>
      </c>
      <c r="D246" s="330">
        <v>0</v>
      </c>
      <c r="E246" s="330">
        <v>0</v>
      </c>
      <c r="F246" s="331">
        <v>0</v>
      </c>
      <c r="G246" s="331">
        <v>0</v>
      </c>
      <c r="H246" s="331">
        <v>0</v>
      </c>
    </row>
    <row r="247" spans="1:8" x14ac:dyDescent="0.25">
      <c r="A247" s="324" t="s">
        <v>554</v>
      </c>
      <c r="B247" s="330">
        <v>539</v>
      </c>
      <c r="C247" s="330">
        <v>102</v>
      </c>
      <c r="D247" s="330">
        <v>0</v>
      </c>
      <c r="E247" s="330">
        <v>0</v>
      </c>
      <c r="F247" s="331">
        <v>0</v>
      </c>
      <c r="G247" s="331">
        <v>0</v>
      </c>
      <c r="H247" s="331">
        <v>0</v>
      </c>
    </row>
    <row r="248" spans="1:8" x14ac:dyDescent="0.25">
      <c r="A248" s="324" t="s">
        <v>555</v>
      </c>
      <c r="B248" s="330">
        <v>633</v>
      </c>
      <c r="C248" s="330">
        <v>196</v>
      </c>
      <c r="D248" s="330">
        <v>0</v>
      </c>
      <c r="E248" s="330">
        <v>0</v>
      </c>
      <c r="F248" s="331">
        <v>0</v>
      </c>
      <c r="G248" s="331">
        <v>0</v>
      </c>
      <c r="H248" s="331">
        <v>0</v>
      </c>
    </row>
    <row r="249" spans="1:8" x14ac:dyDescent="0.25">
      <c r="A249" s="324" t="s">
        <v>556</v>
      </c>
      <c r="B249" s="330">
        <v>0</v>
      </c>
      <c r="C249" s="330">
        <v>0</v>
      </c>
      <c r="D249" s="330">
        <v>0</v>
      </c>
      <c r="E249" s="330">
        <v>0</v>
      </c>
      <c r="F249" s="331">
        <v>331</v>
      </c>
      <c r="G249" s="331">
        <v>130.90639999999996</v>
      </c>
      <c r="H249" s="331">
        <v>462</v>
      </c>
    </row>
    <row r="250" spans="1:8" x14ac:dyDescent="0.25">
      <c r="A250" s="324" t="s">
        <v>557</v>
      </c>
      <c r="B250" s="330">
        <v>0</v>
      </c>
      <c r="C250" s="330">
        <v>0</v>
      </c>
      <c r="D250" s="330">
        <v>0</v>
      </c>
      <c r="E250" s="330">
        <v>0</v>
      </c>
      <c r="F250" s="331">
        <v>0</v>
      </c>
      <c r="G250" s="331">
        <v>0</v>
      </c>
      <c r="H250" s="331">
        <v>0</v>
      </c>
    </row>
    <row r="251" spans="1:8" x14ac:dyDescent="0.25">
      <c r="A251" s="324" t="s">
        <v>558</v>
      </c>
      <c r="B251" s="330">
        <v>0</v>
      </c>
      <c r="C251" s="330">
        <v>0</v>
      </c>
      <c r="D251" s="330">
        <v>0</v>
      </c>
      <c r="E251" s="330">
        <v>0</v>
      </c>
      <c r="F251" s="331">
        <v>0</v>
      </c>
      <c r="G251" s="331">
        <v>0</v>
      </c>
      <c r="H251" s="331">
        <v>0</v>
      </c>
    </row>
    <row r="252" spans="1:8" x14ac:dyDescent="0.25">
      <c r="A252" s="324" t="s">
        <v>559</v>
      </c>
      <c r="B252" s="330">
        <v>0</v>
      </c>
      <c r="C252" s="330">
        <v>0</v>
      </c>
      <c r="D252" s="330">
        <v>0</v>
      </c>
      <c r="E252" s="330">
        <v>0</v>
      </c>
      <c r="F252" s="331">
        <v>0</v>
      </c>
      <c r="G252" s="331">
        <v>0</v>
      </c>
      <c r="H252" s="331">
        <v>0</v>
      </c>
    </row>
    <row r="253" spans="1:8" x14ac:dyDescent="0.25">
      <c r="A253" s="324" t="s">
        <v>560</v>
      </c>
      <c r="B253" s="330">
        <v>0</v>
      </c>
      <c r="C253" s="330">
        <v>0</v>
      </c>
      <c r="D253" s="330">
        <v>0</v>
      </c>
      <c r="E253" s="330">
        <v>0</v>
      </c>
      <c r="F253" s="331">
        <v>0</v>
      </c>
      <c r="G253" s="331">
        <v>0</v>
      </c>
      <c r="H253" s="331">
        <v>0</v>
      </c>
    </row>
    <row r="254" spans="1:8" x14ac:dyDescent="0.25">
      <c r="A254" s="324" t="s">
        <v>561</v>
      </c>
      <c r="B254" s="330">
        <v>0</v>
      </c>
      <c r="C254" s="330">
        <v>0</v>
      </c>
      <c r="D254" s="330">
        <v>0</v>
      </c>
      <c r="E254" s="330">
        <v>0</v>
      </c>
      <c r="F254" s="331">
        <v>0</v>
      </c>
      <c r="G254" s="331">
        <v>0</v>
      </c>
      <c r="H254" s="331">
        <v>0</v>
      </c>
    </row>
    <row r="255" spans="1:8" ht="26.4" x14ac:dyDescent="0.25">
      <c r="A255" s="329" t="s">
        <v>642</v>
      </c>
      <c r="B255" s="330">
        <v>0</v>
      </c>
      <c r="C255" s="330">
        <v>0</v>
      </c>
      <c r="D255" s="330">
        <v>0</v>
      </c>
      <c r="E255" s="330">
        <v>0</v>
      </c>
      <c r="F255" s="331">
        <v>0</v>
      </c>
      <c r="G255" s="331">
        <v>0</v>
      </c>
      <c r="H255" s="331">
        <v>0</v>
      </c>
    </row>
    <row r="256" spans="1:8" x14ac:dyDescent="0.25">
      <c r="A256" s="324" t="s">
        <v>564</v>
      </c>
      <c r="B256" s="330">
        <v>0</v>
      </c>
      <c r="C256" s="330">
        <v>0</v>
      </c>
      <c r="D256" s="330">
        <v>0</v>
      </c>
      <c r="E256" s="330">
        <v>0</v>
      </c>
      <c r="F256" s="331">
        <v>0</v>
      </c>
      <c r="G256" s="331">
        <v>107.21439999999996</v>
      </c>
      <c r="H256" s="331">
        <v>107</v>
      </c>
    </row>
    <row r="257" spans="1:8" x14ac:dyDescent="0.25">
      <c r="A257" s="324" t="s">
        <v>565</v>
      </c>
      <c r="B257" s="330">
        <v>0</v>
      </c>
      <c r="C257" s="330">
        <v>0</v>
      </c>
      <c r="D257" s="330">
        <v>0</v>
      </c>
      <c r="E257" s="330">
        <v>0</v>
      </c>
      <c r="F257" s="331">
        <v>336</v>
      </c>
      <c r="G257" s="331">
        <v>135.4982</v>
      </c>
      <c r="H257" s="331">
        <v>471</v>
      </c>
    </row>
    <row r="258" spans="1:8" x14ac:dyDescent="0.25">
      <c r="A258" s="324" t="s">
        <v>566</v>
      </c>
      <c r="B258" s="330">
        <v>696</v>
      </c>
      <c r="C258" s="330">
        <v>259</v>
      </c>
      <c r="D258" s="330">
        <v>0</v>
      </c>
      <c r="E258" s="330">
        <v>0</v>
      </c>
      <c r="F258" s="331">
        <v>0</v>
      </c>
      <c r="G258" s="331">
        <v>0</v>
      </c>
      <c r="H258" s="331">
        <v>0</v>
      </c>
    </row>
    <row r="259" spans="1:8" x14ac:dyDescent="0.25">
      <c r="A259" s="324" t="s">
        <v>567</v>
      </c>
      <c r="B259" s="330">
        <v>452</v>
      </c>
      <c r="C259" s="330">
        <v>15</v>
      </c>
      <c r="D259" s="330">
        <v>0</v>
      </c>
      <c r="E259" s="330">
        <v>0</v>
      </c>
      <c r="F259" s="331">
        <v>0</v>
      </c>
      <c r="G259" s="331">
        <v>0</v>
      </c>
      <c r="H259" s="331">
        <v>0</v>
      </c>
    </row>
    <row r="260" spans="1:8" x14ac:dyDescent="0.25">
      <c r="A260" s="324" t="s">
        <v>568</v>
      </c>
      <c r="B260" s="330">
        <v>0</v>
      </c>
      <c r="C260" s="330">
        <v>0</v>
      </c>
      <c r="D260" s="330">
        <v>0</v>
      </c>
      <c r="E260" s="330">
        <v>0</v>
      </c>
      <c r="F260" s="331">
        <v>324</v>
      </c>
      <c r="G260" s="331">
        <v>0</v>
      </c>
      <c r="H260" s="331">
        <v>324</v>
      </c>
    </row>
    <row r="261" spans="1:8" x14ac:dyDescent="0.25">
      <c r="A261" s="324" t="s">
        <v>569</v>
      </c>
      <c r="B261" s="330">
        <v>991</v>
      </c>
      <c r="C261" s="330">
        <v>554</v>
      </c>
      <c r="D261" s="330">
        <v>239</v>
      </c>
      <c r="E261" s="330">
        <v>0</v>
      </c>
      <c r="F261" s="331">
        <v>0</v>
      </c>
      <c r="G261" s="331">
        <v>0</v>
      </c>
      <c r="H261" s="331">
        <v>0</v>
      </c>
    </row>
    <row r="262" spans="1:8" ht="26.4" x14ac:dyDescent="0.25">
      <c r="A262" s="329" t="s">
        <v>643</v>
      </c>
      <c r="B262" s="330">
        <v>0</v>
      </c>
      <c r="C262" s="330">
        <v>0</v>
      </c>
      <c r="D262" s="330">
        <v>0</v>
      </c>
      <c r="E262" s="330">
        <v>0</v>
      </c>
      <c r="F262" s="331">
        <v>1389</v>
      </c>
      <c r="G262" s="331">
        <v>0</v>
      </c>
      <c r="H262" s="331">
        <v>1389</v>
      </c>
    </row>
    <row r="263" spans="1:8" x14ac:dyDescent="0.25">
      <c r="A263" s="324" t="s">
        <v>572</v>
      </c>
      <c r="B263" s="330">
        <v>0</v>
      </c>
      <c r="C263" s="330">
        <v>0</v>
      </c>
      <c r="D263" s="330">
        <v>0</v>
      </c>
      <c r="E263" s="330">
        <v>0</v>
      </c>
      <c r="F263" s="331">
        <v>1190</v>
      </c>
      <c r="G263" s="331">
        <v>128.45939999999996</v>
      </c>
      <c r="H263" s="331">
        <v>1318</v>
      </c>
    </row>
    <row r="264" spans="1:8" x14ac:dyDescent="0.25">
      <c r="A264" s="324" t="s">
        <v>573</v>
      </c>
      <c r="B264" s="330">
        <v>0</v>
      </c>
      <c r="C264" s="330">
        <v>0</v>
      </c>
      <c r="D264" s="330">
        <v>0</v>
      </c>
      <c r="E264" s="330">
        <v>0</v>
      </c>
      <c r="F264" s="331">
        <v>2104</v>
      </c>
      <c r="G264" s="331">
        <v>0</v>
      </c>
      <c r="H264" s="331">
        <v>2104</v>
      </c>
    </row>
    <row r="265" spans="1:8" x14ac:dyDescent="0.25">
      <c r="A265" s="324" t="s">
        <v>574</v>
      </c>
      <c r="B265" s="330">
        <v>0</v>
      </c>
      <c r="C265" s="330">
        <v>0</v>
      </c>
      <c r="D265" s="330">
        <v>0</v>
      </c>
      <c r="E265" s="330">
        <v>0</v>
      </c>
      <c r="F265" s="331">
        <v>770</v>
      </c>
      <c r="G265" s="331">
        <v>0</v>
      </c>
      <c r="H265" s="331">
        <v>770</v>
      </c>
    </row>
    <row r="266" spans="1:8" x14ac:dyDescent="0.25">
      <c r="A266" s="324" t="s">
        <v>575</v>
      </c>
      <c r="B266" s="330">
        <v>0</v>
      </c>
      <c r="C266" s="330">
        <v>0</v>
      </c>
      <c r="D266" s="330">
        <v>0</v>
      </c>
      <c r="E266" s="330">
        <v>0</v>
      </c>
      <c r="F266" s="331">
        <v>284</v>
      </c>
      <c r="G266" s="331">
        <v>0</v>
      </c>
      <c r="H266" s="331">
        <v>284</v>
      </c>
    </row>
    <row r="267" spans="1:8" x14ac:dyDescent="0.25">
      <c r="A267" s="324" t="s">
        <v>576</v>
      </c>
      <c r="B267" s="330">
        <v>0</v>
      </c>
      <c r="C267" s="330">
        <v>0</v>
      </c>
      <c r="D267" s="330">
        <v>0</v>
      </c>
      <c r="E267" s="330">
        <v>0</v>
      </c>
      <c r="F267" s="331">
        <v>1540</v>
      </c>
      <c r="G267" s="331">
        <v>225.327</v>
      </c>
      <c r="H267" s="331">
        <v>1765</v>
      </c>
    </row>
    <row r="268" spans="1:8" x14ac:dyDescent="0.25">
      <c r="A268" s="324" t="s">
        <v>577</v>
      </c>
      <c r="B268" s="330">
        <v>0</v>
      </c>
      <c r="C268" s="330">
        <v>0</v>
      </c>
      <c r="D268" s="330">
        <v>0</v>
      </c>
      <c r="E268" s="330">
        <v>0</v>
      </c>
      <c r="F268" s="331">
        <v>1512</v>
      </c>
      <c r="G268" s="331">
        <v>0</v>
      </c>
      <c r="H268" s="331">
        <v>1512</v>
      </c>
    </row>
    <row r="269" spans="1:8" x14ac:dyDescent="0.25">
      <c r="A269" s="324" t="s">
        <v>578</v>
      </c>
      <c r="B269" s="330">
        <v>471</v>
      </c>
      <c r="C269" s="330">
        <v>34</v>
      </c>
      <c r="D269" s="330">
        <v>0</v>
      </c>
      <c r="E269" s="330">
        <v>0</v>
      </c>
      <c r="F269" s="331">
        <v>341</v>
      </c>
      <c r="G269" s="331">
        <v>0</v>
      </c>
      <c r="H269" s="331">
        <v>341</v>
      </c>
    </row>
    <row r="270" spans="1:8" ht="26.4" x14ac:dyDescent="0.25">
      <c r="A270" s="329" t="s">
        <v>644</v>
      </c>
      <c r="B270" s="330">
        <v>0</v>
      </c>
      <c r="C270" s="330">
        <v>0</v>
      </c>
      <c r="D270" s="330">
        <v>0</v>
      </c>
      <c r="E270" s="330">
        <v>0</v>
      </c>
      <c r="F270" s="331">
        <v>432</v>
      </c>
      <c r="G270" s="331">
        <v>0</v>
      </c>
      <c r="H270" s="331">
        <v>432</v>
      </c>
    </row>
    <row r="271" spans="1:8" x14ac:dyDescent="0.25">
      <c r="A271" s="324" t="s">
        <v>581</v>
      </c>
      <c r="B271" s="330">
        <v>0</v>
      </c>
      <c r="C271" s="330">
        <v>0</v>
      </c>
      <c r="D271" s="330">
        <v>0</v>
      </c>
      <c r="E271" s="330">
        <v>0</v>
      </c>
      <c r="F271" s="331">
        <v>2117</v>
      </c>
      <c r="G271" s="331">
        <v>48.019799999999975</v>
      </c>
      <c r="H271" s="331">
        <v>2165</v>
      </c>
    </row>
    <row r="272" spans="1:8" x14ac:dyDescent="0.25">
      <c r="A272" s="324" t="s">
        <v>582</v>
      </c>
      <c r="B272" s="330">
        <v>0</v>
      </c>
      <c r="C272" s="330">
        <v>0</v>
      </c>
      <c r="D272" s="330">
        <v>0</v>
      </c>
      <c r="E272" s="330">
        <v>0</v>
      </c>
      <c r="F272" s="331">
        <v>1792</v>
      </c>
      <c r="G272" s="331">
        <v>0</v>
      </c>
      <c r="H272" s="331">
        <v>1792</v>
      </c>
    </row>
    <row r="273" spans="1:8" x14ac:dyDescent="0.25">
      <c r="A273" s="324" t="s">
        <v>583</v>
      </c>
      <c r="B273" s="330">
        <v>0</v>
      </c>
      <c r="C273" s="330">
        <v>0</v>
      </c>
      <c r="D273" s="330">
        <v>0</v>
      </c>
      <c r="E273" s="330">
        <v>0</v>
      </c>
      <c r="F273" s="331">
        <v>2023</v>
      </c>
      <c r="G273" s="331">
        <v>0</v>
      </c>
      <c r="H273" s="331">
        <v>2023</v>
      </c>
    </row>
    <row r="274" spans="1:8" x14ac:dyDescent="0.25">
      <c r="A274" s="324" t="s">
        <v>584</v>
      </c>
      <c r="B274" s="330">
        <v>0</v>
      </c>
      <c r="C274" s="330">
        <v>0</v>
      </c>
      <c r="D274" s="330">
        <v>0</v>
      </c>
      <c r="E274" s="330">
        <v>0</v>
      </c>
      <c r="F274" s="331">
        <v>433</v>
      </c>
      <c r="G274" s="331">
        <v>0</v>
      </c>
      <c r="H274" s="331">
        <v>433</v>
      </c>
    </row>
    <row r="275" spans="1:8" x14ac:dyDescent="0.25">
      <c r="A275" s="324" t="s">
        <v>585</v>
      </c>
      <c r="B275" s="330">
        <v>0</v>
      </c>
      <c r="C275" s="330">
        <v>0</v>
      </c>
      <c r="D275" s="330">
        <v>0</v>
      </c>
      <c r="E275" s="330">
        <v>0</v>
      </c>
      <c r="F275" s="331">
        <v>1367</v>
      </c>
      <c r="G275" s="331">
        <v>0</v>
      </c>
      <c r="H275" s="331">
        <v>1367</v>
      </c>
    </row>
    <row r="276" spans="1:8" x14ac:dyDescent="0.25">
      <c r="A276" s="324" t="s">
        <v>586</v>
      </c>
      <c r="B276" s="330">
        <v>0</v>
      </c>
      <c r="C276" s="330">
        <v>0</v>
      </c>
      <c r="D276" s="330">
        <v>0</v>
      </c>
      <c r="E276" s="330">
        <v>0</v>
      </c>
      <c r="F276" s="331">
        <v>382</v>
      </c>
      <c r="G276" s="331">
        <v>0</v>
      </c>
      <c r="H276" s="331">
        <v>382</v>
      </c>
    </row>
    <row r="277" spans="1:8" x14ac:dyDescent="0.25">
      <c r="A277" s="324" t="s">
        <v>587</v>
      </c>
      <c r="B277" s="330">
        <v>511</v>
      </c>
      <c r="C277" s="330">
        <v>74</v>
      </c>
      <c r="D277" s="330">
        <v>0</v>
      </c>
      <c r="E277" s="330">
        <v>0</v>
      </c>
      <c r="F277" s="331">
        <v>121</v>
      </c>
      <c r="G277" s="331">
        <v>0</v>
      </c>
      <c r="H277" s="331">
        <v>121</v>
      </c>
    </row>
    <row r="278" spans="1:8" x14ac:dyDescent="0.25">
      <c r="A278" s="324" t="s">
        <v>588</v>
      </c>
      <c r="B278" s="330">
        <v>0</v>
      </c>
      <c r="C278" s="330">
        <v>0</v>
      </c>
      <c r="D278" s="330">
        <v>0</v>
      </c>
      <c r="E278" s="330">
        <v>0</v>
      </c>
      <c r="F278" s="331">
        <v>2236</v>
      </c>
      <c r="G278" s="331">
        <v>0</v>
      </c>
      <c r="H278" s="331">
        <v>2236</v>
      </c>
    </row>
    <row r="279" spans="1:8" x14ac:dyDescent="0.25">
      <c r="A279" s="324" t="s">
        <v>589</v>
      </c>
      <c r="B279" s="330">
        <v>0</v>
      </c>
      <c r="C279" s="330">
        <v>0</v>
      </c>
      <c r="D279" s="330">
        <v>0</v>
      </c>
      <c r="E279" s="330">
        <v>0</v>
      </c>
      <c r="F279" s="331">
        <v>2136</v>
      </c>
      <c r="G279" s="331">
        <v>1016.6805999999999</v>
      </c>
      <c r="H279" s="331">
        <v>3153</v>
      </c>
    </row>
    <row r="280" spans="1:8" x14ac:dyDescent="0.25">
      <c r="A280" s="324" t="s">
        <v>590</v>
      </c>
      <c r="B280" s="330">
        <v>483</v>
      </c>
      <c r="C280" s="330">
        <v>46</v>
      </c>
      <c r="D280" s="330">
        <v>0</v>
      </c>
      <c r="E280" s="330">
        <v>0</v>
      </c>
      <c r="F280" s="331">
        <v>0</v>
      </c>
      <c r="G280" s="331">
        <v>0</v>
      </c>
      <c r="H280" s="331">
        <v>0</v>
      </c>
    </row>
    <row r="281" spans="1:8" x14ac:dyDescent="0.25">
      <c r="A281" s="324" t="s">
        <v>591</v>
      </c>
      <c r="B281" s="330">
        <v>0</v>
      </c>
      <c r="C281" s="330">
        <v>0</v>
      </c>
      <c r="D281" s="330">
        <v>0</v>
      </c>
      <c r="E281" s="330">
        <v>0</v>
      </c>
      <c r="F281" s="331">
        <v>2101</v>
      </c>
      <c r="G281" s="331">
        <v>281.40719999999999</v>
      </c>
      <c r="H281" s="331">
        <v>2382</v>
      </c>
    </row>
    <row r="282" spans="1:8" x14ac:dyDescent="0.25">
      <c r="A282" s="324" t="s">
        <v>592</v>
      </c>
      <c r="B282" s="330">
        <v>0</v>
      </c>
      <c r="C282" s="330">
        <v>0</v>
      </c>
      <c r="D282" s="330">
        <v>0</v>
      </c>
      <c r="E282" s="330">
        <v>0</v>
      </c>
      <c r="F282" s="331">
        <v>385</v>
      </c>
      <c r="G282" s="331">
        <v>0</v>
      </c>
      <c r="H282" s="331">
        <v>385</v>
      </c>
    </row>
    <row r="283" spans="1:8" x14ac:dyDescent="0.25">
      <c r="A283" s="324" t="s">
        <v>593</v>
      </c>
      <c r="B283" s="330">
        <v>43</v>
      </c>
      <c r="C283" s="330">
        <v>0</v>
      </c>
      <c r="D283" s="330">
        <v>0</v>
      </c>
      <c r="E283" s="330">
        <v>0</v>
      </c>
      <c r="F283" s="331">
        <v>0</v>
      </c>
      <c r="G283" s="331">
        <v>499.13479999999998</v>
      </c>
      <c r="H283" s="331">
        <v>499</v>
      </c>
    </row>
    <row r="284" spans="1:8" x14ac:dyDescent="0.25">
      <c r="A284" s="324" t="s">
        <v>594</v>
      </c>
      <c r="B284" s="330">
        <v>0</v>
      </c>
      <c r="C284" s="330">
        <v>0</v>
      </c>
      <c r="D284" s="330">
        <v>0</v>
      </c>
      <c r="E284" s="330">
        <v>0</v>
      </c>
      <c r="F284" s="331">
        <v>2032</v>
      </c>
      <c r="G284" s="331">
        <v>0</v>
      </c>
      <c r="H284" s="331">
        <v>2032</v>
      </c>
    </row>
    <row r="285" spans="1:8" ht="26.4" x14ac:dyDescent="0.25">
      <c r="A285" s="329" t="s">
        <v>645</v>
      </c>
      <c r="B285" s="330">
        <v>0</v>
      </c>
      <c r="C285" s="330">
        <v>0</v>
      </c>
      <c r="D285" s="330">
        <v>0</v>
      </c>
      <c r="E285" s="330">
        <v>0</v>
      </c>
      <c r="F285" s="331">
        <v>2348</v>
      </c>
      <c r="G285" s="331">
        <v>0</v>
      </c>
      <c r="H285" s="331">
        <v>2348</v>
      </c>
    </row>
    <row r="286" spans="1:8" x14ac:dyDescent="0.25">
      <c r="A286" s="324" t="s">
        <v>597</v>
      </c>
      <c r="B286" s="330">
        <v>0</v>
      </c>
      <c r="C286" s="330">
        <v>0</v>
      </c>
      <c r="D286" s="330">
        <v>0</v>
      </c>
      <c r="E286" s="330">
        <v>0</v>
      </c>
      <c r="F286" s="331">
        <v>2029</v>
      </c>
      <c r="G286" s="331">
        <v>455.02439999999996</v>
      </c>
      <c r="H286" s="331">
        <v>2484</v>
      </c>
    </row>
    <row r="287" spans="1:8" x14ac:dyDescent="0.25">
      <c r="A287" s="324" t="s">
        <v>598</v>
      </c>
      <c r="B287" s="330">
        <v>895</v>
      </c>
      <c r="C287" s="330">
        <v>458</v>
      </c>
      <c r="D287" s="330">
        <v>143</v>
      </c>
      <c r="E287" s="330">
        <v>0</v>
      </c>
      <c r="F287" s="331">
        <v>0</v>
      </c>
      <c r="G287" s="331">
        <v>2315.232</v>
      </c>
      <c r="H287" s="331">
        <v>2315</v>
      </c>
    </row>
    <row r="288" spans="1:8" x14ac:dyDescent="0.25">
      <c r="A288" s="324" t="s">
        <v>599</v>
      </c>
      <c r="B288" s="330">
        <v>0</v>
      </c>
      <c r="C288" s="330">
        <v>0</v>
      </c>
      <c r="D288" s="330">
        <v>0</v>
      </c>
      <c r="E288" s="330">
        <v>0</v>
      </c>
      <c r="F288" s="331">
        <v>2022</v>
      </c>
      <c r="G288" s="331">
        <v>2919.5304000000001</v>
      </c>
      <c r="H288" s="331">
        <v>4942</v>
      </c>
    </row>
    <row r="289" spans="1:8" x14ac:dyDescent="0.25">
      <c r="A289" s="324" t="s">
        <v>600</v>
      </c>
      <c r="B289" s="330">
        <v>0</v>
      </c>
      <c r="C289" s="330">
        <v>0</v>
      </c>
      <c r="D289" s="330">
        <v>0</v>
      </c>
      <c r="E289" s="330">
        <v>0</v>
      </c>
      <c r="F289" s="331">
        <v>1966</v>
      </c>
      <c r="G289" s="331">
        <v>1101.3825999999999</v>
      </c>
      <c r="H289" s="331">
        <v>3067</v>
      </c>
    </row>
    <row r="290" spans="1:8" x14ac:dyDescent="0.25">
      <c r="A290" s="324" t="s">
        <v>601</v>
      </c>
      <c r="B290" s="330">
        <v>0</v>
      </c>
      <c r="C290" s="330">
        <v>0</v>
      </c>
      <c r="D290" s="330">
        <v>0</v>
      </c>
      <c r="E290" s="330">
        <v>0</v>
      </c>
      <c r="F290" s="331">
        <v>2169</v>
      </c>
      <c r="G290" s="331">
        <v>2195.0418</v>
      </c>
      <c r="H290" s="331">
        <v>4364</v>
      </c>
    </row>
    <row r="291" spans="1:8" x14ac:dyDescent="0.25">
      <c r="A291" s="324" t="s">
        <v>602</v>
      </c>
      <c r="B291" s="330">
        <v>0</v>
      </c>
      <c r="C291" s="330">
        <v>0</v>
      </c>
      <c r="D291" s="330">
        <v>0</v>
      </c>
      <c r="E291" s="330">
        <v>0</v>
      </c>
      <c r="F291" s="331">
        <v>876</v>
      </c>
      <c r="G291" s="331">
        <v>2141.7231999999999</v>
      </c>
      <c r="H291" s="331">
        <v>3018</v>
      </c>
    </row>
    <row r="292" spans="1:8" x14ac:dyDescent="0.25">
      <c r="A292" s="324" t="s">
        <v>603</v>
      </c>
      <c r="B292" s="330">
        <v>0</v>
      </c>
      <c r="C292" s="330">
        <v>0</v>
      </c>
      <c r="D292" s="330">
        <v>0</v>
      </c>
      <c r="E292" s="330">
        <v>0</v>
      </c>
      <c r="F292" s="331">
        <v>2020</v>
      </c>
      <c r="G292" s="331">
        <v>2725.6098000000002</v>
      </c>
      <c r="H292" s="331">
        <v>4746</v>
      </c>
    </row>
    <row r="293" spans="1:8" x14ac:dyDescent="0.25">
      <c r="A293" s="324" t="s">
        <v>604</v>
      </c>
      <c r="B293" s="330">
        <v>930</v>
      </c>
      <c r="C293" s="330">
        <v>493</v>
      </c>
      <c r="D293" s="330">
        <v>178</v>
      </c>
      <c r="E293" s="330">
        <v>0</v>
      </c>
      <c r="F293" s="331">
        <v>0</v>
      </c>
      <c r="G293" s="331">
        <v>1757.924</v>
      </c>
      <c r="H293" s="331">
        <v>1758</v>
      </c>
    </row>
    <row r="294" spans="1:8" x14ac:dyDescent="0.25">
      <c r="A294" s="324" t="s">
        <v>605</v>
      </c>
      <c r="B294" s="330">
        <v>0</v>
      </c>
      <c r="C294" s="330">
        <v>0</v>
      </c>
      <c r="D294" s="330">
        <v>0</v>
      </c>
      <c r="E294" s="330">
        <v>0</v>
      </c>
      <c r="F294" s="331">
        <v>2299</v>
      </c>
      <c r="G294" s="331">
        <v>2151.9423999999999</v>
      </c>
      <c r="H294" s="331">
        <v>4451</v>
      </c>
    </row>
    <row r="295" spans="1:8" x14ac:dyDescent="0.25">
      <c r="A295" s="324" t="s">
        <v>606</v>
      </c>
      <c r="B295" s="330">
        <v>521</v>
      </c>
      <c r="C295" s="330">
        <v>84</v>
      </c>
      <c r="D295" s="330">
        <v>0</v>
      </c>
      <c r="E295" s="330">
        <v>0</v>
      </c>
      <c r="F295" s="331">
        <v>0</v>
      </c>
      <c r="G295" s="331">
        <v>921.32539999999995</v>
      </c>
      <c r="H295" s="331">
        <v>921</v>
      </c>
    </row>
    <row r="296" spans="1:8" x14ac:dyDescent="0.25">
      <c r="A296" s="324" t="s">
        <v>607</v>
      </c>
      <c r="B296" s="330">
        <v>0</v>
      </c>
      <c r="C296" s="330">
        <v>0</v>
      </c>
      <c r="D296" s="330">
        <v>0</v>
      </c>
      <c r="E296" s="330">
        <v>0</v>
      </c>
      <c r="F296" s="331">
        <v>710</v>
      </c>
      <c r="G296" s="331">
        <v>1440.9389999999999</v>
      </c>
      <c r="H296" s="331">
        <v>2151</v>
      </c>
    </row>
    <row r="297" spans="1:8" x14ac:dyDescent="0.25">
      <c r="A297" s="324" t="s">
        <v>608</v>
      </c>
      <c r="B297" s="330">
        <v>0</v>
      </c>
      <c r="C297" s="330">
        <v>0</v>
      </c>
      <c r="D297" s="330">
        <v>0</v>
      </c>
      <c r="E297" s="330">
        <v>0</v>
      </c>
      <c r="F297" s="331">
        <v>1060</v>
      </c>
      <c r="G297" s="331">
        <v>2299.6008000000002</v>
      </c>
      <c r="H297" s="331">
        <v>3360</v>
      </c>
    </row>
    <row r="298" spans="1:8" ht="13.8" thickBot="1" x14ac:dyDescent="0.3">
      <c r="A298" s="321" t="s">
        <v>609</v>
      </c>
      <c r="B298" s="333">
        <v>0</v>
      </c>
      <c r="C298" s="333">
        <v>0</v>
      </c>
      <c r="D298" s="333">
        <v>0</v>
      </c>
      <c r="E298" s="333">
        <v>0</v>
      </c>
      <c r="F298" s="334">
        <v>1971</v>
      </c>
      <c r="G298" s="334">
        <v>2708.4814000000001</v>
      </c>
      <c r="H298" s="334">
        <v>4679</v>
      </c>
    </row>
    <row r="299" spans="1:8" x14ac:dyDescent="0.25">
      <c r="F299" s="331"/>
      <c r="G299" s="331"/>
    </row>
    <row r="300" spans="1:8" x14ac:dyDescent="0.25">
      <c r="A300" s="335"/>
      <c r="B300" s="335"/>
      <c r="C300" s="335"/>
      <c r="D300" s="335"/>
      <c r="E300" s="335"/>
    </row>
    <row r="305" spans="1:5" hidden="1" x14ac:dyDescent="0.25">
      <c r="A305" s="336"/>
      <c r="B305" s="336"/>
      <c r="C305" s="336"/>
      <c r="D305" s="336"/>
      <c r="E305" s="336"/>
    </row>
    <row r="306" spans="1:5" hidden="1" x14ac:dyDescent="0.25">
      <c r="A306" s="336"/>
      <c r="B306" s="336"/>
      <c r="C306" s="336"/>
      <c r="D306" s="336"/>
      <c r="E306" s="336"/>
    </row>
    <row r="307" spans="1:5" hidden="1" x14ac:dyDescent="0.25">
      <c r="A307" s="336"/>
      <c r="B307" s="336"/>
      <c r="C307" s="336"/>
      <c r="D307" s="336"/>
      <c r="E307" s="336"/>
    </row>
    <row r="308" spans="1:5" hidden="1" x14ac:dyDescent="0.25">
      <c r="A308" s="336"/>
      <c r="B308" s="336"/>
      <c r="C308" s="336"/>
      <c r="D308" s="336"/>
      <c r="E308" s="336"/>
    </row>
    <row r="309" spans="1:5" hidden="1" x14ac:dyDescent="0.25">
      <c r="A309" s="336"/>
      <c r="B309" s="336"/>
      <c r="C309" s="336"/>
      <c r="D309" s="336"/>
      <c r="E309" s="336"/>
    </row>
    <row r="310" spans="1:5" hidden="1" x14ac:dyDescent="0.25">
      <c r="A310" s="336"/>
      <c r="B310" s="336"/>
      <c r="C310" s="336"/>
      <c r="D310" s="336"/>
      <c r="E310" s="336"/>
    </row>
    <row r="311" spans="1:5" hidden="1" x14ac:dyDescent="0.25">
      <c r="A311" s="336"/>
      <c r="B311" s="336"/>
      <c r="C311" s="336"/>
      <c r="D311" s="336"/>
      <c r="E311" s="336"/>
    </row>
    <row r="312" spans="1:5" hidden="1" x14ac:dyDescent="0.25">
      <c r="A312" s="336"/>
      <c r="B312" s="336"/>
      <c r="C312" s="336"/>
      <c r="D312" s="336"/>
      <c r="E312" s="336"/>
    </row>
    <row r="313" spans="1:5" hidden="1" x14ac:dyDescent="0.25">
      <c r="A313" s="336"/>
      <c r="B313" s="336"/>
      <c r="C313" s="336"/>
      <c r="D313" s="336"/>
      <c r="E313" s="336"/>
    </row>
    <row r="314" spans="1:5" hidden="1" x14ac:dyDescent="0.25">
      <c r="A314" s="336"/>
      <c r="B314" s="336"/>
      <c r="C314" s="336"/>
      <c r="D314" s="336"/>
      <c r="E314" s="336"/>
    </row>
    <row r="315" spans="1:5" hidden="1" x14ac:dyDescent="0.25">
      <c r="A315" s="336"/>
      <c r="B315" s="336"/>
      <c r="C315" s="336"/>
      <c r="D315" s="336"/>
      <c r="E315" s="336"/>
    </row>
    <row r="316" spans="1:5" hidden="1" x14ac:dyDescent="0.25">
      <c r="A316" s="336"/>
      <c r="B316" s="336"/>
      <c r="C316" s="336"/>
      <c r="D316" s="336"/>
      <c r="E316" s="336"/>
    </row>
    <row r="318" spans="1:5" hidden="1" x14ac:dyDescent="0.25">
      <c r="A318" s="336"/>
      <c r="B318" s="336"/>
      <c r="C318" s="336"/>
      <c r="D318" s="336"/>
      <c r="E318" s="336"/>
    </row>
    <row r="319" spans="1:5" hidden="1" x14ac:dyDescent="0.25">
      <c r="A319" s="336"/>
      <c r="B319" s="336"/>
      <c r="C319" s="336"/>
      <c r="D319" s="336"/>
      <c r="E319" s="336"/>
    </row>
  </sheetData>
  <mergeCells count="2">
    <mergeCell ref="B2:E2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9C0F-EA75-4FAF-9DEA-AC61405AEB9B}">
  <dimension ref="A1:K25"/>
  <sheetViews>
    <sheetView showGridLines="0" workbookViewId="0"/>
  </sheetViews>
  <sheetFormatPr defaultColWidth="0" defaultRowHeight="0" customHeight="1" zeroHeight="1" x14ac:dyDescent="0.25"/>
  <cols>
    <col min="1" max="1" width="3.6640625" customWidth="1"/>
    <col min="2" max="2" width="33.109375" customWidth="1"/>
    <col min="3" max="5" width="14.44140625" bestFit="1" customWidth="1"/>
    <col min="6" max="6" width="14.44140625" customWidth="1"/>
    <col min="7" max="10" width="15.44140625" customWidth="1"/>
    <col min="11" max="11" width="9.109375" customWidth="1"/>
    <col min="12" max="16384" width="9.109375" hidden="1"/>
  </cols>
  <sheetData>
    <row r="1" spans="1:10" ht="15.6" x14ac:dyDescent="0.3">
      <c r="A1" s="337" t="s">
        <v>715</v>
      </c>
    </row>
    <row r="2" spans="1:10" ht="13.8" thickBot="1" x14ac:dyDescent="0.3"/>
    <row r="3" spans="1:10" ht="13.2" x14ac:dyDescent="0.25">
      <c r="A3" s="338"/>
      <c r="B3" s="338"/>
      <c r="C3" s="418" t="s">
        <v>716</v>
      </c>
      <c r="D3" s="418"/>
      <c r="E3" s="418"/>
      <c r="F3" s="418"/>
      <c r="G3" s="418"/>
      <c r="H3" s="418"/>
      <c r="I3" s="418"/>
      <c r="J3" s="418"/>
    </row>
    <row r="4" spans="1:10" ht="13.2" x14ac:dyDescent="0.25">
      <c r="A4" s="339"/>
      <c r="B4" s="339"/>
      <c r="C4" s="340">
        <v>2018</v>
      </c>
      <c r="D4" s="340">
        <v>2019</v>
      </c>
      <c r="E4" s="340">
        <v>2020</v>
      </c>
      <c r="F4" s="340">
        <v>2021</v>
      </c>
      <c r="G4" s="340">
        <v>2022</v>
      </c>
      <c r="H4" s="340">
        <v>2023</v>
      </c>
      <c r="I4" s="340">
        <v>2024</v>
      </c>
      <c r="J4" s="340">
        <v>2025</v>
      </c>
    </row>
    <row r="5" spans="1:10" ht="21" customHeight="1" x14ac:dyDescent="0.25">
      <c r="A5" s="341" t="s">
        <v>646</v>
      </c>
      <c r="B5" s="341" t="s">
        <v>647</v>
      </c>
      <c r="C5" s="342">
        <v>70338867000</v>
      </c>
      <c r="D5" s="342">
        <v>78588948000</v>
      </c>
      <c r="E5" s="342">
        <v>86152460000</v>
      </c>
      <c r="F5" s="342">
        <v>105403308000</v>
      </c>
      <c r="G5" s="342">
        <v>107271980000</v>
      </c>
      <c r="H5" s="342">
        <v>108030826000</v>
      </c>
      <c r="I5" s="342">
        <v>119175956000</v>
      </c>
      <c r="J5" s="342">
        <v>118725496000</v>
      </c>
    </row>
    <row r="6" spans="1:10" ht="13.2" x14ac:dyDescent="0.25">
      <c r="A6" s="97"/>
      <c r="B6" s="341" t="s">
        <v>648</v>
      </c>
      <c r="C6" s="342">
        <v>75046630808</v>
      </c>
      <c r="D6" s="342">
        <v>77975101852</v>
      </c>
      <c r="E6" s="342">
        <v>80138345029</v>
      </c>
      <c r="F6" s="342">
        <v>81853299590</v>
      </c>
      <c r="G6" s="342">
        <v>87974054556</v>
      </c>
      <c r="H6" s="342">
        <v>94732217668</v>
      </c>
      <c r="I6" s="342">
        <v>99090873175</v>
      </c>
      <c r="J6" s="342">
        <v>103024808792</v>
      </c>
    </row>
    <row r="7" spans="1:10" ht="13.2" x14ac:dyDescent="0.25">
      <c r="A7" s="97"/>
      <c r="B7" s="341" t="s">
        <v>649</v>
      </c>
      <c r="C7" s="342">
        <v>-7353716597</v>
      </c>
      <c r="D7" s="342">
        <v>-7580028984</v>
      </c>
      <c r="E7" s="342">
        <v>-8363498663</v>
      </c>
      <c r="F7" s="342">
        <v>-9206945186</v>
      </c>
      <c r="G7" s="342">
        <v>-10790697485</v>
      </c>
      <c r="H7" s="342">
        <v>-12264258601</v>
      </c>
      <c r="I7" s="342">
        <v>-13117717657</v>
      </c>
      <c r="J7" s="342">
        <v>-13357169761</v>
      </c>
    </row>
    <row r="8" spans="1:10" ht="13.2" x14ac:dyDescent="0.25">
      <c r="A8" s="341"/>
      <c r="B8" s="341" t="s">
        <v>650</v>
      </c>
      <c r="C8" s="342">
        <v>7447895604</v>
      </c>
      <c r="D8" s="342">
        <v>8023871312</v>
      </c>
      <c r="E8" s="342">
        <v>9195686798</v>
      </c>
      <c r="F8" s="342">
        <v>9517516282</v>
      </c>
      <c r="G8" s="342">
        <v>9902890132</v>
      </c>
      <c r="H8" s="342">
        <v>11252066798</v>
      </c>
      <c r="I8" s="342">
        <v>11078365135</v>
      </c>
      <c r="J8" s="342">
        <v>11350200718</v>
      </c>
    </row>
    <row r="9" spans="1:10" ht="13.2" x14ac:dyDescent="0.25">
      <c r="A9" s="341"/>
      <c r="B9" s="341" t="s">
        <v>651</v>
      </c>
      <c r="C9" s="342">
        <v>-7480244771</v>
      </c>
      <c r="D9" s="342">
        <v>-8055891147</v>
      </c>
      <c r="E9" s="342">
        <v>-9277869622</v>
      </c>
      <c r="F9" s="342">
        <v>-9583437621</v>
      </c>
      <c r="G9" s="342">
        <v>-9931479296</v>
      </c>
      <c r="H9" s="342">
        <v>-11323827826</v>
      </c>
      <c r="I9" s="342">
        <v>-11175196228</v>
      </c>
      <c r="J9" s="342">
        <v>-11352835995</v>
      </c>
    </row>
    <row r="10" spans="1:10" ht="13.2" x14ac:dyDescent="0.25">
      <c r="A10" s="341"/>
      <c r="B10" s="341" t="s">
        <v>652</v>
      </c>
      <c r="C10" s="342">
        <v>1054910510</v>
      </c>
      <c r="D10" s="342">
        <v>1052471688</v>
      </c>
      <c r="E10" s="342">
        <v>1050510669</v>
      </c>
      <c r="F10" s="342">
        <v>1047717558</v>
      </c>
      <c r="G10" s="342">
        <v>1048553990</v>
      </c>
      <c r="H10" s="342">
        <v>1046517768</v>
      </c>
      <c r="I10" s="342">
        <v>1042465426</v>
      </c>
      <c r="J10" s="342">
        <v>1040044906</v>
      </c>
    </row>
    <row r="11" spans="1:10" ht="13.2" x14ac:dyDescent="0.25">
      <c r="A11" s="341"/>
      <c r="B11" s="341" t="s">
        <v>653</v>
      </c>
      <c r="C11" s="342">
        <v>34035339</v>
      </c>
      <c r="D11" s="342">
        <v>0</v>
      </c>
      <c r="E11" s="342">
        <v>2845199145</v>
      </c>
      <c r="F11" s="342">
        <v>919089432</v>
      </c>
      <c r="G11" s="342">
        <v>243443341</v>
      </c>
      <c r="H11" s="342">
        <v>27756599</v>
      </c>
      <c r="I11" s="342">
        <v>0</v>
      </c>
      <c r="J11" s="342">
        <v>0</v>
      </c>
    </row>
    <row r="12" spans="1:10" ht="20.25" customHeight="1" x14ac:dyDescent="0.25">
      <c r="A12" s="341" t="s">
        <v>654</v>
      </c>
      <c r="B12" s="341" t="s">
        <v>655</v>
      </c>
      <c r="C12" s="342">
        <v>68749510893</v>
      </c>
      <c r="D12" s="342">
        <v>71415524721</v>
      </c>
      <c r="E12" s="342">
        <v>75588373356</v>
      </c>
      <c r="F12" s="342">
        <v>74547240055</v>
      </c>
      <c r="G12" s="342">
        <v>78446765238</v>
      </c>
      <c r="H12" s="342">
        <v>83470472406</v>
      </c>
      <c r="I12" s="342">
        <v>86918789851</v>
      </c>
      <c r="J12" s="342">
        <v>90705048660</v>
      </c>
    </row>
    <row r="13" spans="1:10" ht="19.5" customHeight="1" x14ac:dyDescent="0.25">
      <c r="A13" s="341" t="s">
        <v>656</v>
      </c>
      <c r="B13" s="341" t="s">
        <v>657</v>
      </c>
      <c r="C13" s="342">
        <v>1589356107</v>
      </c>
      <c r="D13" s="342">
        <v>7173423279</v>
      </c>
      <c r="E13" s="342">
        <v>10564086644</v>
      </c>
      <c r="F13" s="342">
        <v>30856067945</v>
      </c>
      <c r="G13" s="342">
        <v>28825214762</v>
      </c>
      <c r="H13" s="342">
        <v>24560353594</v>
      </c>
      <c r="I13" s="342">
        <v>32257166149</v>
      </c>
      <c r="J13" s="342">
        <v>28020447340</v>
      </c>
    </row>
    <row r="14" spans="1:10" ht="13.2" x14ac:dyDescent="0.25">
      <c r="A14" s="343" t="s">
        <v>658</v>
      </c>
      <c r="B14" s="344" t="s">
        <v>659</v>
      </c>
      <c r="C14" s="345">
        <v>10104036</v>
      </c>
      <c r="D14" s="345">
        <v>10215309</v>
      </c>
      <c r="E14" s="345">
        <v>10319473</v>
      </c>
      <c r="F14" s="345">
        <v>10378483</v>
      </c>
      <c r="G14" s="345">
        <v>10443100</v>
      </c>
      <c r="H14" s="345">
        <v>10514719</v>
      </c>
      <c r="I14" s="345">
        <v>10557682</v>
      </c>
      <c r="J14" s="345">
        <v>10553341</v>
      </c>
    </row>
    <row r="15" spans="1:10" ht="21" customHeight="1" x14ac:dyDescent="0.25">
      <c r="A15" s="346" t="s">
        <v>660</v>
      </c>
      <c r="B15" s="346" t="s">
        <v>661</v>
      </c>
      <c r="C15" s="347">
        <v>157.29913343539155</v>
      </c>
      <c r="D15" s="347">
        <v>702.22283819314714</v>
      </c>
      <c r="E15" s="347">
        <v>1023.7040829507475</v>
      </c>
      <c r="F15" s="347">
        <v>2973.0807426287638</v>
      </c>
      <c r="G15" s="347">
        <v>2760.2162922886882</v>
      </c>
      <c r="H15" s="347">
        <v>2335.8069382548406</v>
      </c>
      <c r="I15" s="347">
        <v>3055.3265526466889</v>
      </c>
      <c r="J15" s="347">
        <v>2655.1257407488301</v>
      </c>
    </row>
    <row r="16" spans="1:10" ht="18" customHeight="1" x14ac:dyDescent="0.25">
      <c r="A16" s="348" t="s">
        <v>662</v>
      </c>
      <c r="B16" s="343"/>
      <c r="C16" s="343"/>
      <c r="D16" s="343"/>
      <c r="E16" s="343"/>
      <c r="F16" s="343"/>
      <c r="G16" s="343"/>
      <c r="H16" s="343"/>
      <c r="I16" s="343"/>
      <c r="J16" s="343"/>
    </row>
    <row r="17" spans="1:10" ht="13.2" x14ac:dyDescent="0.25">
      <c r="A17" s="343" t="s">
        <v>663</v>
      </c>
      <c r="B17" s="343"/>
      <c r="C17" s="342">
        <v>82494526412</v>
      </c>
      <c r="D17" s="342">
        <v>85998973164</v>
      </c>
      <c r="E17" s="342">
        <v>89334031827</v>
      </c>
      <c r="F17" s="342">
        <v>91370815872</v>
      </c>
      <c r="G17" s="342">
        <v>97876944688</v>
      </c>
      <c r="H17" s="342">
        <v>105984284466</v>
      </c>
      <c r="I17" s="342">
        <v>110169238310</v>
      </c>
      <c r="J17" s="342">
        <v>114375009510</v>
      </c>
    </row>
    <row r="18" spans="1:10" ht="13.2" x14ac:dyDescent="0.25">
      <c r="A18" s="343" t="s">
        <v>664</v>
      </c>
      <c r="B18" s="343"/>
      <c r="C18" s="342">
        <v>-14833961368</v>
      </c>
      <c r="D18" s="342">
        <v>-15635920131</v>
      </c>
      <c r="E18" s="342">
        <v>-17641368285</v>
      </c>
      <c r="F18" s="342">
        <v>-18790382807</v>
      </c>
      <c r="G18" s="342">
        <v>-20722176781</v>
      </c>
      <c r="H18" s="342">
        <v>-23588086427</v>
      </c>
      <c r="I18" s="342">
        <v>-24292913885</v>
      </c>
      <c r="J18" s="342">
        <v>-24710005756</v>
      </c>
    </row>
    <row r="19" spans="1:10" ht="13.2" x14ac:dyDescent="0.25">
      <c r="A19" s="343" t="s">
        <v>665</v>
      </c>
      <c r="B19" s="343"/>
      <c r="C19" s="342">
        <v>1054910510</v>
      </c>
      <c r="D19" s="342">
        <v>1052471688</v>
      </c>
      <c r="E19" s="342">
        <v>1050510669</v>
      </c>
      <c r="F19" s="342">
        <v>1047717558</v>
      </c>
      <c r="G19" s="342">
        <v>1048553990</v>
      </c>
      <c r="H19" s="342">
        <v>1046517768</v>
      </c>
      <c r="I19" s="342">
        <v>1042465426</v>
      </c>
      <c r="J19" s="342">
        <v>1040044906</v>
      </c>
    </row>
    <row r="20" spans="1:10" ht="13.2" x14ac:dyDescent="0.25">
      <c r="A20" s="343" t="s">
        <v>666</v>
      </c>
      <c r="B20" s="343"/>
      <c r="C20" s="342">
        <v>34035339</v>
      </c>
      <c r="D20" s="342">
        <v>0</v>
      </c>
      <c r="E20" s="342">
        <v>2845199145</v>
      </c>
      <c r="F20" s="342">
        <v>919089432</v>
      </c>
      <c r="G20" s="342">
        <v>243443341</v>
      </c>
      <c r="H20" s="342">
        <v>27756599</v>
      </c>
      <c r="I20" s="342">
        <v>0</v>
      </c>
      <c r="J20" s="342">
        <v>0</v>
      </c>
    </row>
    <row r="21" spans="1:10" ht="13.2" x14ac:dyDescent="0.25">
      <c r="A21" s="343" t="s">
        <v>667</v>
      </c>
      <c r="B21" s="343"/>
      <c r="C21" s="342">
        <v>1589356104</v>
      </c>
      <c r="D21" s="342">
        <v>7173423285</v>
      </c>
      <c r="E21" s="342">
        <v>10564086644</v>
      </c>
      <c r="F21" s="342">
        <v>30856067941</v>
      </c>
      <c r="G21" s="342">
        <v>28825214756</v>
      </c>
      <c r="H21" s="342">
        <v>24560353584</v>
      </c>
      <c r="I21" s="342">
        <v>32257166160</v>
      </c>
      <c r="J21" s="342">
        <v>28020447335</v>
      </c>
    </row>
    <row r="22" spans="1:10" ht="18" customHeight="1" thickBot="1" x14ac:dyDescent="0.3">
      <c r="A22" s="349" t="s">
        <v>226</v>
      </c>
      <c r="B22" s="350"/>
      <c r="C22" s="351">
        <v>70338866997</v>
      </c>
      <c r="D22" s="351">
        <v>78588948006</v>
      </c>
      <c r="E22" s="351">
        <v>86152460000</v>
      </c>
      <c r="F22" s="351">
        <v>105403307996</v>
      </c>
      <c r="G22" s="351">
        <v>107271979994</v>
      </c>
      <c r="H22" s="351">
        <v>108030825990</v>
      </c>
      <c r="I22" s="351">
        <v>119175956011</v>
      </c>
      <c r="J22" s="351">
        <v>118725495995</v>
      </c>
    </row>
    <row r="23" spans="1:10" ht="13.2" x14ac:dyDescent="0.25"/>
    <row r="24" spans="1:10" ht="13.2" x14ac:dyDescent="0.25"/>
    <row r="25" spans="1:10" ht="13.2" x14ac:dyDescent="0.25"/>
  </sheetData>
  <mergeCells count="1">
    <mergeCell ref="C3:J3"/>
  </mergeCells>
  <conditionalFormatting sqref="C5:D6 C8:D8 C10:D17 C19:D22 G5:H22">
    <cfRule type="cellIs" dxfId="25" priority="13" stopIfTrue="1" operator="lessThan">
      <formula>0</formula>
    </cfRule>
  </conditionalFormatting>
  <conditionalFormatting sqref="E5:E6 E10:E17 E19:E22 E8">
    <cfRule type="cellIs" dxfId="24" priority="14" stopIfTrue="1" operator="lessThan">
      <formula>0</formula>
    </cfRule>
  </conditionalFormatting>
  <conditionalFormatting sqref="F5 F8 F10:F17 F19:F22">
    <cfRule type="cellIs" dxfId="23" priority="12" stopIfTrue="1" operator="lessThan">
      <formula>0</formula>
    </cfRule>
  </conditionalFormatting>
  <conditionalFormatting sqref="F6">
    <cfRule type="cellIs" dxfId="22" priority="11" stopIfTrue="1" operator="lessThan">
      <formula>0</formula>
    </cfRule>
  </conditionalFormatting>
  <conditionalFormatting sqref="F7">
    <cfRule type="cellIs" dxfId="21" priority="10" stopIfTrue="1" operator="lessThan">
      <formula>0</formula>
    </cfRule>
  </conditionalFormatting>
  <conditionalFormatting sqref="C9:F9">
    <cfRule type="cellIs" dxfId="20" priority="9" stopIfTrue="1" operator="lessThan">
      <formula>0</formula>
    </cfRule>
  </conditionalFormatting>
  <conditionalFormatting sqref="C17:H21">
    <cfRule type="cellIs" dxfId="19" priority="8" stopIfTrue="1" operator="lessThan">
      <formula>0</formula>
    </cfRule>
  </conditionalFormatting>
  <conditionalFormatting sqref="C5:H13">
    <cfRule type="cellIs" dxfId="18" priority="7" stopIfTrue="1" operator="lessThan">
      <formula>0</formula>
    </cfRule>
  </conditionalFormatting>
  <conditionalFormatting sqref="J5:J22">
    <cfRule type="cellIs" dxfId="17" priority="6" stopIfTrue="1" operator="lessThan">
      <formula>0</formula>
    </cfRule>
  </conditionalFormatting>
  <conditionalFormatting sqref="J17:J21">
    <cfRule type="cellIs" dxfId="16" priority="5" stopIfTrue="1" operator="lessThan">
      <formula>0</formula>
    </cfRule>
  </conditionalFormatting>
  <conditionalFormatting sqref="J5:J13">
    <cfRule type="cellIs" dxfId="15" priority="4" stopIfTrue="1" operator="lessThan">
      <formula>0</formula>
    </cfRule>
  </conditionalFormatting>
  <conditionalFormatting sqref="I5:I22">
    <cfRule type="cellIs" dxfId="14" priority="3" stopIfTrue="1" operator="lessThan">
      <formula>0</formula>
    </cfRule>
  </conditionalFormatting>
  <conditionalFormatting sqref="I17:I21">
    <cfRule type="cellIs" dxfId="13" priority="2" stopIfTrue="1" operator="lessThan">
      <formula>0</formula>
    </cfRule>
  </conditionalFormatting>
  <conditionalFormatting sqref="I5:I1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0DB0-9DB8-4736-9CE8-47C45017DE52}">
  <dimension ref="A1:K68"/>
  <sheetViews>
    <sheetView showGridLines="0" workbookViewId="0">
      <pane ySplit="6" topLeftCell="A7" activePane="bottomLeft" state="frozen"/>
      <selection pane="bottomLeft"/>
    </sheetView>
  </sheetViews>
  <sheetFormatPr defaultColWidth="0" defaultRowHeight="13.2" customHeight="1" zeroHeight="1" x14ac:dyDescent="0.25"/>
  <cols>
    <col min="1" max="1" width="8.33203125" customWidth="1"/>
    <col min="2" max="2" width="9.109375" customWidth="1"/>
    <col min="3" max="3" width="9.5546875" customWidth="1"/>
    <col min="4" max="4" width="1.6640625" customWidth="1"/>
    <col min="5" max="5" width="9" customWidth="1"/>
    <col min="6" max="6" width="9.33203125" customWidth="1"/>
    <col min="7" max="7" width="10.44140625" customWidth="1"/>
    <col min="8" max="8" width="9.6640625" customWidth="1"/>
    <col min="9" max="9" width="10.88671875" customWidth="1"/>
    <col min="10" max="10" width="13.44140625" style="22" customWidth="1"/>
    <col min="11" max="11" width="9.109375" customWidth="1"/>
    <col min="12" max="16384" width="9.109375" hidden="1"/>
  </cols>
  <sheetData>
    <row r="1" spans="1:10" ht="15.6" x14ac:dyDescent="0.3">
      <c r="A1" s="352" t="s">
        <v>668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ht="15.6" x14ac:dyDescent="0.3">
      <c r="A2" s="352" t="s">
        <v>717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x14ac:dyDescent="0.25">
      <c r="A3" s="355" t="s">
        <v>669</v>
      </c>
      <c r="B3" s="419" t="s">
        <v>37</v>
      </c>
      <c r="C3" s="419"/>
      <c r="D3" s="356"/>
      <c r="E3" s="419" t="s">
        <v>112</v>
      </c>
      <c r="F3" s="419"/>
      <c r="G3" s="357" t="s">
        <v>113</v>
      </c>
      <c r="H3" s="357" t="s">
        <v>114</v>
      </c>
      <c r="I3" s="357" t="s">
        <v>670</v>
      </c>
      <c r="J3" s="358" t="s">
        <v>671</v>
      </c>
    </row>
    <row r="4" spans="1:10" ht="15.6" x14ac:dyDescent="0.25">
      <c r="A4" s="359" t="s">
        <v>672</v>
      </c>
      <c r="B4" s="420" t="s">
        <v>673</v>
      </c>
      <c r="C4" s="420"/>
      <c r="D4" s="360"/>
      <c r="E4" s="420" t="s">
        <v>674</v>
      </c>
      <c r="F4" s="420"/>
      <c r="G4" s="361" t="s">
        <v>28</v>
      </c>
      <c r="H4" s="361" t="s">
        <v>28</v>
      </c>
      <c r="I4" s="361" t="s">
        <v>675</v>
      </c>
      <c r="J4" s="361" t="s">
        <v>676</v>
      </c>
    </row>
    <row r="5" spans="1:10" x14ac:dyDescent="0.25">
      <c r="A5" s="359" t="s">
        <v>677</v>
      </c>
      <c r="B5" s="361" t="s">
        <v>60</v>
      </c>
      <c r="C5" s="361" t="s">
        <v>678</v>
      </c>
      <c r="D5" s="360"/>
      <c r="E5" s="361" t="s">
        <v>60</v>
      </c>
      <c r="F5" s="361" t="s">
        <v>678</v>
      </c>
      <c r="G5" s="362"/>
      <c r="H5" s="362"/>
      <c r="I5" s="361" t="s">
        <v>679</v>
      </c>
      <c r="J5" s="361" t="s">
        <v>680</v>
      </c>
    </row>
    <row r="6" spans="1:10" x14ac:dyDescent="0.25">
      <c r="A6" s="3"/>
      <c r="B6" s="363"/>
      <c r="C6" s="363"/>
      <c r="D6" s="363"/>
      <c r="E6" s="363"/>
      <c r="F6" s="363"/>
      <c r="G6" s="364"/>
      <c r="H6" s="364"/>
      <c r="I6" s="364"/>
      <c r="J6" s="365" t="s">
        <v>681</v>
      </c>
    </row>
    <row r="7" spans="1:10" x14ac:dyDescent="0.25">
      <c r="A7" s="366" t="s">
        <v>682</v>
      </c>
      <c r="B7" s="360"/>
      <c r="C7" s="360"/>
      <c r="D7" s="360"/>
      <c r="E7" s="360"/>
      <c r="F7" s="360"/>
      <c r="G7" s="362"/>
      <c r="H7" s="362"/>
      <c r="I7" s="362"/>
    </row>
    <row r="8" spans="1:10" x14ac:dyDescent="0.25">
      <c r="A8" s="367" t="s">
        <v>683</v>
      </c>
      <c r="B8" s="368">
        <v>46212.180498000002</v>
      </c>
      <c r="C8" s="368">
        <v>-3228.689519</v>
      </c>
      <c r="D8" s="368"/>
      <c r="E8" s="368">
        <v>4702.7453180000002</v>
      </c>
      <c r="F8" s="368">
        <v>-4732.1767369999998</v>
      </c>
      <c r="G8" s="368">
        <v>1532.745543</v>
      </c>
      <c r="H8" s="368">
        <v>837.759321</v>
      </c>
      <c r="I8" s="368">
        <v>-159.56442200000001</v>
      </c>
      <c r="J8" s="368">
        <v>45165.000002000001</v>
      </c>
    </row>
    <row r="9" spans="1:10" x14ac:dyDescent="0.25">
      <c r="A9" s="367" t="s">
        <v>684</v>
      </c>
      <c r="B9" s="368">
        <v>48139.456420000002</v>
      </c>
      <c r="C9" s="368">
        <v>-3288.7269329999999</v>
      </c>
      <c r="D9" s="368"/>
      <c r="E9" s="368">
        <v>4855.2563399999999</v>
      </c>
      <c r="F9" s="368">
        <v>-4861.769354</v>
      </c>
      <c r="G9" s="368">
        <v>1532.6628499999999</v>
      </c>
      <c r="H9" s="368">
        <v>462.35477100000003</v>
      </c>
      <c r="I9" s="368">
        <v>8317.4999029999999</v>
      </c>
      <c r="J9" s="368">
        <v>55156.733997000003</v>
      </c>
    </row>
    <row r="10" spans="1:10" x14ac:dyDescent="0.25">
      <c r="A10" s="367" t="s">
        <v>685</v>
      </c>
      <c r="B10" s="368">
        <v>51962</v>
      </c>
      <c r="C10" s="368">
        <v>-3654</v>
      </c>
      <c r="D10" s="368"/>
      <c r="E10" s="368">
        <v>5198</v>
      </c>
      <c r="F10" s="368">
        <v>-5208</v>
      </c>
      <c r="G10" s="368">
        <v>1528</v>
      </c>
      <c r="H10" s="368">
        <v>308</v>
      </c>
      <c r="I10" s="368">
        <v>-4199</v>
      </c>
      <c r="J10" s="368">
        <v>45935</v>
      </c>
    </row>
    <row r="11" spans="1:10" x14ac:dyDescent="0.25">
      <c r="A11" s="367" t="s">
        <v>686</v>
      </c>
      <c r="B11" s="368">
        <v>54331</v>
      </c>
      <c r="C11" s="368">
        <v>-4050</v>
      </c>
      <c r="D11" s="368"/>
      <c r="E11" s="368">
        <v>5551</v>
      </c>
      <c r="F11" s="368">
        <v>-5564</v>
      </c>
      <c r="G11" s="368">
        <v>1525</v>
      </c>
      <c r="H11" s="368">
        <v>192</v>
      </c>
      <c r="I11" s="368">
        <v>-4528</v>
      </c>
      <c r="J11" s="368">
        <v>47456</v>
      </c>
    </row>
    <row r="12" spans="1:10" x14ac:dyDescent="0.25">
      <c r="A12" s="367" t="s">
        <v>687</v>
      </c>
      <c r="B12" s="368">
        <v>52817</v>
      </c>
      <c r="C12" s="368">
        <v>-3912</v>
      </c>
      <c r="D12" s="368"/>
      <c r="E12" s="368">
        <v>5701</v>
      </c>
      <c r="F12" s="368">
        <v>-5697</v>
      </c>
      <c r="G12" s="368">
        <v>1523</v>
      </c>
      <c r="H12" s="368">
        <v>90</v>
      </c>
      <c r="I12" s="368">
        <v>2394</v>
      </c>
      <c r="J12" s="368">
        <v>52916</v>
      </c>
    </row>
    <row r="13" spans="1:10" ht="18" customHeight="1" x14ac:dyDescent="0.25">
      <c r="A13" s="367" t="s">
        <v>688</v>
      </c>
      <c r="B13" s="368">
        <v>54075</v>
      </c>
      <c r="C13" s="368">
        <v>-3898</v>
      </c>
      <c r="D13" s="368"/>
      <c r="E13" s="368">
        <v>6070</v>
      </c>
      <c r="F13" s="368">
        <v>-6058</v>
      </c>
      <c r="G13" s="368">
        <v>1521</v>
      </c>
      <c r="H13" s="368" t="s">
        <v>689</v>
      </c>
      <c r="I13" s="368">
        <v>9630</v>
      </c>
      <c r="J13" s="368">
        <v>61339</v>
      </c>
    </row>
    <row r="14" spans="1:10" x14ac:dyDescent="0.25">
      <c r="A14" s="369" t="s">
        <v>690</v>
      </c>
      <c r="B14" s="368">
        <v>56364</v>
      </c>
      <c r="C14" s="368">
        <v>-4245</v>
      </c>
      <c r="D14" s="368"/>
      <c r="E14" s="368">
        <v>6492</v>
      </c>
      <c r="F14" s="368">
        <v>-6468</v>
      </c>
      <c r="G14" s="368">
        <v>1519</v>
      </c>
      <c r="H14" s="368" t="s">
        <v>689</v>
      </c>
      <c r="I14" s="368">
        <v>4662</v>
      </c>
      <c r="J14" s="368">
        <v>58324</v>
      </c>
    </row>
    <row r="15" spans="1:10" x14ac:dyDescent="0.25">
      <c r="A15" s="369" t="s">
        <v>691</v>
      </c>
      <c r="B15" s="368">
        <v>60106</v>
      </c>
      <c r="C15" s="368">
        <v>-4841</v>
      </c>
      <c r="D15" s="368"/>
      <c r="E15" s="368">
        <v>6846</v>
      </c>
      <c r="F15" s="368">
        <v>-6827</v>
      </c>
      <c r="G15" s="368">
        <v>1519</v>
      </c>
      <c r="H15" s="368" t="s">
        <v>689</v>
      </c>
      <c r="I15" s="368">
        <v>4350</v>
      </c>
      <c r="J15" s="368">
        <v>61153</v>
      </c>
    </row>
    <row r="16" spans="1:10" x14ac:dyDescent="0.25">
      <c r="A16" s="369" t="s">
        <v>692</v>
      </c>
      <c r="B16" s="368">
        <v>61548</v>
      </c>
      <c r="C16" s="368">
        <v>-3874</v>
      </c>
      <c r="D16" s="368"/>
      <c r="E16" s="368">
        <v>6058</v>
      </c>
      <c r="F16" s="368">
        <v>-6071</v>
      </c>
      <c r="G16" s="368">
        <v>1908</v>
      </c>
      <c r="H16" s="368">
        <v>2428</v>
      </c>
      <c r="I16" s="368">
        <v>2235</v>
      </c>
      <c r="J16" s="368">
        <v>64231</v>
      </c>
    </row>
    <row r="17" spans="1:11" x14ac:dyDescent="0.25">
      <c r="A17" s="369" t="s">
        <v>693</v>
      </c>
      <c r="B17" s="368">
        <v>64627</v>
      </c>
      <c r="C17" s="368">
        <v>-4218</v>
      </c>
      <c r="D17" s="368"/>
      <c r="E17" s="368">
        <v>6369</v>
      </c>
      <c r="F17" s="368">
        <v>-6388</v>
      </c>
      <c r="G17" s="368">
        <v>1916</v>
      </c>
      <c r="H17" s="368">
        <v>778</v>
      </c>
      <c r="I17" s="368">
        <v>-377</v>
      </c>
      <c r="J17" s="368">
        <v>62707</v>
      </c>
    </row>
    <row r="18" spans="1:11" ht="18" customHeight="1" x14ac:dyDescent="0.25">
      <c r="A18" s="367" t="s">
        <v>694</v>
      </c>
      <c r="B18" s="368">
        <v>68986</v>
      </c>
      <c r="C18" s="368">
        <v>-6351</v>
      </c>
      <c r="D18" s="368"/>
      <c r="E18" s="368">
        <v>6640</v>
      </c>
      <c r="F18" s="368">
        <v>-6653</v>
      </c>
      <c r="G18" s="368">
        <v>1050</v>
      </c>
      <c r="H18" s="368">
        <v>784</v>
      </c>
      <c r="I18" s="368">
        <v>-337</v>
      </c>
      <c r="J18" s="368">
        <v>64121</v>
      </c>
    </row>
    <row r="19" spans="1:11" x14ac:dyDescent="0.25">
      <c r="A19" s="369" t="s">
        <v>695</v>
      </c>
      <c r="B19" s="368">
        <v>72969</v>
      </c>
      <c r="C19" s="368">
        <v>-7157</v>
      </c>
      <c r="D19" s="368"/>
      <c r="E19" s="368">
        <v>7150</v>
      </c>
      <c r="F19" s="368">
        <v>-7168</v>
      </c>
      <c r="G19" s="368">
        <v>1052</v>
      </c>
      <c r="H19" s="368">
        <v>259</v>
      </c>
      <c r="I19" s="368">
        <v>-97</v>
      </c>
      <c r="J19" s="368">
        <v>67007</v>
      </c>
    </row>
    <row r="20" spans="1:11" x14ac:dyDescent="0.25">
      <c r="A20" s="369" t="s">
        <v>696</v>
      </c>
      <c r="B20" s="368">
        <v>75047</v>
      </c>
      <c r="C20" s="368">
        <v>-7354</v>
      </c>
      <c r="D20" s="368"/>
      <c r="E20" s="368">
        <v>7448</v>
      </c>
      <c r="F20" s="368">
        <v>-7480</v>
      </c>
      <c r="G20" s="368">
        <v>1055</v>
      </c>
      <c r="H20" s="368">
        <v>34</v>
      </c>
      <c r="I20" s="368">
        <v>1589</v>
      </c>
      <c r="J20" s="368">
        <v>70339</v>
      </c>
    </row>
    <row r="21" spans="1:11" x14ac:dyDescent="0.25">
      <c r="A21" s="369" t="s">
        <v>697</v>
      </c>
      <c r="B21" s="368">
        <v>77975</v>
      </c>
      <c r="C21" s="368">
        <v>-7580</v>
      </c>
      <c r="D21" s="368"/>
      <c r="E21" s="368">
        <v>8024</v>
      </c>
      <c r="F21" s="368">
        <v>-8056</v>
      </c>
      <c r="G21" s="368">
        <v>1052</v>
      </c>
      <c r="H21" s="368">
        <v>0</v>
      </c>
      <c r="I21" s="368">
        <v>7173</v>
      </c>
      <c r="J21" s="368">
        <v>78589</v>
      </c>
    </row>
    <row r="22" spans="1:11" x14ac:dyDescent="0.25">
      <c r="A22" s="359" t="s">
        <v>698</v>
      </c>
      <c r="B22" s="80">
        <v>80138</v>
      </c>
      <c r="C22" s="80">
        <v>-8363</v>
      </c>
      <c r="D22" s="80"/>
      <c r="E22" s="80">
        <v>9196</v>
      </c>
      <c r="F22" s="80">
        <v>-9278</v>
      </c>
      <c r="G22" s="80">
        <v>1051</v>
      </c>
      <c r="H22" s="80">
        <v>2845</v>
      </c>
      <c r="I22" s="80">
        <v>10564</v>
      </c>
      <c r="J22" s="370">
        <v>86152</v>
      </c>
    </row>
    <row r="23" spans="1:11" ht="18" customHeight="1" x14ac:dyDescent="0.25">
      <c r="A23" s="369" t="s">
        <v>699</v>
      </c>
      <c r="B23" s="80">
        <v>81853</v>
      </c>
      <c r="C23" s="80">
        <v>-9207</v>
      </c>
      <c r="D23" s="80"/>
      <c r="E23" s="80">
        <v>9518</v>
      </c>
      <c r="F23" s="80">
        <v>-9583</v>
      </c>
      <c r="G23" s="80">
        <v>1048</v>
      </c>
      <c r="H23" s="80">
        <v>919</v>
      </c>
      <c r="I23" s="80">
        <v>30856</v>
      </c>
      <c r="J23" s="370">
        <v>105403</v>
      </c>
    </row>
    <row r="24" spans="1:11" x14ac:dyDescent="0.25">
      <c r="A24" s="359" t="s">
        <v>700</v>
      </c>
      <c r="B24" s="371">
        <v>87974</v>
      </c>
      <c r="C24" s="371">
        <v>-10791</v>
      </c>
      <c r="D24" s="371"/>
      <c r="E24" s="371">
        <v>9903</v>
      </c>
      <c r="F24" s="371">
        <v>-9931</v>
      </c>
      <c r="G24" s="371">
        <v>1049</v>
      </c>
      <c r="H24" s="371">
        <v>243</v>
      </c>
      <c r="I24" s="371">
        <v>28825</v>
      </c>
      <c r="J24" s="372">
        <v>107272</v>
      </c>
    </row>
    <row r="25" spans="1:11" x14ac:dyDescent="0.25">
      <c r="A25" s="373" t="s">
        <v>701</v>
      </c>
      <c r="B25" s="371">
        <v>94732</v>
      </c>
      <c r="C25" s="371">
        <v>-12264</v>
      </c>
      <c r="D25" s="374"/>
      <c r="E25" s="371">
        <v>11252</v>
      </c>
      <c r="F25" s="371">
        <v>-11324</v>
      </c>
      <c r="G25" s="371">
        <v>1047</v>
      </c>
      <c r="H25" s="371">
        <v>28</v>
      </c>
      <c r="I25" s="371">
        <v>24560</v>
      </c>
      <c r="J25" s="372">
        <v>108031</v>
      </c>
    </row>
    <row r="26" spans="1:11" x14ac:dyDescent="0.25">
      <c r="A26" s="373" t="s">
        <v>702</v>
      </c>
      <c r="B26" s="371">
        <v>99091</v>
      </c>
      <c r="C26" s="371">
        <v>-13118</v>
      </c>
      <c r="D26" s="374"/>
      <c r="E26" s="371">
        <v>11078</v>
      </c>
      <c r="F26" s="371">
        <v>-11175</v>
      </c>
      <c r="G26" s="371">
        <v>1042</v>
      </c>
      <c r="H26" s="371">
        <v>0</v>
      </c>
      <c r="I26" s="371">
        <v>32257</v>
      </c>
      <c r="J26" s="372">
        <v>119176</v>
      </c>
      <c r="K26" s="375"/>
    </row>
    <row r="27" spans="1:11" x14ac:dyDescent="0.25">
      <c r="A27" s="373" t="s">
        <v>291</v>
      </c>
      <c r="B27" s="371">
        <v>103025</v>
      </c>
      <c r="C27" s="371">
        <v>-13357</v>
      </c>
      <c r="D27" s="374"/>
      <c r="E27" s="371">
        <v>11350</v>
      </c>
      <c r="F27" s="371">
        <v>-11353</v>
      </c>
      <c r="G27" s="371">
        <v>1040</v>
      </c>
      <c r="H27" s="371">
        <v>0</v>
      </c>
      <c r="I27" s="371">
        <v>28020</v>
      </c>
      <c r="J27" s="372">
        <v>118725</v>
      </c>
      <c r="K27" s="375"/>
    </row>
    <row r="28" spans="1:11" ht="20.100000000000001" customHeight="1" x14ac:dyDescent="0.25">
      <c r="A28" s="376" t="s">
        <v>703</v>
      </c>
      <c r="B28" s="368"/>
      <c r="C28" s="368"/>
      <c r="D28" s="368"/>
      <c r="E28" s="368"/>
      <c r="F28" s="368"/>
      <c r="G28" s="368"/>
      <c r="H28" s="368"/>
      <c r="I28" s="368"/>
      <c r="J28" s="368"/>
    </row>
    <row r="29" spans="1:11" x14ac:dyDescent="0.25">
      <c r="A29" s="367" t="s">
        <v>683</v>
      </c>
      <c r="B29" s="368">
        <v>15232.753842</v>
      </c>
      <c r="C29" s="368">
        <v>-1997.3315459999999</v>
      </c>
      <c r="D29" s="368"/>
      <c r="E29" s="368">
        <v>1091.2305180000001</v>
      </c>
      <c r="F29" s="368">
        <v>-1095.664464</v>
      </c>
      <c r="G29" s="368">
        <v>657.01231299999995</v>
      </c>
      <c r="H29" s="368">
        <v>348.37677300000001</v>
      </c>
      <c r="I29" s="368">
        <v>-1272.377438</v>
      </c>
      <c r="J29" s="368">
        <v>12963.999998000001</v>
      </c>
    </row>
    <row r="30" spans="1:11" x14ac:dyDescent="0.25">
      <c r="A30" s="367" t="s">
        <v>684</v>
      </c>
      <c r="B30" s="368">
        <v>15779.850608999999</v>
      </c>
      <c r="C30" s="368">
        <v>-1951.6020470000001</v>
      </c>
      <c r="D30" s="368"/>
      <c r="E30" s="368">
        <v>1164</v>
      </c>
      <c r="F30" s="368">
        <v>-1165</v>
      </c>
      <c r="G30" s="368">
        <v>657.51997400000005</v>
      </c>
      <c r="H30" s="368">
        <v>235.09222600000001</v>
      </c>
      <c r="I30" s="368">
        <v>937</v>
      </c>
      <c r="J30" s="368">
        <v>15656.473999</v>
      </c>
    </row>
    <row r="31" spans="1:11" x14ac:dyDescent="0.25">
      <c r="A31" s="367" t="s">
        <v>685</v>
      </c>
      <c r="B31" s="368">
        <v>16947</v>
      </c>
      <c r="C31" s="368">
        <v>-2090</v>
      </c>
      <c r="D31" s="368"/>
      <c r="E31" s="368">
        <v>1360</v>
      </c>
      <c r="F31" s="368">
        <v>-1354</v>
      </c>
      <c r="G31" s="368">
        <v>657</v>
      </c>
      <c r="H31" s="368">
        <v>174</v>
      </c>
      <c r="I31" s="368">
        <v>869</v>
      </c>
      <c r="J31" s="368">
        <v>16563</v>
      </c>
    </row>
    <row r="32" spans="1:11" x14ac:dyDescent="0.25">
      <c r="A32" s="367" t="s">
        <v>686</v>
      </c>
      <c r="B32" s="368">
        <v>17677</v>
      </c>
      <c r="C32" s="368">
        <v>-2209</v>
      </c>
      <c r="D32" s="368"/>
      <c r="E32" s="368">
        <v>1414</v>
      </c>
      <c r="F32" s="368">
        <v>-1412</v>
      </c>
      <c r="G32" s="368">
        <v>656</v>
      </c>
      <c r="H32" s="368">
        <v>113</v>
      </c>
      <c r="I32" s="368">
        <v>1077</v>
      </c>
      <c r="J32" s="368">
        <v>17316</v>
      </c>
    </row>
    <row r="33" spans="1:11" x14ac:dyDescent="0.25">
      <c r="A33" s="367" t="s">
        <v>687</v>
      </c>
      <c r="B33" s="368">
        <v>17187</v>
      </c>
      <c r="C33" s="368">
        <v>-2134</v>
      </c>
      <c r="D33" s="368"/>
      <c r="E33" s="368">
        <v>1550</v>
      </c>
      <c r="F33" s="368">
        <v>-1540</v>
      </c>
      <c r="G33" s="368">
        <v>657</v>
      </c>
      <c r="H33" s="368">
        <v>53</v>
      </c>
      <c r="I33" s="368">
        <v>4060</v>
      </c>
      <c r="J33" s="368">
        <v>19833</v>
      </c>
    </row>
    <row r="34" spans="1:11" ht="18" customHeight="1" x14ac:dyDescent="0.25">
      <c r="A34" s="369">
        <v>2011</v>
      </c>
      <c r="B34" s="368">
        <v>17557</v>
      </c>
      <c r="C34" s="368">
        <v>-2114</v>
      </c>
      <c r="D34" s="368"/>
      <c r="E34" s="368">
        <v>1609</v>
      </c>
      <c r="F34" s="368">
        <v>-1610</v>
      </c>
      <c r="G34" s="368">
        <v>657</v>
      </c>
      <c r="H34" s="368" t="s">
        <v>689</v>
      </c>
      <c r="I34" s="368">
        <v>7565</v>
      </c>
      <c r="J34" s="368">
        <v>23664</v>
      </c>
    </row>
    <row r="35" spans="1:11" x14ac:dyDescent="0.25">
      <c r="A35" s="369">
        <v>2012</v>
      </c>
      <c r="B35" s="368">
        <v>25218</v>
      </c>
      <c r="C35" s="368">
        <v>-388</v>
      </c>
      <c r="D35" s="368"/>
      <c r="E35" s="368">
        <v>1563</v>
      </c>
      <c r="F35" s="368">
        <v>-1556</v>
      </c>
      <c r="G35" s="368">
        <v>657</v>
      </c>
      <c r="H35" s="368" t="s">
        <v>689</v>
      </c>
      <c r="I35" s="368">
        <v>-1843</v>
      </c>
      <c r="J35" s="368">
        <v>23651</v>
      </c>
    </row>
    <row r="36" spans="1:11" x14ac:dyDescent="0.25">
      <c r="A36" s="369">
        <v>2013</v>
      </c>
      <c r="B36" s="368">
        <v>26566</v>
      </c>
      <c r="C36" s="368">
        <v>-516</v>
      </c>
      <c r="D36" s="368"/>
      <c r="E36" s="368">
        <v>1612</v>
      </c>
      <c r="F36" s="368">
        <v>-1614</v>
      </c>
      <c r="G36" s="368">
        <v>657</v>
      </c>
      <c r="H36" s="368" t="s">
        <v>689</v>
      </c>
      <c r="I36" s="368">
        <v>-2255</v>
      </c>
      <c r="J36" s="368">
        <v>24450</v>
      </c>
    </row>
    <row r="37" spans="1:11" x14ac:dyDescent="0.25">
      <c r="A37" s="369">
        <v>2014</v>
      </c>
      <c r="B37" s="368">
        <v>27101</v>
      </c>
      <c r="C37" s="368">
        <v>-335</v>
      </c>
      <c r="D37" s="368"/>
      <c r="E37" s="368">
        <v>2018</v>
      </c>
      <c r="F37" s="368">
        <v>-2022</v>
      </c>
      <c r="G37" s="368">
        <v>638</v>
      </c>
      <c r="H37" s="368">
        <v>911</v>
      </c>
      <c r="I37" s="368">
        <v>-2414</v>
      </c>
      <c r="J37" s="368">
        <v>25897</v>
      </c>
    </row>
    <row r="38" spans="1:11" x14ac:dyDescent="0.25">
      <c r="A38" s="367">
        <v>2015</v>
      </c>
      <c r="B38" s="368">
        <v>28514</v>
      </c>
      <c r="C38" s="368">
        <v>-411</v>
      </c>
      <c r="D38" s="368"/>
      <c r="E38" s="368">
        <v>2015</v>
      </c>
      <c r="F38" s="368">
        <v>-2016</v>
      </c>
      <c r="G38" s="368">
        <v>641</v>
      </c>
      <c r="H38" s="368">
        <v>470</v>
      </c>
      <c r="I38" s="368">
        <v>-4198</v>
      </c>
      <c r="J38" s="368">
        <v>25016</v>
      </c>
    </row>
    <row r="39" spans="1:11" ht="18" customHeight="1" x14ac:dyDescent="0.25">
      <c r="A39" s="369" t="s">
        <v>694</v>
      </c>
      <c r="B39" s="368">
        <v>30383</v>
      </c>
      <c r="C39" s="368">
        <v>-893</v>
      </c>
      <c r="D39" s="368"/>
      <c r="E39" s="368">
        <v>2039</v>
      </c>
      <c r="F39" s="368">
        <v>-2040</v>
      </c>
      <c r="G39" s="368">
        <v>530</v>
      </c>
      <c r="H39" s="368">
        <v>237</v>
      </c>
      <c r="I39" s="368">
        <v>-4697</v>
      </c>
      <c r="J39" s="368">
        <v>25559</v>
      </c>
    </row>
    <row r="40" spans="1:11" x14ac:dyDescent="0.25">
      <c r="A40" s="369" t="s">
        <v>695</v>
      </c>
      <c r="B40" s="368">
        <v>32087</v>
      </c>
      <c r="C40" s="368">
        <v>-1143</v>
      </c>
      <c r="D40" s="368"/>
      <c r="E40" s="368">
        <v>2143</v>
      </c>
      <c r="F40" s="368">
        <v>-2148</v>
      </c>
      <c r="G40" s="368">
        <v>534</v>
      </c>
      <c r="H40" s="368">
        <v>143</v>
      </c>
      <c r="I40" s="368">
        <v>-3965</v>
      </c>
      <c r="J40" s="368">
        <v>27650</v>
      </c>
    </row>
    <row r="41" spans="1:11" x14ac:dyDescent="0.25">
      <c r="A41" s="369" t="s">
        <v>696</v>
      </c>
      <c r="B41" s="368">
        <v>33076</v>
      </c>
      <c r="C41" s="368">
        <v>-1152</v>
      </c>
      <c r="D41" s="368"/>
      <c r="E41" s="368">
        <v>2266</v>
      </c>
      <c r="F41" s="368">
        <v>-2276</v>
      </c>
      <c r="G41" s="368">
        <v>539</v>
      </c>
      <c r="H41" s="368">
        <v>76</v>
      </c>
      <c r="I41" s="368">
        <v>-3060</v>
      </c>
      <c r="J41" s="368">
        <v>29470</v>
      </c>
    </row>
    <row r="42" spans="1:11" x14ac:dyDescent="0.25">
      <c r="A42" t="s">
        <v>697</v>
      </c>
      <c r="B42" s="371">
        <v>34559</v>
      </c>
      <c r="C42" s="80">
        <v>-1174</v>
      </c>
      <c r="D42" s="80"/>
      <c r="E42" s="80">
        <v>2329</v>
      </c>
      <c r="F42" s="80">
        <v>-2334</v>
      </c>
      <c r="G42" s="80">
        <v>541</v>
      </c>
      <c r="H42" s="80">
        <v>7</v>
      </c>
      <c r="I42" s="80">
        <v>-1976</v>
      </c>
      <c r="J42" s="370">
        <v>31950</v>
      </c>
    </row>
    <row r="43" spans="1:11" x14ac:dyDescent="0.25">
      <c r="A43" s="80" t="s">
        <v>698</v>
      </c>
      <c r="B43" s="371">
        <v>35483</v>
      </c>
      <c r="C43" s="80">
        <v>-1489</v>
      </c>
      <c r="D43" s="80"/>
      <c r="E43" s="80">
        <v>3468</v>
      </c>
      <c r="F43" s="80">
        <v>-3495</v>
      </c>
      <c r="G43" s="80">
        <v>543</v>
      </c>
      <c r="H43" s="80">
        <v>2610</v>
      </c>
      <c r="I43" s="80">
        <v>-2464</v>
      </c>
      <c r="J43" s="370">
        <v>34657</v>
      </c>
    </row>
    <row r="44" spans="1:11" ht="18" customHeight="1" x14ac:dyDescent="0.25">
      <c r="A44" s="80" t="s">
        <v>699</v>
      </c>
      <c r="B44" s="371">
        <v>36286</v>
      </c>
      <c r="C44" s="80">
        <v>-1952</v>
      </c>
      <c r="D44" s="80"/>
      <c r="E44" s="80">
        <v>3718</v>
      </c>
      <c r="F44" s="80">
        <v>-3739</v>
      </c>
      <c r="G44" s="80">
        <v>544</v>
      </c>
      <c r="H44" s="80">
        <v>1061</v>
      </c>
      <c r="I44" s="80">
        <v>7191</v>
      </c>
      <c r="J44" s="370">
        <v>43108</v>
      </c>
    </row>
    <row r="45" spans="1:11" x14ac:dyDescent="0.25">
      <c r="A45" s="80" t="s">
        <v>700</v>
      </c>
      <c r="B45" s="371">
        <v>38829</v>
      </c>
      <c r="C45" s="80">
        <v>-2424</v>
      </c>
      <c r="D45" s="80"/>
      <c r="E45" s="80">
        <v>3617</v>
      </c>
      <c r="F45" s="80">
        <v>-3636</v>
      </c>
      <c r="G45" s="80">
        <v>546</v>
      </c>
      <c r="H45" s="80">
        <v>166</v>
      </c>
      <c r="I45" s="80">
        <v>6852</v>
      </c>
      <c r="J45" s="370">
        <v>43951</v>
      </c>
    </row>
    <row r="46" spans="1:11" x14ac:dyDescent="0.25">
      <c r="A46" s="80" t="s">
        <v>701</v>
      </c>
      <c r="B46" s="371">
        <v>41655</v>
      </c>
      <c r="C46" s="80">
        <v>-2803</v>
      </c>
      <c r="D46" s="80"/>
      <c r="E46" s="80">
        <v>4470</v>
      </c>
      <c r="F46" s="80">
        <v>-4510</v>
      </c>
      <c r="G46" s="80">
        <v>547</v>
      </c>
      <c r="H46" s="80">
        <v>0</v>
      </c>
      <c r="I46" s="80">
        <v>4488</v>
      </c>
      <c r="J46" s="370">
        <v>43848</v>
      </c>
    </row>
    <row r="47" spans="1:11" x14ac:dyDescent="0.25">
      <c r="A47" s="80" t="s">
        <v>702</v>
      </c>
      <c r="B47" s="371">
        <v>43676</v>
      </c>
      <c r="C47" s="80">
        <v>-3188</v>
      </c>
      <c r="D47" s="80"/>
      <c r="E47" s="80">
        <v>4601</v>
      </c>
      <c r="F47" s="80">
        <v>-4643</v>
      </c>
      <c r="G47" s="80">
        <v>547</v>
      </c>
      <c r="H47" s="80">
        <v>0</v>
      </c>
      <c r="I47" s="80">
        <v>7702</v>
      </c>
      <c r="J47" s="370">
        <v>48695</v>
      </c>
    </row>
    <row r="48" spans="1:11" x14ac:dyDescent="0.25">
      <c r="A48" s="377" t="s">
        <v>291</v>
      </c>
      <c r="B48" s="378">
        <v>45493</v>
      </c>
      <c r="C48" s="378">
        <v>-3252</v>
      </c>
      <c r="D48" s="378"/>
      <c r="E48" s="378">
        <v>5364</v>
      </c>
      <c r="F48" s="378">
        <v>-5373</v>
      </c>
      <c r="G48" s="378">
        <v>546</v>
      </c>
      <c r="H48" s="378">
        <v>0</v>
      </c>
      <c r="I48" s="378">
        <v>5246</v>
      </c>
      <c r="J48" s="379">
        <v>48025</v>
      </c>
      <c r="K48" s="375"/>
    </row>
    <row r="49" spans="1:10" x14ac:dyDescent="0.25">
      <c r="A49" s="380"/>
      <c r="B49" s="371"/>
      <c r="C49" s="80"/>
      <c r="D49" s="80"/>
      <c r="E49" s="80"/>
      <c r="F49" s="80"/>
      <c r="G49" s="80"/>
      <c r="H49" s="80"/>
      <c r="I49" s="80"/>
      <c r="J49" s="370"/>
    </row>
    <row r="50" spans="1:10" x14ac:dyDescent="0.25">
      <c r="A50" s="381" t="s">
        <v>704</v>
      </c>
    </row>
    <row r="51" spans="1:10" x14ac:dyDescent="0.25">
      <c r="A51" s="381" t="s">
        <v>705</v>
      </c>
    </row>
    <row r="52" spans="1:10" x14ac:dyDescent="0.25">
      <c r="A52" s="381" t="s">
        <v>706</v>
      </c>
    </row>
    <row r="53" spans="1:10" x14ac:dyDescent="0.25">
      <c r="A53" s="382" t="s">
        <v>707</v>
      </c>
    </row>
    <row r="54" spans="1:10" x14ac:dyDescent="0.25">
      <c r="A54" s="381" t="s">
        <v>708</v>
      </c>
      <c r="B54" s="383"/>
      <c r="C54" s="383"/>
      <c r="D54" s="383"/>
      <c r="E54" s="383"/>
      <c r="F54" s="383"/>
      <c r="G54" s="383"/>
      <c r="H54" s="383"/>
      <c r="I54" s="383"/>
      <c r="J54" s="384"/>
    </row>
    <row r="55" spans="1:10" x14ac:dyDescent="0.25">
      <c r="A55" s="385"/>
    </row>
    <row r="56" spans="1:10" hidden="1" x14ac:dyDescent="0.25">
      <c r="A56" s="353"/>
    </row>
    <row r="57" spans="1:10" hidden="1" x14ac:dyDescent="0.25">
      <c r="A57" s="353"/>
      <c r="B57" s="383"/>
      <c r="C57" s="383"/>
      <c r="D57" s="383"/>
      <c r="E57" s="383"/>
      <c r="F57" s="383"/>
      <c r="G57" s="383"/>
      <c r="H57" s="383"/>
      <c r="I57" s="383"/>
      <c r="J57" s="384"/>
    </row>
    <row r="58" spans="1:10" hidden="1" x14ac:dyDescent="0.25">
      <c r="A58" s="353"/>
      <c r="B58" s="383"/>
      <c r="C58" s="383"/>
      <c r="D58" s="383"/>
      <c r="E58" s="383"/>
      <c r="F58" s="383"/>
      <c r="G58" s="383"/>
      <c r="H58" s="383"/>
      <c r="I58" s="383"/>
      <c r="J58" s="384"/>
    </row>
    <row r="59" spans="1:10" hidden="1" x14ac:dyDescent="0.25">
      <c r="A59" s="373"/>
      <c r="B59" s="383"/>
      <c r="C59" s="383"/>
      <c r="D59" s="383"/>
      <c r="E59" s="383"/>
      <c r="F59" s="383"/>
      <c r="G59" s="383"/>
      <c r="H59" s="383"/>
      <c r="I59" s="383"/>
      <c r="J59" s="384"/>
    </row>
    <row r="60" spans="1:10" hidden="1" x14ac:dyDescent="0.25">
      <c r="A60" s="373"/>
      <c r="B60" s="383"/>
      <c r="C60" s="383"/>
      <c r="D60" s="383"/>
      <c r="E60" s="383"/>
      <c r="F60" s="383"/>
      <c r="G60" s="383"/>
      <c r="H60" s="383"/>
      <c r="I60" s="383"/>
      <c r="J60" s="384"/>
    </row>
    <row r="61" spans="1:10" hidden="1" x14ac:dyDescent="0.25">
      <c r="A61" s="373"/>
      <c r="B61" s="383"/>
      <c r="C61" s="383"/>
      <c r="D61" s="383"/>
      <c r="E61" s="383"/>
      <c r="F61" s="383"/>
      <c r="G61" s="383"/>
      <c r="H61" s="383"/>
      <c r="I61" s="383"/>
      <c r="J61" s="384"/>
    </row>
    <row r="62" spans="1:10" hidden="1" x14ac:dyDescent="0.25">
      <c r="A62" s="353"/>
      <c r="B62" s="353"/>
      <c r="C62" s="353"/>
      <c r="D62" s="353"/>
      <c r="E62" s="353"/>
      <c r="F62" s="353"/>
      <c r="G62" s="353"/>
      <c r="H62" s="353"/>
      <c r="I62" s="353"/>
      <c r="J62" s="354"/>
    </row>
    <row r="63" spans="1:10" hidden="1" x14ac:dyDescent="0.25">
      <c r="A63" s="353"/>
      <c r="B63" s="353"/>
      <c r="C63" s="353"/>
      <c r="D63" s="353"/>
      <c r="E63" s="353"/>
      <c r="F63" s="353"/>
      <c r="G63" s="353"/>
      <c r="H63" s="353"/>
      <c r="I63" s="353"/>
      <c r="J63" s="354"/>
    </row>
    <row r="65" spans="10:10" hidden="1" x14ac:dyDescent="0.25">
      <c r="J65"/>
    </row>
    <row r="66" spans="10:10" hidden="1" x14ac:dyDescent="0.25">
      <c r="J66"/>
    </row>
    <row r="67" spans="10:10" hidden="1" x14ac:dyDescent="0.25">
      <c r="J67"/>
    </row>
    <row r="68" spans="10:10" hidden="1" x14ac:dyDescent="0.25">
      <c r="J68"/>
    </row>
  </sheetData>
  <mergeCells count="4">
    <mergeCell ref="B3:C3"/>
    <mergeCell ref="E3:F3"/>
    <mergeCell ref="B4:C4"/>
    <mergeCell ref="E4:F4"/>
  </mergeCells>
  <conditionalFormatting sqref="J14:J16 E14:E16 B14:B16 G14:H16">
    <cfRule type="cellIs" dxfId="11" priority="12" stopIfTrue="1" operator="lessThan">
      <formula>0</formula>
    </cfRule>
  </conditionalFormatting>
  <conditionalFormatting sqref="J8:J12 E8:E12 B8:B12 G8:H12">
    <cfRule type="cellIs" dxfId="10" priority="11" stopIfTrue="1" operator="lessThan">
      <formula>0</formula>
    </cfRule>
  </conditionalFormatting>
  <conditionalFormatting sqref="J17 E17 B17 G17:H17">
    <cfRule type="cellIs" dxfId="9" priority="10" stopIfTrue="1" operator="lessThan">
      <formula>0</formula>
    </cfRule>
  </conditionalFormatting>
  <conditionalFormatting sqref="J13 E13 B13 G13:H13">
    <cfRule type="cellIs" dxfId="8" priority="9" stopIfTrue="1" operator="lessThan">
      <formula>0</formula>
    </cfRule>
  </conditionalFormatting>
  <conditionalFormatting sqref="J18 E18 B18 G18:H18">
    <cfRule type="cellIs" dxfId="7" priority="8" stopIfTrue="1" operator="lessThan">
      <formula>0</formula>
    </cfRule>
  </conditionalFormatting>
  <conditionalFormatting sqref="J34:J36 E34:E36 B34:B36 G34:H36">
    <cfRule type="cellIs" dxfId="6" priority="7" stopIfTrue="1" operator="lessThan">
      <formula>0</formula>
    </cfRule>
  </conditionalFormatting>
  <conditionalFormatting sqref="J28:J32 E28:E32 B28:B32 G28:H32">
    <cfRule type="cellIs" dxfId="5" priority="6" stopIfTrue="1" operator="lessThan">
      <formula>0</formula>
    </cfRule>
  </conditionalFormatting>
  <conditionalFormatting sqref="J37 E37 B37 G37:H37">
    <cfRule type="cellIs" dxfId="4" priority="5" stopIfTrue="1" operator="lessThan">
      <formula>0</formula>
    </cfRule>
  </conditionalFormatting>
  <conditionalFormatting sqref="J33 E33 B33 G33:H33">
    <cfRule type="cellIs" dxfId="3" priority="4" stopIfTrue="1" operator="lessThan">
      <formula>0</formula>
    </cfRule>
  </conditionalFormatting>
  <conditionalFormatting sqref="J38 E38 B38 G38:H38">
    <cfRule type="cellIs" dxfId="2" priority="3" stopIfTrue="1" operator="lessThan">
      <formula>0</formula>
    </cfRule>
  </conditionalFormatting>
  <conditionalFormatting sqref="J19:J21 E19:E21 B19:B21 G19:H21">
    <cfRule type="cellIs" dxfId="1" priority="2" stopIfTrue="1" operator="lessThan">
      <formula>0</formula>
    </cfRule>
  </conditionalFormatting>
  <conditionalFormatting sqref="J39:J41 E39:E41 B39:B41 G39:H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11</vt:i4>
      </vt:variant>
    </vt:vector>
  </HeadingPairs>
  <TitlesOfParts>
    <vt:vector size="28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1'!Utskriftsrubriker</vt:lpstr>
      <vt:lpstr>'Tabell 10'!Utskriftsrubriker</vt:lpstr>
      <vt:lpstr>'Tabell 11'!Utskriftsrubriker</vt:lpstr>
      <vt:lpstr>'Tabell 12'!Utskriftsrubriker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2015-09-14T10:57:46Z</cp:lastPrinted>
  <dcterms:created xsi:type="dcterms:W3CDTF">2013-04-08T12:55:08Z</dcterms:created>
  <dcterms:modified xsi:type="dcterms:W3CDTF">2024-09-24T12:52:40Z</dcterms:modified>
</cp:coreProperties>
</file>