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5\Produktsida\Rev utfall\"/>
    </mc:Choice>
  </mc:AlternateContent>
  <xr:revisionPtr revIDLastSave="0" documentId="13_ncr:1_{7380CA66-9EF4-4338-AEA1-3FC2049C3272}" xr6:coauthVersionLast="47" xr6:coauthVersionMax="47" xr10:uidLastSave="{00000000-0000-0000-0000-000000000000}"/>
  <bookViews>
    <workbookView xWindow="32325" yWindow="450" windowWidth="26040" windowHeight="20040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  <sheet name="Tabell 7" sheetId="13" r:id="rId9"/>
  </sheets>
  <definedNames>
    <definedName name="A">#REF!</definedName>
    <definedName name="AndSthlm" localSheetId="0">#REF!</definedName>
    <definedName name="AndSthlm">#REF!</definedName>
    <definedName name="AnslagKval">#REF!</definedName>
    <definedName name="AnslagMaxtaxa">#REF!</definedName>
    <definedName name="AvdragAdmin">#REF!</definedName>
    <definedName name="avrunda" localSheetId="1">#REF!</definedName>
    <definedName name="avrunda">#REF!</definedName>
    <definedName name="B">#REF!</definedName>
    <definedName name="D">#REF!</definedName>
    <definedName name="E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6'!$A$1:$D$44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C40" i="11" l="1"/>
  <c r="C35" i="11"/>
  <c r="C30" i="11"/>
  <c r="C25" i="11"/>
  <c r="C21" i="11"/>
  <c r="C16" i="11"/>
  <c r="C12" i="11"/>
  <c r="C6" i="11"/>
  <c r="C39" i="11"/>
  <c r="C34" i="11"/>
  <c r="C29" i="11"/>
  <c r="C24" i="11"/>
  <c r="C19" i="11"/>
  <c r="C15" i="11"/>
  <c r="C11" i="11"/>
  <c r="C38" i="11"/>
  <c r="C32" i="11"/>
  <c r="C28" i="11"/>
  <c r="C23" i="11"/>
  <c r="C18" i="11"/>
  <c r="C14" i="11"/>
  <c r="C8" i="11"/>
  <c r="C37" i="11"/>
  <c r="C31" i="11"/>
  <c r="C27" i="11"/>
  <c r="C22" i="11"/>
  <c r="C17" i="11"/>
  <c r="C13" i="11"/>
  <c r="C7" i="11"/>
  <c r="D3" i="13"/>
  <c r="F17" i="8" l="1"/>
  <c r="B36" i="8"/>
  <c r="F23" i="8"/>
  <c r="F12" i="8"/>
  <c r="F26" i="8" l="1"/>
  <c r="B26" i="8" l="1"/>
  <c r="B38" i="11"/>
  <c r="B8" i="12" l="1"/>
  <c r="J8" i="12"/>
  <c r="C8" i="12"/>
  <c r="E8" i="12"/>
  <c r="F8" i="12"/>
</calcChain>
</file>

<file path=xl/sharedStrings.xml><?xml version="1.0" encoding="utf-8"?>
<sst xmlns="http://schemas.openxmlformats.org/spreadsheetml/2006/main" count="3439" uniqueCount="990">
  <si>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</si>
  <si>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</si>
  <si>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</si>
  <si>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</si>
  <si>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</si>
  <si>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</si>
  <si>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Folk-</t>
  </si>
  <si>
    <t>Grund-</t>
  </si>
  <si>
    <t>Personal-</t>
  </si>
  <si>
    <t>Standard-</t>
  </si>
  <si>
    <t>Standardkostnad</t>
  </si>
  <si>
    <t>Utjämnings-</t>
  </si>
  <si>
    <t>mängd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</si>
  <si>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</si>
  <si>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</si>
  <si>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</si>
  <si>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</si>
  <si>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</si>
  <si>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</si>
  <si>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</si>
  <si>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</si>
  <si>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</si>
  <si>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</si>
  <si>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</si>
  <si>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</si>
  <si>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</si>
  <si>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</si>
  <si>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</si>
  <si>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</si>
  <si>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</si>
  <si>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</si>
  <si>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</si>
  <si>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</si>
  <si>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</si>
  <si>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</si>
  <si>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</si>
  <si>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</si>
  <si>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</si>
  <si>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</si>
  <si>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</si>
  <si>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</si>
  <si>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</si>
  <si>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</si>
  <si>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</si>
  <si>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</si>
  <si>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</si>
  <si>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</si>
  <si>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</si>
  <si>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</si>
  <si>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</si>
  <si>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</si>
  <si>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</si>
  <si>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</si>
  <si>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</si>
  <si>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</si>
  <si>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</si>
  <si>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</si>
  <si>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</si>
  <si>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</si>
  <si>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</si>
  <si>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</si>
  <si>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</si>
  <si>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</si>
  <si>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</si>
  <si>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</si>
  <si>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</si>
  <si>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</si>
  <si>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</si>
  <si>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</si>
  <si>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</si>
  <si>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</si>
  <si>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</si>
  <si>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</si>
  <si>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</si>
  <si>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</si>
  <si>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</si>
  <si>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</si>
  <si>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</si>
  <si>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</si>
  <si>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</si>
  <si>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</si>
  <si>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</si>
  <si>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</si>
  <si>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</si>
  <si>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</si>
  <si>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</si>
  <si>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</si>
  <si>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</si>
  <si>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</si>
  <si>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</si>
  <si>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</si>
  <si>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</si>
  <si>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</si>
  <si>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</si>
  <si>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</si>
  <si>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</si>
  <si>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</si>
  <si>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</si>
  <si>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</si>
  <si>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</si>
  <si>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</si>
  <si>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</si>
  <si>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</si>
  <si>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</si>
  <si>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</si>
  <si>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</si>
  <si>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</si>
  <si>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</si>
  <si>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</si>
  <si>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</si>
  <si>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</si>
  <si>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</si>
  <si>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</si>
  <si>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</si>
  <si>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</si>
  <si>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</si>
  <si>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</si>
  <si>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</si>
  <si>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</si>
  <si>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</si>
  <si>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</si>
  <si>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</si>
  <si>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</si>
  <si>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</si>
  <si>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</si>
  <si>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</si>
  <si>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</si>
  <si>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</si>
  <si>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</si>
  <si>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</si>
  <si>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</si>
  <si>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</si>
  <si>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</si>
  <si>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</si>
  <si>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</si>
  <si>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</si>
  <si>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</si>
  <si>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</si>
  <si>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</si>
  <si>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</si>
  <si>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</si>
  <si>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</si>
  <si>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</si>
  <si>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</si>
  <si>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</si>
  <si>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</si>
  <si>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</si>
  <si>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</si>
  <si>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</si>
  <si>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</si>
  <si>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</si>
  <si>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</si>
  <si>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</si>
  <si>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</si>
  <si>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</si>
  <si>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</si>
  <si>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</si>
  <si>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</si>
  <si>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</si>
  <si>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</si>
  <si>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</si>
  <si>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</si>
  <si>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</si>
  <si>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</si>
  <si>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</si>
  <si>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</si>
  <si>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</si>
  <si>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</si>
  <si>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</si>
  <si>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</si>
  <si>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</si>
  <si>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</si>
  <si>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</si>
  <si>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</si>
  <si>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</si>
  <si>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</si>
  <si>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</si>
  <si>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</si>
  <si>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</si>
  <si>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</si>
  <si>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</si>
  <si>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</si>
  <si>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</si>
  <si>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</si>
  <si>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</si>
  <si>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</si>
  <si>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</si>
  <si>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</si>
  <si>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</si>
  <si>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</si>
  <si>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</si>
  <si>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</si>
  <si>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</si>
  <si>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</si>
  <si>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</si>
  <si>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</si>
  <si>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</si>
  <si>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</si>
  <si>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</si>
  <si>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</si>
  <si>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</si>
  <si>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</si>
  <si>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</si>
  <si>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</si>
  <si>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</si>
  <si>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</si>
  <si>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</si>
  <si>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</si>
  <si>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</si>
  <si>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</si>
  <si>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</si>
  <si>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</si>
  <si>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Folkmängd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</si>
  <si>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</si>
  <si>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</si>
  <si>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</si>
  <si>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</si>
  <si>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</si>
  <si>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</si>
  <si>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</si>
  <si>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</si>
  <si>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</si>
  <si>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</si>
  <si>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</si>
  <si>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</si>
  <si>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</si>
  <si>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</si>
  <si>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</si>
  <si>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</si>
  <si>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</si>
  <si>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</si>
  <si>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</si>
  <si>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</si>
  <si>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</si>
  <si>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</si>
  <si>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</si>
  <si>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</si>
  <si>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</si>
  <si>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</si>
  <si>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</si>
  <si>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</si>
  <si>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</si>
  <si>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</si>
  <si>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</si>
  <si>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</si>
  <si>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</si>
  <si>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</si>
  <si>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</si>
  <si>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</si>
  <si>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</si>
  <si>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</si>
  <si>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</si>
  <si>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</si>
  <si>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</si>
  <si>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</si>
  <si>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</si>
  <si>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</si>
  <si>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</si>
  <si>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</si>
  <si>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</si>
  <si>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</si>
  <si>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</si>
  <si>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</si>
  <si>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</si>
  <si>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</si>
  <si>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</si>
  <si>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</si>
  <si>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</si>
  <si>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</si>
  <si>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</si>
  <si>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</si>
  <si>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</si>
  <si>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</si>
  <si>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</si>
  <si>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</si>
  <si>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</si>
  <si>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</si>
  <si>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</si>
  <si>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</si>
  <si>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</si>
  <si>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</si>
  <si>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</si>
  <si>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</si>
  <si>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</si>
  <si>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</si>
  <si>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</si>
  <si>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</si>
  <si>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</si>
  <si>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</si>
  <si>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</si>
  <si>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</si>
  <si>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</si>
  <si>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</si>
  <si>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</si>
  <si>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</si>
  <si>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</si>
  <si>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</si>
  <si>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</si>
  <si>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</si>
  <si>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</si>
  <si>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</si>
  <si>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</si>
  <si>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</si>
  <si>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</si>
  <si>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</si>
  <si>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std_pkix</t>
  </si>
  <si>
    <t>std_uppr</t>
  </si>
  <si>
    <t>std_inv</t>
  </si>
  <si>
    <t>utj_inv</t>
  </si>
  <si>
    <t>utj</t>
  </si>
  <si>
    <t>sort</t>
  </si>
  <si>
    <t>Tabell 7</t>
  </si>
  <si>
    <t>Förändring</t>
  </si>
  <si>
    <t>-avgift(-)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</si>
  <si>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</si>
  <si>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</si>
  <si>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</si>
  <si>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</si>
  <si>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</si>
  <si>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</si>
  <si>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</si>
  <si>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</si>
  <si>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</si>
  <si>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</si>
  <si>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rev utfall</t>
  </si>
  <si>
    <t>Utjämningsår 2025</t>
  </si>
  <si>
    <t>Reviderat utfall</t>
  </si>
  <si>
    <t>Riksgenomsnittliga kostnader för LSS-insatser 2023</t>
  </si>
  <si>
    <t>Reviderat utfall, valfri kommun</t>
  </si>
  <si>
    <t>Tabell 1   Utjämning av LSS-kostnader mellan kommuner utjämningsåret 2025, Reviderat utfall</t>
  </si>
  <si>
    <t>den 1</t>
  </si>
  <si>
    <t>omräkning till 2025</t>
  </si>
  <si>
    <t>november</t>
  </si>
  <si>
    <t>2023,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</si>
  <si>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</si>
  <si>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</si>
  <si>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</si>
  <si>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</si>
  <si>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</si>
  <si>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</si>
  <si>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</si>
  <si>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</si>
  <si>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</si>
  <si>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</si>
  <si>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</si>
  <si>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</si>
  <si>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</si>
  <si>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</si>
  <si>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</si>
  <si>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</si>
  <si>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</si>
  <si>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</si>
  <si>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</si>
  <si>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</si>
  <si>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</si>
  <si>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</si>
  <si>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</si>
  <si>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</si>
  <si>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</si>
  <si>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</si>
  <si>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</si>
  <si>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</si>
  <si>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</si>
  <si>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</si>
  <si>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</si>
  <si>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</si>
  <si>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</si>
  <si>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</si>
  <si>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</si>
  <si>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</si>
  <si>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</si>
  <si>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</si>
  <si>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</si>
  <si>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</si>
  <si>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</si>
  <si>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</si>
  <si>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</si>
  <si>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</si>
  <si>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</si>
  <si>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</si>
  <si>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</si>
  <si>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</si>
  <si>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</si>
  <si>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</si>
  <si>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</si>
  <si>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</si>
  <si>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</si>
  <si>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</si>
  <si>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</si>
  <si>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</si>
  <si>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</si>
  <si>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</si>
  <si>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</si>
  <si>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</si>
  <si>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</si>
  <si>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</si>
  <si>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</si>
  <si>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</si>
  <si>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</si>
  <si>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</si>
  <si>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</si>
  <si>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</si>
  <si>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</si>
  <si>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</si>
  <si>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</si>
  <si>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</si>
  <si>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</si>
  <si>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</si>
  <si>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</si>
  <si>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</si>
  <si>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</si>
  <si>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</si>
  <si>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</si>
  <si>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</si>
  <si>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</si>
  <si>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</si>
  <si>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</si>
  <si>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</si>
  <si>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</si>
  <si>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</si>
  <si>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</si>
  <si>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</si>
  <si>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</si>
  <si>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</si>
  <si>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</si>
  <si>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</si>
  <si>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</si>
  <si>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</si>
  <si>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</si>
  <si>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</si>
  <si>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</si>
  <si>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</si>
  <si>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</si>
  <si>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</si>
  <si>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</si>
  <si>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</si>
  <si>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</si>
  <si>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</si>
  <si>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</si>
  <si>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</si>
  <si>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</si>
  <si>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</si>
  <si>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</si>
  <si>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</si>
  <si>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</si>
  <si>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</si>
  <si>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</si>
  <si>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</si>
  <si>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</si>
  <si>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</si>
  <si>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</si>
  <si>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</si>
  <si>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</si>
  <si>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</si>
  <si>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</si>
  <si>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</si>
  <si>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</si>
  <si>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</si>
  <si>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</si>
  <si>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</si>
  <si>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</si>
  <si>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</si>
  <si>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</si>
  <si>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</si>
  <si>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</si>
  <si>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</si>
  <si>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</si>
  <si>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</si>
  <si>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</si>
  <si>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</si>
  <si>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</si>
  <si>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</si>
  <si>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</si>
  <si>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</si>
  <si>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</si>
  <si>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</si>
  <si>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</si>
  <si>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</si>
  <si>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</si>
  <si>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</si>
  <si>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</si>
  <si>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</si>
  <si>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</si>
  <si>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</si>
  <si>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</si>
  <si>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</si>
  <si>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</si>
  <si>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</si>
  <si>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</si>
  <si>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</si>
  <si>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</si>
  <si>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</si>
  <si>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</si>
  <si>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</si>
  <si>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</si>
  <si>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</si>
  <si>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</si>
  <si>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</si>
  <si>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</si>
  <si>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</si>
  <si>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</si>
  <si>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</si>
  <si>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</si>
  <si>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</si>
  <si>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</si>
  <si>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</si>
  <si>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</si>
  <si>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</si>
  <si>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</si>
  <si>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</si>
  <si>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</si>
  <si>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</si>
  <si>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</si>
  <si>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</si>
  <si>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</si>
  <si>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</si>
  <si>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</si>
  <si>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</si>
  <si>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</si>
  <si>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</si>
  <si>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</si>
  <si>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</si>
  <si>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</si>
  <si>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</si>
  <si>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</si>
  <si>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</si>
  <si>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</si>
  <si>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</si>
  <si>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</si>
  <si>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</si>
  <si>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</si>
  <si>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</si>
  <si>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</si>
  <si>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</si>
  <si>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</si>
  <si>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</si>
  <si>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</si>
  <si>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</si>
  <si>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</si>
  <si>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</si>
  <si>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</si>
  <si>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</si>
  <si>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</si>
  <si>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</si>
  <si>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</si>
  <si>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</si>
  <si>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</si>
  <si>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</si>
  <si>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</si>
  <si>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</si>
  <si>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</si>
  <si>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</si>
  <si>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</si>
  <si>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</si>
  <si>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</si>
  <si>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</si>
  <si>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</si>
  <si>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</si>
  <si>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</si>
  <si>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</si>
  <si>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</si>
  <si>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</si>
  <si>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</si>
  <si>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</si>
  <si>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</si>
  <si>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</si>
  <si>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</si>
  <si>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</si>
  <si>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</si>
  <si>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</si>
  <si>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</si>
  <si>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</si>
  <si>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</si>
  <si>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</si>
  <si>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</si>
  <si>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</si>
  <si>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</si>
  <si>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</si>
  <si>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</si>
  <si>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</si>
  <si>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</si>
  <si>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</si>
  <si>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</si>
  <si>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</si>
  <si>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</si>
  <si>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</si>
  <si>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</si>
  <si>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</si>
  <si>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</si>
  <si>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</si>
  <si>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</si>
  <si>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</si>
  <si>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</si>
  <si>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</si>
  <si>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</si>
  <si>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</si>
  <si>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</si>
  <si>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</si>
  <si>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</si>
  <si>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</si>
  <si>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</si>
  <si>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</si>
  <si>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</si>
  <si>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</si>
  <si>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</si>
  <si>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</si>
  <si>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</si>
  <si>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</si>
  <si>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</si>
  <si>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</si>
  <si>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</si>
  <si>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</si>
  <si>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</si>
  <si>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</si>
  <si>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</si>
  <si>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</si>
  <si>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</si>
  <si>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</si>
  <si>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</si>
  <si>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</si>
  <si>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</si>
  <si>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</si>
  <si>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</si>
  <si>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</si>
  <si>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</si>
  <si>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</si>
  <si>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</si>
  <si>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</si>
  <si>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</si>
  <si>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</si>
  <si>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</si>
  <si>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</si>
  <si>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</si>
  <si>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</si>
  <si>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</si>
  <si>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</si>
  <si>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</si>
  <si>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</si>
  <si>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</si>
  <si>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</si>
  <si>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</si>
  <si>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</si>
  <si>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</si>
  <si>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</si>
  <si>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2023</t>
  </si>
  <si>
    <t>okt. 2023</t>
  </si>
  <si>
    <t>Tabell 6 Reviderat utfall, valfri kommun</t>
  </si>
  <si>
    <t>1. Grundläggande standardkostnad 2023, tkr</t>
  </si>
  <si>
    <t>Beräkningsunderlag från RS 2023, tkr (tabell 4):</t>
  </si>
  <si>
    <t xml:space="preserve">F. Personalkostnadsindex 2023 (PK-IX, (B + E) / B) </t>
  </si>
  <si>
    <t>Folkmängd den 1 november 2024</t>
  </si>
  <si>
    <t>Standardkostnad inklusive PK-IX (2023 års nivå), tkr</t>
  </si>
  <si>
    <t>Standardkostnad korrigerad och omräknad till 2025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</si>
  <si>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</si>
  <si>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</si>
  <si>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</si>
  <si>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</si>
  <si>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</si>
  <si>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</si>
  <si>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</si>
  <si>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</si>
  <si>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</si>
  <si>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</si>
  <si>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</si>
  <si>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</si>
  <si>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</si>
  <si>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</si>
  <si>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</si>
  <si>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</si>
  <si>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</si>
  <si>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</si>
  <si>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</si>
  <si>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</si>
  <si>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</si>
  <si>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</si>
  <si>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</si>
  <si>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</si>
  <si>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</si>
  <si>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</si>
  <si>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</si>
  <si>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</si>
  <si>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</si>
  <si>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</si>
  <si>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</si>
  <si>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</si>
  <si>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</si>
  <si>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</si>
  <si>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</si>
  <si>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</si>
  <si>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</si>
  <si>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</si>
  <si>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</si>
  <si>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</si>
  <si>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</si>
  <si>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</si>
  <si>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</si>
  <si>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</si>
  <si>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</si>
  <si>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</si>
  <si>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</si>
  <si>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</si>
  <si>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</si>
  <si>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</si>
  <si>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</si>
  <si>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</si>
  <si>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</si>
  <si>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</si>
  <si>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</si>
  <si>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</si>
  <si>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</si>
  <si>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</si>
  <si>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</si>
  <si>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</si>
  <si>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</si>
  <si>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</si>
  <si>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</si>
  <si>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</si>
  <si>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</si>
  <si>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</si>
  <si>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</si>
  <si>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</si>
  <si>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</si>
  <si>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</si>
  <si>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</si>
  <si>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</si>
  <si>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</si>
  <si>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</si>
  <si>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</si>
  <si>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</si>
  <si>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</si>
  <si>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</si>
  <si>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</si>
  <si>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</si>
  <si>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</si>
  <si>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</si>
  <si>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</si>
  <si>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</si>
  <si>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</si>
  <si>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</si>
  <si>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</si>
  <si>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</si>
  <si>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</si>
  <si>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</si>
  <si>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</si>
  <si>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</si>
  <si>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</si>
  <si>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</si>
  <si>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</si>
  <si>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</si>
  <si>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</si>
  <si>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</si>
  <si>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</si>
  <si>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</si>
  <si>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</si>
  <si>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</si>
  <si>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</si>
  <si>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</si>
  <si>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</si>
  <si>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</si>
  <si>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</si>
  <si>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</si>
  <si>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</si>
  <si>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</si>
  <si>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</si>
  <si>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</si>
  <si>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</si>
  <si>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</si>
  <si>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</si>
  <si>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</si>
  <si>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</si>
  <si>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</si>
  <si>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</si>
  <si>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</si>
  <si>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</si>
  <si>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</si>
  <si>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</si>
  <si>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</si>
  <si>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</si>
  <si>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</si>
  <si>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</si>
  <si>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</si>
  <si>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</si>
  <si>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</si>
  <si>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</si>
  <si>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</si>
  <si>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</si>
  <si>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</si>
  <si>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</si>
  <si>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</si>
  <si>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</si>
  <si>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</si>
  <si>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</si>
  <si>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</si>
  <si>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</si>
  <si>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</si>
  <si>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</si>
  <si>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</si>
  <si>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</si>
  <si>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</si>
  <si>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</si>
  <si>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</si>
  <si>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</si>
  <si>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</si>
  <si>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</si>
  <si>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</si>
  <si>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</si>
  <si>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</si>
  <si>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</si>
  <si>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</si>
  <si>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</si>
  <si>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</si>
  <si>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</si>
  <si>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</si>
  <si>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</si>
  <si>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</si>
  <si>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</si>
  <si>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</si>
  <si>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</si>
  <si>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</si>
  <si>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</si>
  <si>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</si>
  <si>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</si>
  <si>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</si>
  <si>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</si>
  <si>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</si>
  <si>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</si>
  <si>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</si>
  <si>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</si>
  <si>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</si>
  <si>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</si>
  <si>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</si>
  <si>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</si>
  <si>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</si>
  <si>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</si>
  <si>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</si>
  <si>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</si>
  <si>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</si>
  <si>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</si>
  <si>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</si>
  <si>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</si>
  <si>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</si>
  <si>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</si>
  <si>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</si>
  <si>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</si>
  <si>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</si>
  <si>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</si>
  <si>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</si>
  <si>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</si>
  <si>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</si>
  <si>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</si>
  <si>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</si>
  <si>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</si>
  <si>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</si>
  <si>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</si>
  <si>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</si>
  <si>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</si>
  <si>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</si>
  <si>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</si>
  <si>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</si>
  <si>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</si>
  <si>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</si>
  <si>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</si>
  <si>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</si>
  <si>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</si>
  <si>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</si>
  <si>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</si>
  <si>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</si>
  <si>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</si>
  <si>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</si>
  <si>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</si>
  <si>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</si>
  <si>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</si>
  <si>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</si>
  <si>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</si>
  <si>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</si>
  <si>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</si>
  <si>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</si>
  <si>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</si>
  <si>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</si>
  <si>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</si>
  <si>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</si>
  <si>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</si>
  <si>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</si>
  <si>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</si>
  <si>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</si>
  <si>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</si>
  <si>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</si>
  <si>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</si>
  <si>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</si>
  <si>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</si>
  <si>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</si>
  <si>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</si>
  <si>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</si>
  <si>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</si>
  <si>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</si>
  <si>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</si>
  <si>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</si>
  <si>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</si>
  <si>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</si>
  <si>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</si>
  <si>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</si>
  <si>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</si>
  <si>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</si>
  <si>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</si>
  <si>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</si>
  <si>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</si>
  <si>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</si>
  <si>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</si>
  <si>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</si>
  <si>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</si>
  <si>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</si>
  <si>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</si>
  <si>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</si>
  <si>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</si>
  <si>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</si>
  <si>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</si>
  <si>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</si>
  <si>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</si>
  <si>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</si>
  <si>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</si>
  <si>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</si>
  <si>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</si>
  <si>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</si>
  <si>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</si>
  <si>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</si>
  <si>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</si>
  <si>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</si>
  <si>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</si>
  <si>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</si>
  <si>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</si>
  <si>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</si>
  <si>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</si>
  <si>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</si>
  <si>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</si>
  <si>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</si>
  <si>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</si>
  <si>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</si>
  <si>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</si>
  <si>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</si>
  <si>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</si>
  <si>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</si>
  <si>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</si>
  <si>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</si>
  <si>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</si>
  <si>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</si>
  <si>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</si>
  <si>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</si>
  <si>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</si>
  <si>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</si>
  <si>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</si>
  <si>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</si>
  <si>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</si>
  <si>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</si>
  <si>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</si>
  <si>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</si>
  <si>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</si>
  <si>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</si>
  <si>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</si>
  <si>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</si>
  <si>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</si>
  <si>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</si>
  <si>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</si>
  <si>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</si>
  <si>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</si>
  <si>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LSS-utjämning 2024–2025, förändring av bidrag/avgift</t>
  </si>
  <si>
    <t>Tabell 7  LSS-utjämning 2024–2025, förändring av bidrag/avgift</t>
  </si>
  <si>
    <t>2025-2024</t>
  </si>
  <si>
    <t>prel utfall</t>
  </si>
  <si>
    <t>2025, kronor</t>
  </si>
  <si>
    <t>2024, kronor</t>
  </si>
  <si>
    <t>rev utfall,</t>
  </si>
  <si>
    <t>utfall,</t>
  </si>
  <si>
    <t>mars 2025</t>
  </si>
  <si>
    <t>dec. 2024</t>
  </si>
  <si>
    <t>mars 2024</t>
  </si>
  <si>
    <t>Tabell 2   Underlag för och beräkning av grundläggande standardkostnad år 2023</t>
  </si>
  <si>
    <t>Tabell 3   Beräkning av personalkostnadsindex baserad på RS 2023, belopp i 1000-tal kronor</t>
  </si>
  <si>
    <t>44,53 %</t>
  </si>
  <si>
    <t>Lönekostnader inkl 44,53 % PO-påslag (A x 1,4453)</t>
  </si>
  <si>
    <t xml:space="preserve">                RS 2023, belopp i 1000-tal kronor</t>
  </si>
  <si>
    <t>Tabell 5   Riksgenomsnittliga kostnader för LSS-insatser 2023</t>
  </si>
  <si>
    <t>Uppgifterna om 2023 års LSS-kostnader har hämtats från kommunernas räkenskapssammandrag (RS).</t>
  </si>
  <si>
    <t>år 2023,</t>
  </si>
  <si>
    <t>1) Bruttokostnad för LSS minus bruttointäkter. Källa: SCB, RS 2023</t>
  </si>
  <si>
    <t>år 2023</t>
  </si>
  <si>
    <t>2025</t>
  </si>
  <si>
    <t>år 2025</t>
  </si>
  <si>
    <t>1) Källa: SCB, RS 2023</t>
  </si>
  <si>
    <t>2) Enligt budgetpropositionen för 2025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</si>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</sst>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211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Fill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17" fontId="3" fillId="0" borderId="0" xfId="6" applyNumberFormat="1" applyFont="1" applyFill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3" fillId="0" borderId="1" xfId="6" applyFont="1" applyFill="1" applyBorder="1" applyAlignment="1">
      <alignment horizontal="right"/>
    </xf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Fill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0" fontId="6" fillId="0" borderId="0" xfId="14" applyFont="1"/>
    <xf numFmtId="0" fontId="3" fillId="0" borderId="0" xfId="14"/>
    <xf numFmtId="0" fontId="3" fillId="0" borderId="0" xfId="14" applyFill="1"/>
    <xf numFmtId="0" fontId="7" fillId="0" borderId="2" xfId="14" applyFont="1" applyBorder="1"/>
    <xf numFmtId="0" fontId="3" fillId="0" borderId="2" xfId="14" applyBorder="1" applyAlignment="1">
      <alignment horizontal="right"/>
    </xf>
    <xf numFmtId="0" fontId="3" fillId="0" borderId="2" xfId="14" applyFill="1" applyBorder="1" applyAlignment="1">
      <alignment horizontal="right"/>
    </xf>
    <xf numFmtId="0" fontId="3" fillId="0" borderId="2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3" fillId="0" borderId="0" xfId="14" applyFont="1" applyFill="1" applyAlignment="1">
      <alignment horizontal="right"/>
    </xf>
    <xf numFmtId="0" fontId="8" fillId="0" borderId="0" xfId="14" applyFont="1" applyAlignment="1">
      <alignment horizontal="right"/>
    </xf>
    <xf numFmtId="0" fontId="3" fillId="0" borderId="0" xfId="14" quotePrefix="1" applyFont="1" applyFill="1" applyBorder="1" applyAlignment="1">
      <alignment horizontal="right"/>
    </xf>
    <xf numFmtId="0" fontId="3" fillId="0" borderId="0" xfId="14" quotePrefix="1" applyFont="1" applyBorder="1" applyAlignment="1">
      <alignment horizontal="right"/>
    </xf>
    <xf numFmtId="0" fontId="8" fillId="0" borderId="0" xfId="14" applyFont="1" applyBorder="1" applyAlignment="1">
      <alignment horizontal="right"/>
    </xf>
    <xf numFmtId="0" fontId="3" fillId="0" borderId="0" xfId="14" applyFont="1" applyFill="1" applyBorder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applyFont="1" applyBorder="1" applyAlignment="1">
      <alignment horizontal="right"/>
    </xf>
    <xf numFmtId="0" fontId="3" fillId="0" borderId="0" xfId="14" applyFill="1" applyBorder="1" applyAlignment="1">
      <alignment horizontal="right"/>
    </xf>
    <xf numFmtId="0" fontId="3" fillId="0" borderId="0" xfId="14" applyBorder="1"/>
    <xf numFmtId="0" fontId="8" fillId="0" borderId="0" xfId="14" applyFont="1" applyFill="1" applyBorder="1" applyAlignment="1">
      <alignment horizontal="right"/>
    </xf>
    <xf numFmtId="17" fontId="8" fillId="0" borderId="0" xfId="14" quotePrefix="1" applyNumberFormat="1" applyFont="1" applyBorder="1" applyAlignment="1">
      <alignment horizontal="right"/>
    </xf>
    <xf numFmtId="0" fontId="3" fillId="0" borderId="1" xfId="14" applyBorder="1"/>
    <xf numFmtId="17" fontId="8" fillId="0" borderId="1" xfId="14" quotePrefix="1" applyNumberFormat="1" applyFont="1" applyFill="1" applyBorder="1" applyAlignment="1">
      <alignment horizontal="right"/>
    </xf>
    <xf numFmtId="0" fontId="3" fillId="0" borderId="1" xfId="14" applyFill="1" applyBorder="1" applyAlignment="1">
      <alignment horizontal="right"/>
    </xf>
    <xf numFmtId="0" fontId="3" fillId="0" borderId="1" xfId="14" applyBorder="1" applyAlignment="1">
      <alignment horizontal="right"/>
    </xf>
    <xf numFmtId="3" fontId="3" fillId="0" borderId="0" xfId="14" applyNumberFormat="1"/>
    <xf numFmtId="3" fontId="3" fillId="0" borderId="0" xfId="14" applyNumberFormat="1" applyFill="1"/>
    <xf numFmtId="3" fontId="3" fillId="0" borderId="0" xfId="14" quotePrefix="1" applyNumberFormat="1" applyFont="1"/>
    <xf numFmtId="3" fontId="3" fillId="0" borderId="0" xfId="14" quotePrefix="1" applyNumberFormat="1" applyFont="1" applyFill="1"/>
    <xf numFmtId="3" fontId="3" fillId="0" borderId="0" xfId="14" applyNumberFormat="1" applyFont="1"/>
    <xf numFmtId="0" fontId="8" fillId="0" borderId="0" xfId="14" quotePrefix="1" applyFont="1" applyAlignment="1">
      <alignment horizontal="right"/>
    </xf>
    <xf numFmtId="1" fontId="7" fillId="0" borderId="0" xfId="3" applyNumberFormat="1" applyFont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342900</xdr:colOff>
          <xdr:row>4</xdr:row>
          <xdr:rowOff>60960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tabSelected="1" zoomScaleNormal="100" workbookViewId="0"/>
  </sheetViews>
  <sheetFormatPr defaultColWidth="0" defaultRowHeight="15" customHeight="1" zeroHeight="1"/>
  <cols>
    <col min="1" max="1" width="8.6640625" customWidth="1"/>
    <col min="2" max="2" width="71.6640625" customWidth="1"/>
    <col min="3" max="3" width="8.6640625" customWidth="1"/>
    <col min="4" max="16384" width="8.6640625" hidden="1"/>
  </cols>
  <sheetData>
    <row r="1" spans="1:256" ht="14.4">
      <c r="A1" s="1" t="s">
        <v>323</v>
      </c>
      <c r="B1" s="1"/>
      <c r="C1" s="1"/>
    </row>
    <row r="2" spans="1:256" ht="14.4">
      <c r="A2" s="1" t="s">
        <v>321</v>
      </c>
      <c r="B2" s="1"/>
      <c r="C2" s="1"/>
    </row>
    <row r="3" spans="1:256" ht="15" customHeight="1"/>
    <row r="4" spans="1:256" ht="25.8">
      <c r="A4" s="2" t="s">
        <v>32</v>
      </c>
    </row>
    <row r="5" spans="1:256" ht="18">
      <c r="A5" s="150" t="s">
        <v>325</v>
      </c>
    </row>
    <row r="6" spans="1:256" ht="18">
      <c r="A6" s="150" t="s">
        <v>326</v>
      </c>
    </row>
    <row r="7" spans="1:256" ht="15" customHeight="1"/>
    <row r="8" spans="1:256" ht="15" customHeight="1"/>
    <row r="9" spans="1:256" ht="15.6">
      <c r="A9" s="3" t="s">
        <v>0</v>
      </c>
      <c r="B9" s="4"/>
    </row>
    <row r="10" spans="1:256" ht="14.4" customHeight="1">
      <c r="A10" s="5" t="s">
        <v>1</v>
      </c>
      <c r="B10" s="6" t="s">
        <v>32</v>
      </c>
    </row>
    <row r="11" spans="1:256" ht="14.4" customHeight="1">
      <c r="A11" s="5" t="s">
        <v>2</v>
      </c>
      <c r="B11" s="5" t="s">
        <v>151</v>
      </c>
    </row>
    <row r="12" spans="1:256" ht="14.4" customHeight="1">
      <c r="A12" s="5" t="s">
        <v>3</v>
      </c>
      <c r="B12" s="5" t="s">
        <v>116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" customHeight="1">
      <c r="A13" s="5" t="s">
        <v>4</v>
      </c>
      <c r="B13" t="s">
        <v>261</v>
      </c>
    </row>
    <row r="14" spans="1:256" ht="14.4" customHeight="1">
      <c r="A14" s="5" t="s">
        <v>150</v>
      </c>
      <c r="B14" t="s">
        <v>327</v>
      </c>
    </row>
    <row r="15" spans="1:256" ht="14.4" customHeight="1">
      <c r="A15" s="5" t="s">
        <v>152</v>
      </c>
      <c r="B15" t="s">
        <v>328</v>
      </c>
    </row>
    <row r="16" spans="1:256" ht="14.4" customHeight="1">
      <c r="A16" s="5" t="s">
        <v>311</v>
      </c>
      <c r="B16" t="s">
        <v>964</v>
      </c>
    </row>
    <row r="17" spans="1:1" ht="14.4" customHeight="1">
      <c r="A17" s="5"/>
    </row>
    <row r="18" spans="1:1" ht="14.4" customHeight="1">
      <c r="A18" s="7"/>
    </row>
    <row r="19" spans="1:1" ht="14.4" customHeight="1">
      <c r="A19" s="5"/>
    </row>
    <row r="20" spans="1:1" ht="14.4" customHeight="1"/>
    <row r="21" spans="1:1" ht="14.4" customHeight="1"/>
    <row r="22" spans="1:1" s="6" customFormat="1" ht="14.4" customHeight="1">
      <c r="A22" s="5"/>
    </row>
    <row r="23" spans="1:1" ht="14.4" customHeight="1">
      <c r="A23" s="120" t="s">
        <v>260</v>
      </c>
    </row>
    <row r="24" spans="1:1" ht="14.4" customHeight="1">
      <c r="A24" t="s">
        <v>320</v>
      </c>
    </row>
    <row r="25" spans="1:1" ht="14.4" customHeight="1"/>
    <row r="26" spans="1:1" ht="14.4" customHeight="1">
      <c r="A26" t="s">
        <v>257</v>
      </c>
    </row>
    <row r="27" spans="1:1" ht="14.4" customHeight="1"/>
    <row r="28" spans="1:1" ht="14.4" customHeight="1">
      <c r="A28" s="120" t="s">
        <v>258</v>
      </c>
    </row>
    <row r="29" spans="1:1" ht="14.4" customHeight="1">
      <c r="A29" s="121" t="s">
        <v>259</v>
      </c>
    </row>
    <row r="30" spans="1:1" ht="14.4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zoomScaleNormal="100" workbookViewId="0">
      <pane ySplit="7" topLeftCell="A8" activePane="bottomLeft" state="frozen"/>
      <selection pane="bottomLeft"/>
    </sheetView>
  </sheetViews>
  <sheetFormatPr defaultColWidth="8.88671875" defaultRowHeight="10.199999999999999"/>
  <cols>
    <col min="1" max="1" width="19.6640625" style="146" customWidth="1"/>
    <col min="2" max="2" width="9.6640625" style="147" customWidth="1"/>
    <col min="3" max="3" width="10.6640625" style="148" customWidth="1"/>
    <col min="4" max="5" width="10.6640625" style="146" customWidth="1"/>
    <col min="6" max="6" width="13.6640625" style="146" bestFit="1" customWidth="1"/>
    <col min="7" max="7" width="8.33203125" style="146" customWidth="1"/>
    <col min="8" max="8" width="11.6640625" style="148" customWidth="1"/>
    <col min="9" max="9" width="12.6640625" style="148" bestFit="1" customWidth="1"/>
    <col min="10" max="10" width="13.6640625" style="146" customWidth="1"/>
    <col min="11" max="16383" width="0" style="146" hidden="1" customWidth="1"/>
    <col min="16384" max="16384" width="5.5546875" style="146" hidden="1" customWidth="1"/>
  </cols>
  <sheetData>
    <row r="1" spans="1:10" s="126" customFormat="1" ht="16.2" thickBot="1">
      <c r="A1" s="123" t="s">
        <v>329</v>
      </c>
      <c r="B1" s="124"/>
      <c r="C1" s="125"/>
      <c r="H1" s="125"/>
      <c r="I1" s="125"/>
    </row>
    <row r="2" spans="1:10" s="126" customFormat="1" ht="13.2">
      <c r="A2" s="127" t="s">
        <v>5</v>
      </c>
      <c r="B2" s="128" t="s">
        <v>6</v>
      </c>
      <c r="C2" s="129" t="s">
        <v>7</v>
      </c>
      <c r="D2" s="128" t="s">
        <v>8</v>
      </c>
      <c r="E2" s="128" t="s">
        <v>9</v>
      </c>
      <c r="F2" s="194" t="s">
        <v>10</v>
      </c>
      <c r="G2" s="195"/>
      <c r="H2" s="130" t="s">
        <v>11</v>
      </c>
      <c r="I2" s="129" t="s">
        <v>11</v>
      </c>
      <c r="J2" s="129" t="s">
        <v>11</v>
      </c>
    </row>
    <row r="3" spans="1:10" s="126" customFormat="1" ht="13.2">
      <c r="B3" s="131" t="s">
        <v>12</v>
      </c>
      <c r="C3" s="125" t="s">
        <v>13</v>
      </c>
      <c r="D3" s="125" t="s">
        <v>14</v>
      </c>
      <c r="E3" s="125" t="s">
        <v>15</v>
      </c>
      <c r="F3" s="196" t="s">
        <v>16</v>
      </c>
      <c r="G3" s="196"/>
      <c r="H3" s="125" t="s">
        <v>17</v>
      </c>
      <c r="I3" s="125" t="s">
        <v>317</v>
      </c>
      <c r="J3" s="125" t="s">
        <v>318</v>
      </c>
    </row>
    <row r="4" spans="1:10" s="126" customFormat="1" ht="13.2">
      <c r="A4" s="126" t="s">
        <v>18</v>
      </c>
      <c r="B4" s="135" t="s">
        <v>330</v>
      </c>
      <c r="C4" s="125" t="s">
        <v>19</v>
      </c>
      <c r="D4" s="125" t="s">
        <v>20</v>
      </c>
      <c r="E4" s="125" t="s">
        <v>21</v>
      </c>
      <c r="F4" s="197" t="s">
        <v>331</v>
      </c>
      <c r="G4" s="197"/>
      <c r="H4" s="133" t="s">
        <v>274</v>
      </c>
      <c r="I4" s="133" t="s">
        <v>22</v>
      </c>
      <c r="J4" s="133" t="s">
        <v>22</v>
      </c>
    </row>
    <row r="5" spans="1:10" s="126" customFormat="1" ht="13.2">
      <c r="B5" s="135" t="s">
        <v>332</v>
      </c>
      <c r="C5" s="125" t="s">
        <v>15</v>
      </c>
      <c r="D5" s="125" t="s">
        <v>23</v>
      </c>
      <c r="E5" s="125" t="s">
        <v>24</v>
      </c>
      <c r="F5" s="198" t="s">
        <v>25</v>
      </c>
      <c r="G5" s="198"/>
      <c r="H5" s="125" t="s">
        <v>22</v>
      </c>
      <c r="I5" s="125"/>
      <c r="J5" s="134"/>
    </row>
    <row r="6" spans="1:10" s="126" customFormat="1" ht="13.2">
      <c r="A6" s="136"/>
      <c r="B6" s="133">
        <v>2024</v>
      </c>
      <c r="C6" s="133" t="s">
        <v>333</v>
      </c>
      <c r="D6" s="133">
        <v>2023</v>
      </c>
      <c r="E6" s="133" t="s">
        <v>333</v>
      </c>
      <c r="F6" s="132" t="s">
        <v>26</v>
      </c>
      <c r="G6" s="132" t="s">
        <v>27</v>
      </c>
      <c r="H6" s="132" t="s">
        <v>30</v>
      </c>
      <c r="I6" s="132"/>
      <c r="J6" s="125"/>
    </row>
    <row r="7" spans="1:10" s="126" customFormat="1" ht="13.2">
      <c r="A7" s="137"/>
      <c r="B7" s="138"/>
      <c r="C7" s="139" t="s">
        <v>28</v>
      </c>
      <c r="D7" s="139" t="s">
        <v>29</v>
      </c>
      <c r="E7" s="139"/>
      <c r="F7" s="140"/>
      <c r="G7" s="140" t="s">
        <v>30</v>
      </c>
      <c r="H7" s="137"/>
      <c r="I7" s="137"/>
      <c r="J7" s="140"/>
    </row>
    <row r="8" spans="1:10" s="126" customFormat="1" ht="18" customHeight="1">
      <c r="A8" s="141" t="s">
        <v>31</v>
      </c>
      <c r="B8" s="142">
        <f>SUM(B9:B319)</f>
        <v>10587140</v>
      </c>
      <c r="C8" s="142">
        <f>SUM(C9:C319)</f>
        <v>67184941.099999964</v>
      </c>
      <c r="D8" s="143">
        <v>1</v>
      </c>
      <c r="E8" s="142">
        <f>SUM(E9:E319)</f>
        <v>68807904.589678973</v>
      </c>
      <c r="F8" s="142">
        <f>SUM(F9:F319)</f>
        <v>69653547.703675032</v>
      </c>
      <c r="G8" s="144">
        <v>6579.0711848525698</v>
      </c>
      <c r="H8" s="142"/>
      <c r="I8" s="142">
        <f>SUM(I9:I319)</f>
        <v>6128369827</v>
      </c>
      <c r="J8" s="142">
        <f>SUM(J9:J319)</f>
        <v>-6128369829</v>
      </c>
    </row>
    <row r="9" spans="1:10" ht="18.75" customHeight="1">
      <c r="A9" s="145" t="s">
        <v>334</v>
      </c>
      <c r="B9" s="154"/>
    </row>
    <row r="10" spans="1:10" s="154" customFormat="1" ht="13.2">
      <c r="A10" s="151" t="s">
        <v>314</v>
      </c>
      <c r="B10" s="154">
        <v>95746</v>
      </c>
      <c r="C10" s="154">
        <v>661309.51899999997</v>
      </c>
      <c r="D10" s="155">
        <v>1.026</v>
      </c>
      <c r="E10" s="154">
        <v>678503.56649400003</v>
      </c>
      <c r="F10" s="154">
        <v>686842.31583172502</v>
      </c>
      <c r="G10" s="154">
        <v>7173.5875737025499</v>
      </c>
      <c r="H10" s="154">
        <v>594.51638884998601</v>
      </c>
      <c r="I10" s="154">
        <v>56922566</v>
      </c>
      <c r="J10" s="154">
        <v>0</v>
      </c>
    </row>
    <row r="11" spans="1:10" ht="13.2">
      <c r="A11" s="151" t="s">
        <v>335</v>
      </c>
      <c r="B11" s="154">
        <v>32440</v>
      </c>
      <c r="C11" s="154">
        <v>138053.80600000001</v>
      </c>
      <c r="D11" s="155">
        <v>1.262</v>
      </c>
      <c r="E11" s="154">
        <v>174223.90317199999</v>
      </c>
      <c r="F11" s="154">
        <v>176365.09966518599</v>
      </c>
      <c r="G11" s="154">
        <v>5436.6553534274399</v>
      </c>
      <c r="H11" s="154">
        <v>-1142.4158314251199</v>
      </c>
      <c r="I11" s="154">
        <v>0</v>
      </c>
      <c r="J11" s="154">
        <v>-37059970</v>
      </c>
    </row>
    <row r="12" spans="1:10" ht="13.2">
      <c r="A12" s="151" t="s">
        <v>336</v>
      </c>
      <c r="B12" s="154">
        <v>28864</v>
      </c>
      <c r="C12" s="154">
        <v>188859.83199999999</v>
      </c>
      <c r="D12" s="155">
        <v>1.131</v>
      </c>
      <c r="E12" s="154">
        <v>213600.469992</v>
      </c>
      <c r="F12" s="154">
        <v>216225.60103867599</v>
      </c>
      <c r="G12" s="154">
        <v>7491.1862887567704</v>
      </c>
      <c r="H12" s="154">
        <v>912.11510390420801</v>
      </c>
      <c r="I12" s="154">
        <v>26327290</v>
      </c>
      <c r="J12" s="154">
        <v>0</v>
      </c>
    </row>
    <row r="13" spans="1:10" ht="13.2">
      <c r="A13" s="151" t="s">
        <v>337</v>
      </c>
      <c r="B13" s="154">
        <v>100767</v>
      </c>
      <c r="C13" s="154">
        <v>544652.31599999999</v>
      </c>
      <c r="D13" s="155">
        <v>0.98099999999999998</v>
      </c>
      <c r="E13" s="154">
        <v>534303.92199599999</v>
      </c>
      <c r="F13" s="154">
        <v>540870.47034696897</v>
      </c>
      <c r="G13" s="154">
        <v>5367.5357046152903</v>
      </c>
      <c r="H13" s="154">
        <v>-1211.5354802372699</v>
      </c>
      <c r="I13" s="154">
        <v>0</v>
      </c>
      <c r="J13" s="154">
        <v>-122082796</v>
      </c>
    </row>
    <row r="14" spans="1:10" ht="13.2">
      <c r="A14" s="151" t="s">
        <v>338</v>
      </c>
      <c r="B14" s="154">
        <v>114173</v>
      </c>
      <c r="C14" s="154">
        <v>575436.09900000005</v>
      </c>
      <c r="D14" s="155">
        <v>0.996</v>
      </c>
      <c r="E14" s="154">
        <v>573134.35460399999</v>
      </c>
      <c r="F14" s="154">
        <v>580178.12556688103</v>
      </c>
      <c r="G14" s="154">
        <v>5081.5702974160304</v>
      </c>
      <c r="H14" s="154">
        <v>-1497.5008874365301</v>
      </c>
      <c r="I14" s="154">
        <v>0</v>
      </c>
      <c r="J14" s="154">
        <v>-170974169</v>
      </c>
    </row>
    <row r="15" spans="1:10" ht="13.2">
      <c r="A15" s="151" t="s">
        <v>339</v>
      </c>
      <c r="B15" s="154">
        <v>88526</v>
      </c>
      <c r="C15" s="154">
        <v>499449.39899999998</v>
      </c>
      <c r="D15" s="155">
        <v>0.97699999999999998</v>
      </c>
      <c r="E15" s="154">
        <v>487962.06282300001</v>
      </c>
      <c r="F15" s="154">
        <v>493959.07378821197</v>
      </c>
      <c r="G15" s="154">
        <v>5579.8191919685996</v>
      </c>
      <c r="H15" s="154">
        <v>-999.251992883968</v>
      </c>
      <c r="I15" s="154">
        <v>0</v>
      </c>
      <c r="J15" s="154">
        <v>-88459782</v>
      </c>
    </row>
    <row r="16" spans="1:10" ht="13.2">
      <c r="A16" s="151" t="s">
        <v>340</v>
      </c>
      <c r="B16" s="154">
        <v>48336</v>
      </c>
      <c r="C16" s="154">
        <v>298344.04599999997</v>
      </c>
      <c r="D16" s="155">
        <v>0.94899999999999995</v>
      </c>
      <c r="E16" s="154">
        <v>283128.49965399998</v>
      </c>
      <c r="F16" s="154">
        <v>286608.12408866599</v>
      </c>
      <c r="G16" s="154">
        <v>5929.4961123937901</v>
      </c>
      <c r="H16" s="154">
        <v>-649.575072458774</v>
      </c>
      <c r="I16" s="154">
        <v>0</v>
      </c>
      <c r="J16" s="154">
        <v>-31397861</v>
      </c>
    </row>
    <row r="17" spans="1:10" ht="13.2">
      <c r="A17" s="151" t="s">
        <v>341</v>
      </c>
      <c r="B17" s="154">
        <v>111893</v>
      </c>
      <c r="C17" s="154">
        <v>532935.03500000003</v>
      </c>
      <c r="D17" s="155">
        <v>1.0680000000000001</v>
      </c>
      <c r="E17" s="154">
        <v>569174.61737999995</v>
      </c>
      <c r="F17" s="154">
        <v>576169.72351960698</v>
      </c>
      <c r="G17" s="154">
        <v>5149.2919442646698</v>
      </c>
      <c r="H17" s="154">
        <v>-1429.7792405878999</v>
      </c>
      <c r="I17" s="154">
        <v>0</v>
      </c>
      <c r="J17" s="154">
        <v>-159982289</v>
      </c>
    </row>
    <row r="18" spans="1:10" ht="13.2">
      <c r="A18" s="151" t="s">
        <v>342</v>
      </c>
      <c r="B18" s="154">
        <v>66411</v>
      </c>
      <c r="C18" s="154">
        <v>472146.50300000003</v>
      </c>
      <c r="D18" s="155">
        <v>0.86799999999999999</v>
      </c>
      <c r="E18" s="154">
        <v>409823.16460399999</v>
      </c>
      <c r="F18" s="154">
        <v>414859.85536169901</v>
      </c>
      <c r="G18" s="154">
        <v>6246.85451750009</v>
      </c>
      <c r="H18" s="154">
        <v>-332.216667352473</v>
      </c>
      <c r="I18" s="154">
        <v>0</v>
      </c>
      <c r="J18" s="154">
        <v>-22062841</v>
      </c>
    </row>
    <row r="19" spans="1:10" ht="13.2">
      <c r="A19" s="151" t="s">
        <v>343</v>
      </c>
      <c r="B19" s="154">
        <v>12323</v>
      </c>
      <c r="C19" s="154">
        <v>61599.947</v>
      </c>
      <c r="D19" s="155">
        <v>1.2030000000000001</v>
      </c>
      <c r="E19" s="154">
        <v>74104.736241000006</v>
      </c>
      <c r="F19" s="154">
        <v>75015.476951538905</v>
      </c>
      <c r="G19" s="154">
        <v>6087.4362534722804</v>
      </c>
      <c r="H19" s="154">
        <v>-491.63493138028798</v>
      </c>
      <c r="I19" s="154">
        <v>0</v>
      </c>
      <c r="J19" s="154">
        <v>-6058417</v>
      </c>
    </row>
    <row r="20" spans="1:10" ht="13.2">
      <c r="A20" s="151" t="s">
        <v>344</v>
      </c>
      <c r="B20" s="154">
        <v>30546</v>
      </c>
      <c r="C20" s="154">
        <v>157155.73499999999</v>
      </c>
      <c r="D20" s="155">
        <v>0.96299999999999997</v>
      </c>
      <c r="E20" s="154">
        <v>151340.972805</v>
      </c>
      <c r="F20" s="154">
        <v>153200.94009046201</v>
      </c>
      <c r="G20" s="154">
        <v>5015.41740622216</v>
      </c>
      <c r="H20" s="154">
        <v>-1563.6537786304</v>
      </c>
      <c r="I20" s="154">
        <v>0</v>
      </c>
      <c r="J20" s="154">
        <v>-47763368</v>
      </c>
    </row>
    <row r="21" spans="1:10" ht="13.2">
      <c r="A21" s="151" t="s">
        <v>345</v>
      </c>
      <c r="B21" s="154">
        <v>17506</v>
      </c>
      <c r="C21" s="154">
        <v>95186.554999999993</v>
      </c>
      <c r="D21" s="155">
        <v>1.097</v>
      </c>
      <c r="E21" s="154">
        <v>104419.65083499999</v>
      </c>
      <c r="F21" s="154">
        <v>105702.95918773999</v>
      </c>
      <c r="G21" s="154">
        <v>6038.0988911082004</v>
      </c>
      <c r="H21" s="154">
        <v>-540.97229374436097</v>
      </c>
      <c r="I21" s="154">
        <v>0</v>
      </c>
      <c r="J21" s="154">
        <v>-9470261</v>
      </c>
    </row>
    <row r="22" spans="1:10" ht="13.2">
      <c r="A22" s="151" t="s">
        <v>346</v>
      </c>
      <c r="B22" s="154">
        <v>52678</v>
      </c>
      <c r="C22" s="154">
        <v>260125.07</v>
      </c>
      <c r="D22" s="155">
        <v>1.1479999999999999</v>
      </c>
      <c r="E22" s="154">
        <v>298623.58036000002</v>
      </c>
      <c r="F22" s="154">
        <v>302293.63797785901</v>
      </c>
      <c r="G22" s="154">
        <v>5738.5177489247699</v>
      </c>
      <c r="H22" s="154">
        <v>-840.55343592779298</v>
      </c>
      <c r="I22" s="154">
        <v>0</v>
      </c>
      <c r="J22" s="154">
        <v>-44278674</v>
      </c>
    </row>
    <row r="23" spans="1:10" ht="13.2">
      <c r="A23" s="151" t="s">
        <v>347</v>
      </c>
      <c r="B23" s="154">
        <v>77615</v>
      </c>
      <c r="C23" s="154">
        <v>418165.45799999998</v>
      </c>
      <c r="D23" s="155">
        <v>0.97</v>
      </c>
      <c r="E23" s="154">
        <v>405620.49426000001</v>
      </c>
      <c r="F23" s="154">
        <v>410605.53456768102</v>
      </c>
      <c r="G23" s="154">
        <v>5290.2858283538098</v>
      </c>
      <c r="H23" s="154">
        <v>-1288.7853564987499</v>
      </c>
      <c r="I23" s="154">
        <v>0</v>
      </c>
      <c r="J23" s="154">
        <v>-100029075</v>
      </c>
    </row>
    <row r="24" spans="1:10" ht="13.2">
      <c r="A24" s="151" t="s">
        <v>348</v>
      </c>
      <c r="B24" s="154">
        <v>85974</v>
      </c>
      <c r="C24" s="154">
        <v>276589.32299999997</v>
      </c>
      <c r="D24" s="155">
        <v>0.97399999999999998</v>
      </c>
      <c r="E24" s="154">
        <v>269398.00060199999</v>
      </c>
      <c r="F24" s="154">
        <v>272708.87840727402</v>
      </c>
      <c r="G24" s="154">
        <v>3171.9924443119298</v>
      </c>
      <c r="H24" s="154">
        <v>-3407.07874054063</v>
      </c>
      <c r="I24" s="154">
        <v>0</v>
      </c>
      <c r="J24" s="154">
        <v>-292920188</v>
      </c>
    </row>
    <row r="25" spans="1:10" ht="13.2">
      <c r="A25" s="151" t="s">
        <v>349</v>
      </c>
      <c r="B25" s="154">
        <v>995600</v>
      </c>
      <c r="C25" s="154">
        <v>4415558.9460000005</v>
      </c>
      <c r="D25" s="155">
        <v>0.995</v>
      </c>
      <c r="E25" s="154">
        <v>4393481.1512700003</v>
      </c>
      <c r="F25" s="154">
        <v>4447476.6493773498</v>
      </c>
      <c r="G25" s="154">
        <v>4467.1320303107204</v>
      </c>
      <c r="H25" s="154">
        <v>-2111.9391545418498</v>
      </c>
      <c r="I25" s="154">
        <v>0</v>
      </c>
      <c r="J25" s="154">
        <v>-2102646622</v>
      </c>
    </row>
    <row r="26" spans="1:10" ht="13.2">
      <c r="A26" s="151" t="s">
        <v>350</v>
      </c>
      <c r="B26" s="154">
        <v>56252</v>
      </c>
      <c r="C26" s="154">
        <v>186884.52799999999</v>
      </c>
      <c r="D26" s="155">
        <v>1.08</v>
      </c>
      <c r="E26" s="154">
        <v>201835.29024</v>
      </c>
      <c r="F26" s="154">
        <v>204315.82825915201</v>
      </c>
      <c r="G26" s="154">
        <v>3632.1522480827598</v>
      </c>
      <c r="H26" s="154">
        <v>-2946.9189367698</v>
      </c>
      <c r="I26" s="154">
        <v>0</v>
      </c>
      <c r="J26" s="154">
        <v>-165770084</v>
      </c>
    </row>
    <row r="27" spans="1:10" ht="13.2">
      <c r="A27" s="151" t="s">
        <v>351</v>
      </c>
      <c r="B27" s="154">
        <v>102914</v>
      </c>
      <c r="C27" s="154">
        <v>844324.18500000006</v>
      </c>
      <c r="D27" s="155">
        <v>0.98699999999999999</v>
      </c>
      <c r="E27" s="154">
        <v>833347.97059499996</v>
      </c>
      <c r="F27" s="154">
        <v>843589.74408161698</v>
      </c>
      <c r="G27" s="154">
        <v>8197.0358171057105</v>
      </c>
      <c r="H27" s="154">
        <v>1617.9646322531401</v>
      </c>
      <c r="I27" s="154">
        <v>166511212</v>
      </c>
      <c r="J27" s="154">
        <v>0</v>
      </c>
    </row>
    <row r="28" spans="1:10" ht="13.2">
      <c r="A28" s="151" t="s">
        <v>352</v>
      </c>
      <c r="B28" s="154">
        <v>49097</v>
      </c>
      <c r="C28" s="154">
        <v>323106.87599999999</v>
      </c>
      <c r="D28" s="155">
        <v>0.92600000000000005</v>
      </c>
      <c r="E28" s="154">
        <v>299196.96717600001</v>
      </c>
      <c r="F28" s="154">
        <v>302874.07166755002</v>
      </c>
      <c r="G28" s="154">
        <v>6168.89161593479</v>
      </c>
      <c r="H28" s="154">
        <v>-410.179568917773</v>
      </c>
      <c r="I28" s="154">
        <v>0</v>
      </c>
      <c r="J28" s="154">
        <v>-20138586</v>
      </c>
    </row>
    <row r="29" spans="1:10" ht="13.2">
      <c r="A29" s="151" t="s">
        <v>353</v>
      </c>
      <c r="B29" s="154">
        <v>77755</v>
      </c>
      <c r="C29" s="154">
        <v>396940.11800000002</v>
      </c>
      <c r="D29" s="155">
        <v>0.98399999999999999</v>
      </c>
      <c r="E29" s="154">
        <v>390589.07611199998</v>
      </c>
      <c r="F29" s="154">
        <v>395389.38160867</v>
      </c>
      <c r="G29" s="154">
        <v>5085.0669617216899</v>
      </c>
      <c r="H29" s="154">
        <v>-1494.0042231308701</v>
      </c>
      <c r="I29" s="154">
        <v>0</v>
      </c>
      <c r="J29" s="154">
        <v>-116166298</v>
      </c>
    </row>
    <row r="30" spans="1:10" ht="13.2">
      <c r="A30" s="151" t="s">
        <v>354</v>
      </c>
      <c r="B30" s="154">
        <v>50295</v>
      </c>
      <c r="C30" s="154">
        <v>304657.86200000002</v>
      </c>
      <c r="D30" s="155">
        <v>1.022</v>
      </c>
      <c r="E30" s="154">
        <v>311360.33496399998</v>
      </c>
      <c r="F30" s="154">
        <v>315186.92617912201</v>
      </c>
      <c r="G30" s="154">
        <v>6266.7646123694603</v>
      </c>
      <c r="H30" s="154">
        <v>-312.30657248310803</v>
      </c>
      <c r="I30" s="154">
        <v>0</v>
      </c>
      <c r="J30" s="154">
        <v>-15707459</v>
      </c>
    </row>
    <row r="31" spans="1:10" ht="13.2">
      <c r="A31" s="151" t="s">
        <v>355</v>
      </c>
      <c r="B31" s="154">
        <v>32811</v>
      </c>
      <c r="C31" s="154">
        <v>171302.26</v>
      </c>
      <c r="D31" s="155">
        <v>0.999</v>
      </c>
      <c r="E31" s="154">
        <v>171130.95774000001</v>
      </c>
      <c r="F31" s="154">
        <v>173234.14220503101</v>
      </c>
      <c r="G31" s="154">
        <v>5279.7580751891601</v>
      </c>
      <c r="H31" s="154">
        <v>-1299.3131096634099</v>
      </c>
      <c r="I31" s="154">
        <v>0</v>
      </c>
      <c r="J31" s="154">
        <v>-42631762</v>
      </c>
    </row>
    <row r="32" spans="1:10" ht="13.2">
      <c r="A32" s="151" t="s">
        <v>356</v>
      </c>
      <c r="B32" s="154">
        <v>35090</v>
      </c>
      <c r="C32" s="154">
        <v>214716.611</v>
      </c>
      <c r="D32" s="155">
        <v>1.03</v>
      </c>
      <c r="E32" s="154">
        <v>221158.10933000001</v>
      </c>
      <c r="F32" s="154">
        <v>223876.12310144899</v>
      </c>
      <c r="G32" s="154">
        <v>6380.0548048289802</v>
      </c>
      <c r="H32" s="154">
        <v>-199.016380023582</v>
      </c>
      <c r="I32" s="154">
        <v>0</v>
      </c>
      <c r="J32" s="154">
        <v>-6983485</v>
      </c>
    </row>
    <row r="33" spans="1:10" ht="13.2">
      <c r="A33" s="151" t="s">
        <v>357</v>
      </c>
      <c r="B33" s="154">
        <v>11794</v>
      </c>
      <c r="C33" s="154">
        <v>49057.071000000004</v>
      </c>
      <c r="D33" s="155">
        <v>0.98699999999999999</v>
      </c>
      <c r="E33" s="154">
        <v>48419.329077000002</v>
      </c>
      <c r="F33" s="154">
        <v>49014.398385714499</v>
      </c>
      <c r="G33" s="154">
        <v>4155.8757322125202</v>
      </c>
      <c r="H33" s="154">
        <v>-2423.19545264004</v>
      </c>
      <c r="I33" s="154">
        <v>0</v>
      </c>
      <c r="J33" s="154">
        <v>-28579167</v>
      </c>
    </row>
    <row r="34" spans="1:10" ht="13.2">
      <c r="A34" s="151" t="s">
        <v>358</v>
      </c>
      <c r="B34" s="154">
        <v>46590</v>
      </c>
      <c r="C34" s="154">
        <v>250097.399</v>
      </c>
      <c r="D34" s="155">
        <v>0.97699999999999998</v>
      </c>
      <c r="E34" s="154">
        <v>244345.15882300001</v>
      </c>
      <c r="F34" s="154">
        <v>247348.139399565</v>
      </c>
      <c r="G34" s="154">
        <v>5309.0392659275603</v>
      </c>
      <c r="H34" s="154">
        <v>-1270.0319189250099</v>
      </c>
      <c r="I34" s="154">
        <v>0</v>
      </c>
      <c r="J34" s="154">
        <v>-59170787</v>
      </c>
    </row>
    <row r="35" spans="1:10" ht="13.2">
      <c r="A35" s="151" t="s">
        <v>359</v>
      </c>
      <c r="B35" s="154">
        <v>49777</v>
      </c>
      <c r="C35" s="154">
        <v>285440.51199999999</v>
      </c>
      <c r="D35" s="155">
        <v>0.98299999999999998</v>
      </c>
      <c r="E35" s="154">
        <v>280588.02329600003</v>
      </c>
      <c r="F35" s="154">
        <v>284036.42549898801</v>
      </c>
      <c r="G35" s="154">
        <v>5706.1780641458499</v>
      </c>
      <c r="H35" s="154">
        <v>-872.89312070671997</v>
      </c>
      <c r="I35" s="154">
        <v>0</v>
      </c>
      <c r="J35" s="154">
        <v>-43450001</v>
      </c>
    </row>
    <row r="36" spans="1:10" ht="18.75" customHeight="1">
      <c r="A36" s="145" t="s">
        <v>360</v>
      </c>
      <c r="B36" s="154"/>
      <c r="C36" s="154"/>
      <c r="D36" s="155"/>
      <c r="E36" s="154"/>
      <c r="F36" s="154"/>
      <c r="G36" s="154"/>
      <c r="H36" s="154"/>
      <c r="I36" s="154"/>
      <c r="J36" s="154"/>
    </row>
    <row r="37" spans="1:10" ht="13.2">
      <c r="A37" s="151" t="s">
        <v>361</v>
      </c>
      <c r="B37" s="154">
        <v>48551</v>
      </c>
      <c r="C37" s="154">
        <v>298308.81099999999</v>
      </c>
      <c r="D37" s="155">
        <v>1.091</v>
      </c>
      <c r="E37" s="154">
        <v>325454.912801</v>
      </c>
      <c r="F37" s="154">
        <v>329454.72514185798</v>
      </c>
      <c r="G37" s="154">
        <v>6785.7454046643197</v>
      </c>
      <c r="H37" s="154">
        <v>206.67421981175701</v>
      </c>
      <c r="I37" s="154">
        <v>10034240</v>
      </c>
      <c r="J37" s="154">
        <v>0</v>
      </c>
    </row>
    <row r="38" spans="1:10" ht="13.2">
      <c r="A38" s="151" t="s">
        <v>362</v>
      </c>
      <c r="B38" s="154">
        <v>14352</v>
      </c>
      <c r="C38" s="154">
        <v>95014.384999999995</v>
      </c>
      <c r="D38" s="155">
        <v>0.94199999999999995</v>
      </c>
      <c r="E38" s="154">
        <v>89503.550669999997</v>
      </c>
      <c r="F38" s="154">
        <v>90603.541459628497</v>
      </c>
      <c r="G38" s="154">
        <v>6312.9557873208196</v>
      </c>
      <c r="H38" s="154">
        <v>-266.11539753174202</v>
      </c>
      <c r="I38" s="154">
        <v>0</v>
      </c>
      <c r="J38" s="154">
        <v>-3819288</v>
      </c>
    </row>
    <row r="39" spans="1:10" ht="13.2">
      <c r="A39" s="151" t="s">
        <v>363</v>
      </c>
      <c r="B39" s="154">
        <v>22947</v>
      </c>
      <c r="C39" s="154">
        <v>122955.132</v>
      </c>
      <c r="D39" s="155">
        <v>1.0549999999999999</v>
      </c>
      <c r="E39" s="154">
        <v>129717.66426000001</v>
      </c>
      <c r="F39" s="154">
        <v>131311.88297948099</v>
      </c>
      <c r="G39" s="154">
        <v>5722.3987004610999</v>
      </c>
      <c r="H39" s="154">
        <v>-856.67248439146601</v>
      </c>
      <c r="I39" s="154">
        <v>0</v>
      </c>
      <c r="J39" s="154">
        <v>-19658063</v>
      </c>
    </row>
    <row r="40" spans="1:10" ht="13.2">
      <c r="A40" s="151" t="s">
        <v>364</v>
      </c>
      <c r="B40" s="154">
        <v>21073</v>
      </c>
      <c r="C40" s="154">
        <v>91744.244999999995</v>
      </c>
      <c r="D40" s="155">
        <v>1.008</v>
      </c>
      <c r="E40" s="154">
        <v>92478.198959999994</v>
      </c>
      <c r="F40" s="154">
        <v>93614.747916281005</v>
      </c>
      <c r="G40" s="154">
        <v>4442.40250160304</v>
      </c>
      <c r="H40" s="154">
        <v>-2136.6686832495202</v>
      </c>
      <c r="I40" s="154">
        <v>0</v>
      </c>
      <c r="J40" s="154">
        <v>-45026019</v>
      </c>
    </row>
    <row r="41" spans="1:10" ht="13.2">
      <c r="A41" s="151" t="s">
        <v>365</v>
      </c>
      <c r="B41" s="154">
        <v>21118</v>
      </c>
      <c r="C41" s="154">
        <v>155192.72500000001</v>
      </c>
      <c r="D41" s="155">
        <v>1.036</v>
      </c>
      <c r="E41" s="154">
        <v>160779.66310000001</v>
      </c>
      <c r="F41" s="154">
        <v>162755.631061558</v>
      </c>
      <c r="G41" s="154">
        <v>7706.9623573045601</v>
      </c>
      <c r="H41" s="154">
        <v>1127.8911724519901</v>
      </c>
      <c r="I41" s="154">
        <v>23818806</v>
      </c>
      <c r="J41" s="154">
        <v>0</v>
      </c>
    </row>
    <row r="42" spans="1:10" ht="13.2">
      <c r="A42" s="151" t="s">
        <v>366</v>
      </c>
      <c r="B42" s="154">
        <v>247947</v>
      </c>
      <c r="C42" s="154">
        <v>1509350.96</v>
      </c>
      <c r="D42" s="155">
        <v>0.996</v>
      </c>
      <c r="E42" s="154">
        <v>1503313.5561599999</v>
      </c>
      <c r="F42" s="154">
        <v>1521789.1479473801</v>
      </c>
      <c r="G42" s="154">
        <v>6137.5582198912498</v>
      </c>
      <c r="H42" s="154">
        <v>-441.51296496131499</v>
      </c>
      <c r="I42" s="154">
        <v>0</v>
      </c>
      <c r="J42" s="154">
        <v>-109471815</v>
      </c>
    </row>
    <row r="43" spans="1:10" ht="13.2">
      <c r="A43" s="151" t="s">
        <v>367</v>
      </c>
      <c r="B43" s="154">
        <v>9546</v>
      </c>
      <c r="C43" s="154">
        <v>49793.493999999999</v>
      </c>
      <c r="D43" s="155">
        <v>1.0069999999999999</v>
      </c>
      <c r="E43" s="154">
        <v>50142.048457999997</v>
      </c>
      <c r="F43" s="154">
        <v>50758.289836850599</v>
      </c>
      <c r="G43" s="154">
        <v>5317.2312839776396</v>
      </c>
      <c r="H43" s="154">
        <v>-1261.83990087492</v>
      </c>
      <c r="I43" s="154">
        <v>0</v>
      </c>
      <c r="J43" s="154">
        <v>-12045524</v>
      </c>
    </row>
    <row r="44" spans="1:10" ht="13.2">
      <c r="A44" s="151" t="s">
        <v>368</v>
      </c>
      <c r="B44" s="154">
        <v>22164</v>
      </c>
      <c r="C44" s="154">
        <v>126376.88499999999</v>
      </c>
      <c r="D44" s="155">
        <v>1.034</v>
      </c>
      <c r="E44" s="154">
        <v>130673.69908999999</v>
      </c>
      <c r="F44" s="154">
        <v>132279.66739371201</v>
      </c>
      <c r="G44" s="154">
        <v>5968.2217737642904</v>
      </c>
      <c r="H44" s="154">
        <v>-610.849411088274</v>
      </c>
      <c r="I44" s="154">
        <v>0</v>
      </c>
      <c r="J44" s="154">
        <v>-13538866</v>
      </c>
    </row>
    <row r="45" spans="1:10" ht="18.75" customHeight="1">
      <c r="A45" s="145" t="s">
        <v>369</v>
      </c>
      <c r="B45" s="154"/>
      <c r="C45" s="154"/>
      <c r="D45" s="155"/>
      <c r="E45" s="154"/>
      <c r="F45" s="154"/>
      <c r="G45" s="154"/>
      <c r="H45" s="154"/>
      <c r="I45" s="154"/>
      <c r="J45" s="154"/>
    </row>
    <row r="46" spans="1:10" ht="13.2">
      <c r="A46" s="151" t="s">
        <v>370</v>
      </c>
      <c r="B46" s="154">
        <v>107346</v>
      </c>
      <c r="C46" s="154">
        <v>706021.28700000001</v>
      </c>
      <c r="D46" s="155">
        <v>0.999</v>
      </c>
      <c r="E46" s="154">
        <v>705315.26571299997</v>
      </c>
      <c r="F46" s="154">
        <v>713983.52848314599</v>
      </c>
      <c r="G46" s="154">
        <v>6651.2355232905402</v>
      </c>
      <c r="H46" s="154">
        <v>72.1643384379731</v>
      </c>
      <c r="I46" s="154">
        <v>7746553</v>
      </c>
      <c r="J46" s="154">
        <v>0</v>
      </c>
    </row>
    <row r="47" spans="1:10" ht="13.2">
      <c r="A47" s="151" t="s">
        <v>371</v>
      </c>
      <c r="B47" s="154">
        <v>15405</v>
      </c>
      <c r="C47" s="154">
        <v>120241.898</v>
      </c>
      <c r="D47" s="155">
        <v>1.1140000000000001</v>
      </c>
      <c r="E47" s="154">
        <v>133949.474372</v>
      </c>
      <c r="F47" s="154">
        <v>135595.70166669201</v>
      </c>
      <c r="G47" s="154">
        <v>8802.0578816417892</v>
      </c>
      <c r="H47" s="154">
        <v>2222.9866967892199</v>
      </c>
      <c r="I47" s="154">
        <v>34245110</v>
      </c>
      <c r="J47" s="154">
        <v>0</v>
      </c>
    </row>
    <row r="48" spans="1:10" ht="13.2">
      <c r="A48" s="151" t="s">
        <v>372</v>
      </c>
      <c r="B48" s="154">
        <v>11449</v>
      </c>
      <c r="C48" s="154">
        <v>92442.111999999994</v>
      </c>
      <c r="D48" s="155">
        <v>0.93600000000000005</v>
      </c>
      <c r="E48" s="154">
        <v>86525.816831999997</v>
      </c>
      <c r="F48" s="154">
        <v>87589.211533861599</v>
      </c>
      <c r="G48" s="154">
        <v>7650.3809532589403</v>
      </c>
      <c r="H48" s="154">
        <v>1071.30976840637</v>
      </c>
      <c r="I48" s="154">
        <v>12265426</v>
      </c>
      <c r="J48" s="154">
        <v>0</v>
      </c>
    </row>
    <row r="49" spans="1:10" ht="13.2">
      <c r="A49" s="151" t="s">
        <v>373</v>
      </c>
      <c r="B49" s="154">
        <v>34238</v>
      </c>
      <c r="C49" s="154">
        <v>342466.16</v>
      </c>
      <c r="D49" s="155">
        <v>0.95199999999999996</v>
      </c>
      <c r="E49" s="154">
        <v>326027.78431999998</v>
      </c>
      <c r="F49" s="154">
        <v>330034.63720159401</v>
      </c>
      <c r="G49" s="154">
        <v>9639.4251183361703</v>
      </c>
      <c r="H49" s="154">
        <v>3060.35393348361</v>
      </c>
      <c r="I49" s="154">
        <v>104780398</v>
      </c>
      <c r="J49" s="154">
        <v>0</v>
      </c>
    </row>
    <row r="50" spans="1:10" ht="13.2">
      <c r="A50" s="151" t="s">
        <v>374</v>
      </c>
      <c r="B50" s="154">
        <v>58333</v>
      </c>
      <c r="C50" s="154">
        <v>400437.75300000003</v>
      </c>
      <c r="D50" s="155">
        <v>1.08</v>
      </c>
      <c r="E50" s="154">
        <v>432472.77324000001</v>
      </c>
      <c r="F50" s="154">
        <v>437787.82570180699</v>
      </c>
      <c r="G50" s="154">
        <v>7504.9770404712199</v>
      </c>
      <c r="H50" s="154">
        <v>925.90585561864998</v>
      </c>
      <c r="I50" s="154">
        <v>54010866</v>
      </c>
      <c r="J50" s="154">
        <v>0</v>
      </c>
    </row>
    <row r="51" spans="1:10" ht="13.2">
      <c r="A51" s="151" t="s">
        <v>375</v>
      </c>
      <c r="B51" s="154">
        <v>12029</v>
      </c>
      <c r="C51" s="154">
        <v>79993.899000000005</v>
      </c>
      <c r="D51" s="155">
        <v>0.93100000000000005</v>
      </c>
      <c r="E51" s="154">
        <v>74474.319969000004</v>
      </c>
      <c r="F51" s="154">
        <v>75389.602831149095</v>
      </c>
      <c r="G51" s="154">
        <v>6267.3208771426598</v>
      </c>
      <c r="H51" s="154">
        <v>-311.75030770990298</v>
      </c>
      <c r="I51" s="154">
        <v>0</v>
      </c>
      <c r="J51" s="154">
        <v>-3750044</v>
      </c>
    </row>
    <row r="52" spans="1:10" ht="13.2">
      <c r="A52" s="151" t="s">
        <v>376</v>
      </c>
      <c r="B52" s="154">
        <v>39283</v>
      </c>
      <c r="C52" s="154">
        <v>201105.61</v>
      </c>
      <c r="D52" s="155">
        <v>1.0169999999999999</v>
      </c>
      <c r="E52" s="154">
        <v>204524.40536999999</v>
      </c>
      <c r="F52" s="154">
        <v>207037.992378305</v>
      </c>
      <c r="G52" s="154">
        <v>5270.4221260673703</v>
      </c>
      <c r="H52" s="154">
        <v>-1308.6490587851999</v>
      </c>
      <c r="I52" s="154">
        <v>0</v>
      </c>
      <c r="J52" s="154">
        <v>-51407661</v>
      </c>
    </row>
    <row r="53" spans="1:10" ht="13.2">
      <c r="A53" s="151" t="s">
        <v>377</v>
      </c>
      <c r="B53" s="154">
        <v>14903</v>
      </c>
      <c r="C53" s="154">
        <v>64338.807000000001</v>
      </c>
      <c r="D53" s="155">
        <v>1.06</v>
      </c>
      <c r="E53" s="154">
        <v>68199.135420000006</v>
      </c>
      <c r="F53" s="154">
        <v>69037.296814280504</v>
      </c>
      <c r="G53" s="154">
        <v>4632.4429184916198</v>
      </c>
      <c r="H53" s="154">
        <v>-1946.62826636095</v>
      </c>
      <c r="I53" s="154">
        <v>0</v>
      </c>
      <c r="J53" s="154">
        <v>-29010601</v>
      </c>
    </row>
    <row r="54" spans="1:10" ht="13.2">
      <c r="A54" s="151" t="s">
        <v>378</v>
      </c>
      <c r="B54" s="154">
        <v>8737</v>
      </c>
      <c r="C54" s="154">
        <v>76685.296000000002</v>
      </c>
      <c r="D54" s="155">
        <v>0.91400000000000003</v>
      </c>
      <c r="E54" s="154">
        <v>70090.360543999996</v>
      </c>
      <c r="F54" s="154">
        <v>70951.7649292227</v>
      </c>
      <c r="G54" s="154">
        <v>8120.8383803619899</v>
      </c>
      <c r="H54" s="154">
        <v>1541.7671955094199</v>
      </c>
      <c r="I54" s="154">
        <v>13470420</v>
      </c>
      <c r="J54" s="154">
        <v>0</v>
      </c>
    </row>
    <row r="55" spans="1:10" ht="18.75" customHeight="1">
      <c r="A55" s="145" t="s">
        <v>379</v>
      </c>
      <c r="B55" s="154"/>
      <c r="C55" s="154"/>
      <c r="D55" s="155"/>
      <c r="E55" s="154"/>
      <c r="F55" s="154"/>
      <c r="G55" s="154"/>
      <c r="H55" s="154"/>
      <c r="I55" s="154"/>
      <c r="J55" s="154"/>
    </row>
    <row r="56" spans="1:10" ht="13.2">
      <c r="A56" s="151" t="s">
        <v>380</v>
      </c>
      <c r="B56" s="154">
        <v>5514</v>
      </c>
      <c r="C56" s="154">
        <v>33466.758999999998</v>
      </c>
      <c r="D56" s="155">
        <v>1.0820000000000001</v>
      </c>
      <c r="E56" s="154">
        <v>36211.033238000004</v>
      </c>
      <c r="F56" s="154">
        <v>36656.0636613358</v>
      </c>
      <c r="G56" s="154">
        <v>6647.8171311816895</v>
      </c>
      <c r="H56" s="154">
        <v>68.745946329122503</v>
      </c>
      <c r="I56" s="154">
        <v>379065</v>
      </c>
      <c r="J56" s="154">
        <v>0</v>
      </c>
    </row>
    <row r="57" spans="1:10" ht="13.2">
      <c r="A57" s="151" t="s">
        <v>381</v>
      </c>
      <c r="B57" s="154">
        <v>21647</v>
      </c>
      <c r="C57" s="154">
        <v>170549.40900000001</v>
      </c>
      <c r="D57" s="155">
        <v>1.028</v>
      </c>
      <c r="E57" s="154">
        <v>175324.79245199999</v>
      </c>
      <c r="F57" s="154">
        <v>177479.51877790599</v>
      </c>
      <c r="G57" s="154">
        <v>8198.8043968174006</v>
      </c>
      <c r="H57" s="154">
        <v>1619.7332119648299</v>
      </c>
      <c r="I57" s="154">
        <v>35062365</v>
      </c>
      <c r="J57" s="154">
        <v>0</v>
      </c>
    </row>
    <row r="58" spans="1:10" ht="13.2">
      <c r="A58" s="151" t="s">
        <v>382</v>
      </c>
      <c r="B58" s="154">
        <v>9969</v>
      </c>
      <c r="C58" s="154">
        <v>67509.016000000003</v>
      </c>
      <c r="D58" s="155">
        <v>0.93200000000000005</v>
      </c>
      <c r="E58" s="154">
        <v>62918.402911999998</v>
      </c>
      <c r="F58" s="154">
        <v>63691.664566797503</v>
      </c>
      <c r="G58" s="154">
        <v>6388.9722707189803</v>
      </c>
      <c r="H58" s="154">
        <v>-190.09891413358901</v>
      </c>
      <c r="I58" s="154">
        <v>0</v>
      </c>
      <c r="J58" s="154">
        <v>-1895096</v>
      </c>
    </row>
    <row r="59" spans="1:10" ht="13.2">
      <c r="A59" s="151" t="s">
        <v>383</v>
      </c>
      <c r="B59" s="154">
        <v>168135</v>
      </c>
      <c r="C59" s="154">
        <v>1102542.1950000001</v>
      </c>
      <c r="D59" s="155">
        <v>0.97399999999999998</v>
      </c>
      <c r="E59" s="154">
        <v>1073876.0979299999</v>
      </c>
      <c r="F59" s="154">
        <v>1087073.9410108901</v>
      </c>
      <c r="G59" s="154">
        <v>6465.4827430986397</v>
      </c>
      <c r="H59" s="154">
        <v>-113.58844175392601</v>
      </c>
      <c r="I59" s="154">
        <v>0</v>
      </c>
      <c r="J59" s="154">
        <v>-19098193</v>
      </c>
    </row>
    <row r="60" spans="1:10" ht="13.2">
      <c r="A60" s="151" t="s">
        <v>384</v>
      </c>
      <c r="B60" s="154">
        <v>28686</v>
      </c>
      <c r="C60" s="154">
        <v>193750.231</v>
      </c>
      <c r="D60" s="155">
        <v>1.002</v>
      </c>
      <c r="E60" s="154">
        <v>194137.731462</v>
      </c>
      <c r="F60" s="154">
        <v>196523.66715872899</v>
      </c>
      <c r="G60" s="154">
        <v>6850.8564163260598</v>
      </c>
      <c r="H60" s="154">
        <v>271.78523147348898</v>
      </c>
      <c r="I60" s="154">
        <v>7796431</v>
      </c>
      <c r="J60" s="154">
        <v>0</v>
      </c>
    </row>
    <row r="61" spans="1:10" ht="13.2">
      <c r="A61" s="151" t="s">
        <v>385</v>
      </c>
      <c r="B61" s="154">
        <v>43572</v>
      </c>
      <c r="C61" s="154">
        <v>321968.90899999999</v>
      </c>
      <c r="D61" s="155">
        <v>1.0029999999999999</v>
      </c>
      <c r="E61" s="154">
        <v>322934.81572700001</v>
      </c>
      <c r="F61" s="154">
        <v>326903.65629579203</v>
      </c>
      <c r="G61" s="154">
        <v>7502.6084709398801</v>
      </c>
      <c r="H61" s="154">
        <v>923.53728608731399</v>
      </c>
      <c r="I61" s="154">
        <v>40240367</v>
      </c>
      <c r="J61" s="154">
        <v>0</v>
      </c>
    </row>
    <row r="62" spans="1:10" ht="13.2">
      <c r="A62" s="151" t="s">
        <v>386</v>
      </c>
      <c r="B62" s="154">
        <v>145031</v>
      </c>
      <c r="C62" s="154">
        <v>1143694.4620000001</v>
      </c>
      <c r="D62" s="155">
        <v>0.96699999999999997</v>
      </c>
      <c r="E62" s="154">
        <v>1105952.5447539999</v>
      </c>
      <c r="F62" s="154">
        <v>1119544.60455374</v>
      </c>
      <c r="G62" s="154">
        <v>7719.3469296477197</v>
      </c>
      <c r="H62" s="154">
        <v>1140.2757447951501</v>
      </c>
      <c r="I62" s="154">
        <v>165375332</v>
      </c>
      <c r="J62" s="154">
        <v>0</v>
      </c>
    </row>
    <row r="63" spans="1:10" ht="13.2">
      <c r="A63" s="151" t="s">
        <v>387</v>
      </c>
      <c r="B63" s="154">
        <v>14809</v>
      </c>
      <c r="C63" s="154">
        <v>125744.57</v>
      </c>
      <c r="D63" s="155">
        <v>1.0649999999999999</v>
      </c>
      <c r="E63" s="154">
        <v>133917.96705000001</v>
      </c>
      <c r="F63" s="154">
        <v>135563.807122467</v>
      </c>
      <c r="G63" s="154">
        <v>9154.1499846354891</v>
      </c>
      <c r="H63" s="154">
        <v>2575.0787997829302</v>
      </c>
      <c r="I63" s="154">
        <v>38134342</v>
      </c>
      <c r="J63" s="154">
        <v>0</v>
      </c>
    </row>
    <row r="64" spans="1:10" ht="13.2">
      <c r="A64" s="151" t="s">
        <v>388</v>
      </c>
      <c r="B64" s="154">
        <v>7483</v>
      </c>
      <c r="C64" s="154">
        <v>46455.714</v>
      </c>
      <c r="D64" s="155">
        <v>1.0289999999999999</v>
      </c>
      <c r="E64" s="154">
        <v>47802.929706000003</v>
      </c>
      <c r="F64" s="154">
        <v>48390.423520493801</v>
      </c>
      <c r="G64" s="154">
        <v>6466.7143552711204</v>
      </c>
      <c r="H64" s="154">
        <v>-112.356829581447</v>
      </c>
      <c r="I64" s="154">
        <v>0</v>
      </c>
      <c r="J64" s="154">
        <v>-840766</v>
      </c>
    </row>
    <row r="65" spans="1:10" ht="13.2">
      <c r="A65" s="151" t="s">
        <v>389</v>
      </c>
      <c r="B65" s="154">
        <v>7546</v>
      </c>
      <c r="C65" s="154">
        <v>57833.542000000001</v>
      </c>
      <c r="D65" s="155">
        <v>1.109</v>
      </c>
      <c r="E65" s="154">
        <v>64137.398077999998</v>
      </c>
      <c r="F65" s="154">
        <v>64925.6410765002</v>
      </c>
      <c r="G65" s="154">
        <v>8603.9810597005307</v>
      </c>
      <c r="H65" s="154">
        <v>2024.9098748479601</v>
      </c>
      <c r="I65" s="154">
        <v>15279970</v>
      </c>
      <c r="J65" s="154">
        <v>0</v>
      </c>
    </row>
    <row r="66" spans="1:10" ht="13.2">
      <c r="A66" s="151" t="s">
        <v>390</v>
      </c>
      <c r="B66" s="154">
        <v>3627</v>
      </c>
      <c r="C66" s="154">
        <v>13237.154</v>
      </c>
      <c r="D66" s="155">
        <v>1.1910000000000001</v>
      </c>
      <c r="E66" s="154">
        <v>15765.450414000001</v>
      </c>
      <c r="F66" s="154">
        <v>15959.2064171968</v>
      </c>
      <c r="G66" s="154">
        <v>4400.1120532662899</v>
      </c>
      <c r="H66" s="154">
        <v>-2178.9591315862799</v>
      </c>
      <c r="I66" s="154">
        <v>0</v>
      </c>
      <c r="J66" s="154">
        <v>-7903085</v>
      </c>
    </row>
    <row r="67" spans="1:10" ht="13.2">
      <c r="A67" s="151" t="s">
        <v>391</v>
      </c>
      <c r="B67" s="154">
        <v>11451</v>
      </c>
      <c r="C67" s="154">
        <v>86965.346000000005</v>
      </c>
      <c r="D67" s="155">
        <v>0.89100000000000001</v>
      </c>
      <c r="E67" s="154">
        <v>77486.123286000002</v>
      </c>
      <c r="F67" s="154">
        <v>78438.420946825499</v>
      </c>
      <c r="G67" s="154">
        <v>6849.9188670705998</v>
      </c>
      <c r="H67" s="154">
        <v>270.84768221803802</v>
      </c>
      <c r="I67" s="154">
        <v>3101477</v>
      </c>
      <c r="J67" s="154">
        <v>0</v>
      </c>
    </row>
    <row r="68" spans="1:10" ht="13.2">
      <c r="A68" s="151" t="s">
        <v>392</v>
      </c>
      <c r="B68" s="154">
        <v>5253</v>
      </c>
      <c r="C68" s="154">
        <v>33611.364999999998</v>
      </c>
      <c r="D68" s="155">
        <v>1.0249999999999999</v>
      </c>
      <c r="E68" s="154">
        <v>34451.649125000004</v>
      </c>
      <c r="F68" s="154">
        <v>34875.056871858404</v>
      </c>
      <c r="G68" s="154">
        <v>6639.0742188955701</v>
      </c>
      <c r="H68" s="154">
        <v>60.003034043000298</v>
      </c>
      <c r="I68" s="154">
        <v>315196</v>
      </c>
      <c r="J68" s="154">
        <v>0</v>
      </c>
    </row>
    <row r="69" spans="1:10" ht="18.75" customHeight="1">
      <c r="A69" s="145" t="s">
        <v>393</v>
      </c>
      <c r="B69" s="154"/>
      <c r="C69" s="154"/>
      <c r="D69" s="155"/>
      <c r="E69" s="154"/>
      <c r="F69" s="154"/>
      <c r="G69" s="154"/>
      <c r="H69" s="154"/>
      <c r="I69" s="154"/>
      <c r="J69" s="154"/>
    </row>
    <row r="70" spans="1:10" ht="13.2">
      <c r="A70" s="151" t="s">
        <v>394</v>
      </c>
      <c r="B70" s="154">
        <v>6793</v>
      </c>
      <c r="C70" s="154">
        <v>48284.834000000003</v>
      </c>
      <c r="D70" s="155">
        <v>0.93799999999999994</v>
      </c>
      <c r="E70" s="154">
        <v>45291.174292000003</v>
      </c>
      <c r="F70" s="154">
        <v>45847.798852698703</v>
      </c>
      <c r="G70" s="154">
        <v>6749.2711398054798</v>
      </c>
      <c r="H70" s="154">
        <v>170.19995495291801</v>
      </c>
      <c r="I70" s="154">
        <v>1156168</v>
      </c>
      <c r="J70" s="154">
        <v>0</v>
      </c>
    </row>
    <row r="71" spans="1:10" ht="13.2">
      <c r="A71" s="151" t="s">
        <v>395</v>
      </c>
      <c r="B71" s="154">
        <v>17762</v>
      </c>
      <c r="C71" s="154">
        <v>170162.12299999999</v>
      </c>
      <c r="D71" s="155">
        <v>1.004</v>
      </c>
      <c r="E71" s="154">
        <v>170842.771492</v>
      </c>
      <c r="F71" s="154">
        <v>172942.41417331301</v>
      </c>
      <c r="G71" s="154">
        <v>9736.6520759662799</v>
      </c>
      <c r="H71" s="154">
        <v>3157.5808911137201</v>
      </c>
      <c r="I71" s="154">
        <v>56084952</v>
      </c>
      <c r="J71" s="154">
        <v>0</v>
      </c>
    </row>
    <row r="72" spans="1:10" ht="13.2">
      <c r="A72" s="151" t="s">
        <v>396</v>
      </c>
      <c r="B72" s="154">
        <v>28906</v>
      </c>
      <c r="C72" s="154">
        <v>187596.796</v>
      </c>
      <c r="D72" s="155">
        <v>1.089</v>
      </c>
      <c r="E72" s="154">
        <v>204292.910844</v>
      </c>
      <c r="F72" s="154">
        <v>206803.65280487901</v>
      </c>
      <c r="G72" s="154">
        <v>7154.3504049290304</v>
      </c>
      <c r="H72" s="154">
        <v>575.27922007646498</v>
      </c>
      <c r="I72" s="154">
        <v>16629021</v>
      </c>
      <c r="J72" s="154">
        <v>0</v>
      </c>
    </row>
    <row r="73" spans="1:10" ht="13.2">
      <c r="A73" s="151" t="s">
        <v>397</v>
      </c>
      <c r="B73" s="154">
        <v>9152</v>
      </c>
      <c r="C73" s="154">
        <v>48826.472999999998</v>
      </c>
      <c r="D73" s="155">
        <v>1.1060000000000001</v>
      </c>
      <c r="E73" s="154">
        <v>54002.079138000001</v>
      </c>
      <c r="F73" s="154">
        <v>54665.759955441601</v>
      </c>
      <c r="G73" s="154">
        <v>5973.0944007257003</v>
      </c>
      <c r="H73" s="154">
        <v>-605.97678412687003</v>
      </c>
      <c r="I73" s="154">
        <v>0</v>
      </c>
      <c r="J73" s="154">
        <v>-5545900</v>
      </c>
    </row>
    <row r="74" spans="1:10" ht="13.2">
      <c r="A74" s="151" t="s">
        <v>398</v>
      </c>
      <c r="B74" s="154">
        <v>13422</v>
      </c>
      <c r="C74" s="154">
        <v>50829.752</v>
      </c>
      <c r="D74" s="155">
        <v>1.1120000000000001</v>
      </c>
      <c r="E74" s="154">
        <v>56522.684223999997</v>
      </c>
      <c r="F74" s="154">
        <v>57217.343056929603</v>
      </c>
      <c r="G74" s="154">
        <v>4262.9520978192204</v>
      </c>
      <c r="H74" s="154">
        <v>-2316.1190870333398</v>
      </c>
      <c r="I74" s="154">
        <v>0</v>
      </c>
      <c r="J74" s="154">
        <v>-31086950</v>
      </c>
    </row>
    <row r="75" spans="1:10" ht="13.2">
      <c r="A75" s="151" t="s">
        <v>399</v>
      </c>
      <c r="B75" s="154">
        <v>147526</v>
      </c>
      <c r="C75" s="154">
        <v>895949.62</v>
      </c>
      <c r="D75" s="155">
        <v>1.165</v>
      </c>
      <c r="E75" s="154">
        <v>1043781.3073</v>
      </c>
      <c r="F75" s="154">
        <v>1056609.2880428999</v>
      </c>
      <c r="G75" s="154">
        <v>7162.1903125069803</v>
      </c>
      <c r="H75" s="154">
        <v>583.11912765441502</v>
      </c>
      <c r="I75" s="154">
        <v>86025232</v>
      </c>
      <c r="J75" s="154">
        <v>0</v>
      </c>
    </row>
    <row r="76" spans="1:10" ht="13.2">
      <c r="A76" s="151" t="s">
        <v>400</v>
      </c>
      <c r="B76" s="154">
        <v>7583</v>
      </c>
      <c r="C76" s="154">
        <v>39841.46</v>
      </c>
      <c r="D76" s="155">
        <v>1.022</v>
      </c>
      <c r="E76" s="154">
        <v>40717.972119999999</v>
      </c>
      <c r="F76" s="154">
        <v>41218.392427005303</v>
      </c>
      <c r="G76" s="154">
        <v>5435.6313368067204</v>
      </c>
      <c r="H76" s="154">
        <v>-1143.4398480458501</v>
      </c>
      <c r="I76" s="154">
        <v>0</v>
      </c>
      <c r="J76" s="154">
        <v>-8670704</v>
      </c>
    </row>
    <row r="77" spans="1:10" ht="13.2">
      <c r="A77" s="151" t="s">
        <v>401</v>
      </c>
      <c r="B77" s="154">
        <v>31615</v>
      </c>
      <c r="C77" s="154">
        <v>262871.48300000001</v>
      </c>
      <c r="D77" s="155">
        <v>1.1100000000000001</v>
      </c>
      <c r="E77" s="154">
        <v>291787.34613000002</v>
      </c>
      <c r="F77" s="154">
        <v>295373.38702860702</v>
      </c>
      <c r="G77" s="154">
        <v>9342.8241982795098</v>
      </c>
      <c r="H77" s="154">
        <v>2763.75301342694</v>
      </c>
      <c r="I77" s="154">
        <v>87376052</v>
      </c>
      <c r="J77" s="154">
        <v>0</v>
      </c>
    </row>
    <row r="78" spans="1:10" ht="13.2">
      <c r="A78" s="151" t="s">
        <v>402</v>
      </c>
      <c r="B78" s="154">
        <v>11558</v>
      </c>
      <c r="C78" s="154">
        <v>80049.684999999998</v>
      </c>
      <c r="D78" s="155">
        <v>1.052</v>
      </c>
      <c r="E78" s="154">
        <v>84212.268620000003</v>
      </c>
      <c r="F78" s="154">
        <v>85247.230017199297</v>
      </c>
      <c r="G78" s="154">
        <v>7375.6039121992799</v>
      </c>
      <c r="H78" s="154">
        <v>796.53272734671395</v>
      </c>
      <c r="I78" s="154">
        <v>9206325</v>
      </c>
      <c r="J78" s="154">
        <v>0</v>
      </c>
    </row>
    <row r="79" spans="1:10" ht="13.2">
      <c r="A79" s="151" t="s">
        <v>403</v>
      </c>
      <c r="B79" s="154">
        <v>18642</v>
      </c>
      <c r="C79" s="154">
        <v>137091.356</v>
      </c>
      <c r="D79" s="155">
        <v>1.0740000000000001</v>
      </c>
      <c r="E79" s="154">
        <v>147236.11634400001</v>
      </c>
      <c r="F79" s="154">
        <v>149045.63530349001</v>
      </c>
      <c r="G79" s="154">
        <v>7995.1526286605704</v>
      </c>
      <c r="H79" s="154">
        <v>1416.0814438079999</v>
      </c>
      <c r="I79" s="154">
        <v>26398590</v>
      </c>
      <c r="J79" s="154">
        <v>0</v>
      </c>
    </row>
    <row r="80" spans="1:10" ht="13.2">
      <c r="A80" s="151" t="s">
        <v>404</v>
      </c>
      <c r="B80" s="154">
        <v>14833</v>
      </c>
      <c r="C80" s="154">
        <v>98012.56</v>
      </c>
      <c r="D80" s="155">
        <v>0.996</v>
      </c>
      <c r="E80" s="154">
        <v>97620.509760000001</v>
      </c>
      <c r="F80" s="154">
        <v>98820.257265110195</v>
      </c>
      <c r="G80" s="154">
        <v>6662.1895277496296</v>
      </c>
      <c r="H80" s="154">
        <v>83.118342897058895</v>
      </c>
      <c r="I80" s="154">
        <v>1232894</v>
      </c>
      <c r="J80" s="154">
        <v>0</v>
      </c>
    </row>
    <row r="81" spans="1:10" ht="13.2">
      <c r="A81" s="151" t="s">
        <v>405</v>
      </c>
      <c r="B81" s="154">
        <v>27544</v>
      </c>
      <c r="C81" s="154">
        <v>179725.52299999999</v>
      </c>
      <c r="D81" s="155">
        <v>1.044</v>
      </c>
      <c r="E81" s="154">
        <v>187633.446012</v>
      </c>
      <c r="F81" s="154">
        <v>189939.444610876</v>
      </c>
      <c r="G81" s="154">
        <v>6895.8555260991898</v>
      </c>
      <c r="H81" s="154">
        <v>316.784341246623</v>
      </c>
      <c r="I81" s="154">
        <v>8725508</v>
      </c>
      <c r="J81" s="154">
        <v>0</v>
      </c>
    </row>
    <row r="82" spans="1:10" ht="13.2">
      <c r="A82" s="151" t="s">
        <v>406</v>
      </c>
      <c r="B82" s="154">
        <v>34521</v>
      </c>
      <c r="C82" s="154">
        <v>249154.28700000001</v>
      </c>
      <c r="D82" s="155">
        <v>1.0589999999999999</v>
      </c>
      <c r="E82" s="154">
        <v>263854.38993300003</v>
      </c>
      <c r="F82" s="154">
        <v>267097.13724924298</v>
      </c>
      <c r="G82" s="154">
        <v>7737.2363850769898</v>
      </c>
      <c r="H82" s="154">
        <v>1158.16520022442</v>
      </c>
      <c r="I82" s="154">
        <v>39981021</v>
      </c>
      <c r="J82" s="154">
        <v>0</v>
      </c>
    </row>
    <row r="83" spans="1:10" ht="18.75" customHeight="1">
      <c r="A83" s="145" t="s">
        <v>407</v>
      </c>
      <c r="B83" s="154"/>
      <c r="C83" s="154"/>
      <c r="D83" s="155"/>
      <c r="E83" s="154"/>
      <c r="F83" s="154"/>
      <c r="G83" s="154"/>
      <c r="H83" s="154"/>
      <c r="I83" s="154"/>
      <c r="J83" s="154"/>
    </row>
    <row r="84" spans="1:10" ht="13.2">
      <c r="A84" s="151" t="s">
        <v>408</v>
      </c>
      <c r="B84" s="154">
        <v>19896</v>
      </c>
      <c r="C84" s="154">
        <v>129954.428</v>
      </c>
      <c r="D84" s="155">
        <v>1.0609999999999999</v>
      </c>
      <c r="E84" s="154">
        <v>137881.64810799999</v>
      </c>
      <c r="F84" s="154">
        <v>139576.20147311501</v>
      </c>
      <c r="G84" s="154">
        <v>7015.2895794689903</v>
      </c>
      <c r="H84" s="154">
        <v>436.21839461642497</v>
      </c>
      <c r="I84" s="154">
        <v>8679001</v>
      </c>
      <c r="J84" s="154">
        <v>0</v>
      </c>
    </row>
    <row r="85" spans="1:10" ht="13.2">
      <c r="A85" s="151" t="s">
        <v>409</v>
      </c>
      <c r="B85" s="154">
        <v>8286</v>
      </c>
      <c r="C85" s="154">
        <v>52769.841</v>
      </c>
      <c r="D85" s="155">
        <v>1.1539999999999999</v>
      </c>
      <c r="E85" s="154">
        <v>60896.396514</v>
      </c>
      <c r="F85" s="154">
        <v>61644.807887465402</v>
      </c>
      <c r="G85" s="154">
        <v>7439.6340680021003</v>
      </c>
      <c r="H85" s="154">
        <v>860.56288314953099</v>
      </c>
      <c r="I85" s="154">
        <v>7130624</v>
      </c>
      <c r="J85" s="154">
        <v>0</v>
      </c>
    </row>
    <row r="86" spans="1:10" ht="13.2">
      <c r="A86" s="151" t="s">
        <v>410</v>
      </c>
      <c r="B86" s="154">
        <v>28274</v>
      </c>
      <c r="C86" s="154">
        <v>241477.269</v>
      </c>
      <c r="D86" s="155">
        <v>0.999</v>
      </c>
      <c r="E86" s="154">
        <v>241235.791731</v>
      </c>
      <c r="F86" s="154">
        <v>244200.558458649</v>
      </c>
      <c r="G86" s="154">
        <v>8636.9299872196607</v>
      </c>
      <c r="H86" s="154">
        <v>2057.85880236709</v>
      </c>
      <c r="I86" s="154">
        <v>58183900</v>
      </c>
      <c r="J86" s="154">
        <v>0</v>
      </c>
    </row>
    <row r="87" spans="1:10" ht="13.2">
      <c r="A87" s="151" t="s">
        <v>411</v>
      </c>
      <c r="B87" s="154">
        <v>9964</v>
      </c>
      <c r="C87" s="154">
        <v>76435.301000000007</v>
      </c>
      <c r="D87" s="155">
        <v>0.999</v>
      </c>
      <c r="E87" s="154">
        <v>76358.865699000002</v>
      </c>
      <c r="F87" s="154">
        <v>77297.309462924706</v>
      </c>
      <c r="G87" s="154">
        <v>7757.6585169535001</v>
      </c>
      <c r="H87" s="154">
        <v>1178.5873321009301</v>
      </c>
      <c r="I87" s="154">
        <v>11743444</v>
      </c>
      <c r="J87" s="154">
        <v>0</v>
      </c>
    </row>
    <row r="88" spans="1:10" ht="13.2">
      <c r="A88" s="151" t="s">
        <v>412</v>
      </c>
      <c r="B88" s="154">
        <v>11980</v>
      </c>
      <c r="C88" s="154">
        <v>105311.30499999999</v>
      </c>
      <c r="D88" s="155">
        <v>1.0589999999999999</v>
      </c>
      <c r="E88" s="154">
        <v>111524.671995</v>
      </c>
      <c r="F88" s="154">
        <v>112895.300434794</v>
      </c>
      <c r="G88" s="154">
        <v>9423.6477825370494</v>
      </c>
      <c r="H88" s="154">
        <v>2844.57659768449</v>
      </c>
      <c r="I88" s="154">
        <v>34078028</v>
      </c>
      <c r="J88" s="154">
        <v>0</v>
      </c>
    </row>
    <row r="89" spans="1:10" ht="13.2">
      <c r="A89" s="151" t="s">
        <v>413</v>
      </c>
      <c r="B89" s="154">
        <v>9082</v>
      </c>
      <c r="C89" s="154">
        <v>51236.982000000004</v>
      </c>
      <c r="D89" s="155">
        <v>1.198</v>
      </c>
      <c r="E89" s="154">
        <v>61381.904435999997</v>
      </c>
      <c r="F89" s="154">
        <v>62136.282659255099</v>
      </c>
      <c r="G89" s="154">
        <v>6841.6959545535201</v>
      </c>
      <c r="H89" s="154">
        <v>262.62476970095599</v>
      </c>
      <c r="I89" s="154">
        <v>2385158</v>
      </c>
      <c r="J89" s="154">
        <v>0</v>
      </c>
    </row>
    <row r="90" spans="1:10" ht="13.2">
      <c r="A90" s="151" t="s">
        <v>414</v>
      </c>
      <c r="B90" s="154">
        <v>98293</v>
      </c>
      <c r="C90" s="154">
        <v>676789.96200000006</v>
      </c>
      <c r="D90" s="155">
        <v>1.036</v>
      </c>
      <c r="E90" s="154">
        <v>701154.40063199995</v>
      </c>
      <c r="F90" s="154">
        <v>709771.52673514595</v>
      </c>
      <c r="G90" s="154">
        <v>7220.9773507283899</v>
      </c>
      <c r="H90" s="154">
        <v>641.90616587582304</v>
      </c>
      <c r="I90" s="154">
        <v>63094883</v>
      </c>
      <c r="J90" s="154">
        <v>0</v>
      </c>
    </row>
    <row r="91" spans="1:10" ht="13.2">
      <c r="A91" s="151" t="s">
        <v>415</v>
      </c>
      <c r="B91" s="154">
        <v>17670</v>
      </c>
      <c r="C91" s="154">
        <v>107456.49</v>
      </c>
      <c r="D91" s="155">
        <v>1.038</v>
      </c>
      <c r="E91" s="154">
        <v>111539.83662</v>
      </c>
      <c r="F91" s="154">
        <v>112910.651431705</v>
      </c>
      <c r="G91" s="154">
        <v>6389.9632955124798</v>
      </c>
      <c r="H91" s="154">
        <v>-189.10788934009</v>
      </c>
      <c r="I91" s="154">
        <v>0</v>
      </c>
      <c r="J91" s="154">
        <v>-3341536</v>
      </c>
    </row>
    <row r="92" spans="1:10" ht="18.75" customHeight="1">
      <c r="A92" s="145" t="s">
        <v>416</v>
      </c>
      <c r="B92" s="154"/>
      <c r="C92" s="154"/>
      <c r="D92" s="155"/>
      <c r="E92" s="154"/>
      <c r="F92" s="154"/>
      <c r="G92" s="154"/>
      <c r="H92" s="154"/>
      <c r="I92" s="154"/>
      <c r="J92" s="154"/>
    </row>
    <row r="93" spans="1:10" ht="13.2">
      <c r="A93" s="151" t="s">
        <v>417</v>
      </c>
      <c r="B93" s="154">
        <v>10672</v>
      </c>
      <c r="C93" s="154">
        <v>72791.226999999999</v>
      </c>
      <c r="D93" s="155">
        <v>1.0840000000000001</v>
      </c>
      <c r="E93" s="154">
        <v>78905.690067999996</v>
      </c>
      <c r="F93" s="154">
        <v>79875.434080101797</v>
      </c>
      <c r="G93" s="154">
        <v>7484.5796551819503</v>
      </c>
      <c r="H93" s="154">
        <v>905.50847032938395</v>
      </c>
      <c r="I93" s="154">
        <v>9663586</v>
      </c>
      <c r="J93" s="154">
        <v>0</v>
      </c>
    </row>
    <row r="94" spans="1:10" ht="13.2">
      <c r="A94" s="151" t="s">
        <v>418</v>
      </c>
      <c r="B94" s="154">
        <v>9037</v>
      </c>
      <c r="C94" s="154">
        <v>71739.736999999994</v>
      </c>
      <c r="D94" s="155">
        <v>1.1539999999999999</v>
      </c>
      <c r="E94" s="154">
        <v>82787.656497999997</v>
      </c>
      <c r="F94" s="154">
        <v>83805.109537136799</v>
      </c>
      <c r="G94" s="154">
        <v>9273.5542256431108</v>
      </c>
      <c r="H94" s="154">
        <v>2694.4830407905401</v>
      </c>
      <c r="I94" s="154">
        <v>24350043</v>
      </c>
      <c r="J94" s="154">
        <v>0</v>
      </c>
    </row>
    <row r="95" spans="1:10" ht="13.2">
      <c r="A95" s="151" t="s">
        <v>419</v>
      </c>
      <c r="B95" s="154">
        <v>13679</v>
      </c>
      <c r="C95" s="154">
        <v>131667.26500000001</v>
      </c>
      <c r="D95" s="155">
        <v>1.0169999999999999</v>
      </c>
      <c r="E95" s="154">
        <v>133905.60850500001</v>
      </c>
      <c r="F95" s="154">
        <v>135551.29669203301</v>
      </c>
      <c r="G95" s="154">
        <v>9909.4448930501294</v>
      </c>
      <c r="H95" s="154">
        <v>3330.3737081975601</v>
      </c>
      <c r="I95" s="154">
        <v>45556182</v>
      </c>
      <c r="J95" s="154">
        <v>0</v>
      </c>
    </row>
    <row r="96" spans="1:10" ht="13.2">
      <c r="A96" s="151" t="s">
        <v>420</v>
      </c>
      <c r="B96" s="154">
        <v>5335</v>
      </c>
      <c r="C96" s="154">
        <v>26986.644</v>
      </c>
      <c r="D96" s="155">
        <v>1.472</v>
      </c>
      <c r="E96" s="154">
        <v>39724.339968</v>
      </c>
      <c r="F96" s="154">
        <v>40212.548622983697</v>
      </c>
      <c r="G96" s="154">
        <v>7537.4973988723004</v>
      </c>
      <c r="H96" s="154">
        <v>958.42621401973702</v>
      </c>
      <c r="I96" s="154">
        <v>5113204</v>
      </c>
      <c r="J96" s="154">
        <v>0</v>
      </c>
    </row>
    <row r="97" spans="1:10" ht="13.2">
      <c r="A97" s="151" t="s">
        <v>421</v>
      </c>
      <c r="B97" s="154">
        <v>72744</v>
      </c>
      <c r="C97" s="154">
        <v>651927.29</v>
      </c>
      <c r="D97" s="155">
        <v>0.97499999999999998</v>
      </c>
      <c r="E97" s="154">
        <v>635629.10774999997</v>
      </c>
      <c r="F97" s="154">
        <v>643440.93374920206</v>
      </c>
      <c r="G97" s="154">
        <v>8845.2784250137702</v>
      </c>
      <c r="H97" s="154">
        <v>2266.2072401611999</v>
      </c>
      <c r="I97" s="154">
        <v>164852979</v>
      </c>
      <c r="J97" s="154">
        <v>0</v>
      </c>
    </row>
    <row r="98" spans="1:10" ht="13.2">
      <c r="A98" s="151" t="s">
        <v>422</v>
      </c>
      <c r="B98" s="154">
        <v>13073</v>
      </c>
      <c r="C98" s="154">
        <v>107786.55499999999</v>
      </c>
      <c r="D98" s="155">
        <v>1.1519999999999999</v>
      </c>
      <c r="E98" s="154">
        <v>124170.11136</v>
      </c>
      <c r="F98" s="154">
        <v>125696.151140776</v>
      </c>
      <c r="G98" s="154">
        <v>9614.9430995774692</v>
      </c>
      <c r="H98" s="154">
        <v>3035.8719147248999</v>
      </c>
      <c r="I98" s="154">
        <v>39687954</v>
      </c>
      <c r="J98" s="154">
        <v>0</v>
      </c>
    </row>
    <row r="99" spans="1:10" ht="13.2">
      <c r="A99" s="151" t="s">
        <v>423</v>
      </c>
      <c r="B99" s="154">
        <v>16178</v>
      </c>
      <c r="C99" s="154">
        <v>115994.995</v>
      </c>
      <c r="D99" s="155">
        <v>1.052</v>
      </c>
      <c r="E99" s="154">
        <v>122026.73474</v>
      </c>
      <c r="F99" s="154">
        <v>123526.43261005799</v>
      </c>
      <c r="G99" s="154">
        <v>7635.4575726330904</v>
      </c>
      <c r="H99" s="154">
        <v>1056.38638778052</v>
      </c>
      <c r="I99" s="154">
        <v>17090219</v>
      </c>
      <c r="J99" s="154">
        <v>0</v>
      </c>
    </row>
    <row r="100" spans="1:10" ht="13.2">
      <c r="A100" s="151" t="s">
        <v>424</v>
      </c>
      <c r="B100" s="154">
        <v>19985</v>
      </c>
      <c r="C100" s="154">
        <v>171584.264</v>
      </c>
      <c r="D100" s="155">
        <v>1.008</v>
      </c>
      <c r="E100" s="154">
        <v>172956.938112</v>
      </c>
      <c r="F100" s="154">
        <v>175082.56371569299</v>
      </c>
      <c r="G100" s="154">
        <v>8760.6987098169902</v>
      </c>
      <c r="H100" s="154">
        <v>2181.62752496442</v>
      </c>
      <c r="I100" s="154">
        <v>43599826</v>
      </c>
      <c r="J100" s="154">
        <v>0</v>
      </c>
    </row>
    <row r="101" spans="1:10" ht="13.2">
      <c r="A101" s="151" t="s">
        <v>425</v>
      </c>
      <c r="B101" s="154">
        <v>26939</v>
      </c>
      <c r="C101" s="154">
        <v>175258.552</v>
      </c>
      <c r="D101" s="155">
        <v>1.0349999999999999</v>
      </c>
      <c r="E101" s="154">
        <v>181392.60131999999</v>
      </c>
      <c r="F101" s="154">
        <v>183621.90048483899</v>
      </c>
      <c r="G101" s="154">
        <v>6816.2107162418397</v>
      </c>
      <c r="H101" s="154">
        <v>237.139531389273</v>
      </c>
      <c r="I101" s="154">
        <v>6388302</v>
      </c>
      <c r="J101" s="154">
        <v>0</v>
      </c>
    </row>
    <row r="102" spans="1:10" ht="13.2">
      <c r="A102" s="151" t="s">
        <v>426</v>
      </c>
      <c r="B102" s="154">
        <v>6984</v>
      </c>
      <c r="C102" s="154">
        <v>47930.411</v>
      </c>
      <c r="D102" s="155">
        <v>0.99</v>
      </c>
      <c r="E102" s="154">
        <v>47451.106890000003</v>
      </c>
      <c r="F102" s="154">
        <v>48034.276832934702</v>
      </c>
      <c r="G102" s="154">
        <v>6877.7601421727804</v>
      </c>
      <c r="H102" s="154">
        <v>298.688957320214</v>
      </c>
      <c r="I102" s="154">
        <v>2086044</v>
      </c>
      <c r="J102" s="154">
        <v>0</v>
      </c>
    </row>
    <row r="103" spans="1:10" ht="13.2">
      <c r="A103" s="151" t="s">
        <v>427</v>
      </c>
      <c r="B103" s="154">
        <v>15384</v>
      </c>
      <c r="C103" s="154">
        <v>118362.43700000001</v>
      </c>
      <c r="D103" s="155">
        <v>1.077</v>
      </c>
      <c r="E103" s="154">
        <v>127476.34464900001</v>
      </c>
      <c r="F103" s="154">
        <v>129043.017746991</v>
      </c>
      <c r="G103" s="154">
        <v>8388.1316788216009</v>
      </c>
      <c r="H103" s="154">
        <v>1809.0604939690299</v>
      </c>
      <c r="I103" s="154">
        <v>27830587</v>
      </c>
      <c r="J103" s="154">
        <v>0</v>
      </c>
    </row>
    <row r="104" spans="1:10" ht="13.2">
      <c r="A104" s="151" t="s">
        <v>428</v>
      </c>
      <c r="B104" s="154">
        <v>36398</v>
      </c>
      <c r="C104" s="154">
        <v>299812.92200000002</v>
      </c>
      <c r="D104" s="155">
        <v>0.96699999999999997</v>
      </c>
      <c r="E104" s="154">
        <v>289919.09557399998</v>
      </c>
      <c r="F104" s="154">
        <v>293482.175837091</v>
      </c>
      <c r="G104" s="154">
        <v>8063.1401680611798</v>
      </c>
      <c r="H104" s="154">
        <v>1484.06898320861</v>
      </c>
      <c r="I104" s="154">
        <v>54017143</v>
      </c>
      <c r="J104" s="154">
        <v>0</v>
      </c>
    </row>
    <row r="105" spans="1:10" ht="18.75" customHeight="1">
      <c r="A105" s="145" t="s">
        <v>429</v>
      </c>
      <c r="B105" s="154"/>
      <c r="C105" s="154"/>
      <c r="D105" s="155"/>
      <c r="E105" s="154"/>
      <c r="F105" s="154"/>
      <c r="G105" s="154"/>
      <c r="H105" s="154"/>
      <c r="I105" s="154"/>
      <c r="J105" s="154"/>
    </row>
    <row r="106" spans="1:10" ht="13.2">
      <c r="A106" s="151" t="s">
        <v>430</v>
      </c>
      <c r="B106" s="154">
        <v>61000</v>
      </c>
      <c r="C106" s="154">
        <v>441388.92300000001</v>
      </c>
      <c r="D106" s="155">
        <v>0.91800000000000004</v>
      </c>
      <c r="E106" s="154">
        <v>405195.03131400002</v>
      </c>
      <c r="F106" s="154">
        <v>410174.84271938202</v>
      </c>
      <c r="G106" s="154">
        <v>6724.1777494980597</v>
      </c>
      <c r="H106" s="154">
        <v>145.10656464549399</v>
      </c>
      <c r="I106" s="154">
        <v>8851500</v>
      </c>
      <c r="J106" s="154">
        <v>0</v>
      </c>
    </row>
    <row r="107" spans="1:10" ht="18.75" customHeight="1">
      <c r="A107" s="145" t="s">
        <v>431</v>
      </c>
      <c r="B107" s="154"/>
      <c r="C107" s="154"/>
      <c r="D107" s="155"/>
      <c r="E107" s="154"/>
      <c r="F107" s="154"/>
      <c r="G107" s="154"/>
      <c r="H107" s="154"/>
      <c r="I107" s="154"/>
      <c r="J107" s="154"/>
    </row>
    <row r="108" spans="1:10" ht="13.2">
      <c r="A108" s="151" t="s">
        <v>432</v>
      </c>
      <c r="B108" s="154">
        <v>31807</v>
      </c>
      <c r="C108" s="154">
        <v>294937.424</v>
      </c>
      <c r="D108" s="155">
        <v>0.97799999999999998</v>
      </c>
      <c r="E108" s="154">
        <v>288448.80067199998</v>
      </c>
      <c r="F108" s="154">
        <v>291993.81113966799</v>
      </c>
      <c r="G108" s="154">
        <v>9180.1745257228795</v>
      </c>
      <c r="H108" s="154">
        <v>2601.1033408703202</v>
      </c>
      <c r="I108" s="154">
        <v>82733294</v>
      </c>
      <c r="J108" s="154">
        <v>0</v>
      </c>
    </row>
    <row r="109" spans="1:10" ht="13.2">
      <c r="A109" s="151" t="s">
        <v>433</v>
      </c>
      <c r="B109" s="154">
        <v>66336</v>
      </c>
      <c r="C109" s="154">
        <v>491452.48</v>
      </c>
      <c r="D109" s="155">
        <v>1.1499999999999999</v>
      </c>
      <c r="E109" s="154">
        <v>565170.35199999996</v>
      </c>
      <c r="F109" s="154">
        <v>572116.24606919999</v>
      </c>
      <c r="G109" s="154">
        <v>8624.5213167691709</v>
      </c>
      <c r="H109" s="154">
        <v>2045.45013191661</v>
      </c>
      <c r="I109" s="154">
        <v>135686980</v>
      </c>
      <c r="J109" s="154">
        <v>0</v>
      </c>
    </row>
    <row r="110" spans="1:10" ht="13.2">
      <c r="A110" s="151" t="s">
        <v>434</v>
      </c>
      <c r="B110" s="154">
        <v>13013</v>
      </c>
      <c r="C110" s="154">
        <v>97415.627999999997</v>
      </c>
      <c r="D110" s="155">
        <v>1.1499999999999999</v>
      </c>
      <c r="E110" s="154">
        <v>112027.9722</v>
      </c>
      <c r="F110" s="154">
        <v>113404.786155182</v>
      </c>
      <c r="G110" s="154">
        <v>8714.7303585016198</v>
      </c>
      <c r="H110" s="154">
        <v>2135.65917364905</v>
      </c>
      <c r="I110" s="154">
        <v>27791333</v>
      </c>
      <c r="J110" s="154">
        <v>0</v>
      </c>
    </row>
    <row r="111" spans="1:10" ht="13.2">
      <c r="A111" s="151" t="s">
        <v>435</v>
      </c>
      <c r="B111" s="154">
        <v>28775</v>
      </c>
      <c r="C111" s="154">
        <v>227646.75200000001</v>
      </c>
      <c r="D111" s="155">
        <v>0.93100000000000005</v>
      </c>
      <c r="E111" s="154">
        <v>211939.126112</v>
      </c>
      <c r="F111" s="154">
        <v>214543.83938806501</v>
      </c>
      <c r="G111" s="154">
        <v>7455.91101261738</v>
      </c>
      <c r="H111" s="154">
        <v>876.83982776481196</v>
      </c>
      <c r="I111" s="154">
        <v>25231066</v>
      </c>
      <c r="J111" s="154">
        <v>0</v>
      </c>
    </row>
    <row r="112" spans="1:10" ht="13.2">
      <c r="A112" s="151" t="s">
        <v>436</v>
      </c>
      <c r="B112" s="154">
        <v>17434</v>
      </c>
      <c r="C112" s="154">
        <v>140021.51800000001</v>
      </c>
      <c r="D112" s="155">
        <v>0.95399999999999996</v>
      </c>
      <c r="E112" s="154">
        <v>133580.52817199999</v>
      </c>
      <c r="F112" s="154">
        <v>135222.22115024499</v>
      </c>
      <c r="G112" s="154">
        <v>7756.2361563751701</v>
      </c>
      <c r="H112" s="154">
        <v>1177.1649715225999</v>
      </c>
      <c r="I112" s="154">
        <v>20522694</v>
      </c>
      <c r="J112" s="154">
        <v>0</v>
      </c>
    </row>
    <row r="113" spans="1:10" ht="18.75" customHeight="1">
      <c r="A113" s="145" t="s">
        <v>437</v>
      </c>
      <c r="B113" s="154"/>
      <c r="C113" s="154"/>
      <c r="D113" s="155"/>
      <c r="E113" s="154"/>
      <c r="F113" s="154"/>
      <c r="G113" s="154"/>
      <c r="H113" s="154"/>
      <c r="I113" s="154"/>
      <c r="J113" s="154"/>
    </row>
    <row r="114" spans="1:10" ht="13.2">
      <c r="A114" s="151" t="s">
        <v>438</v>
      </c>
      <c r="B114" s="154">
        <v>15971</v>
      </c>
      <c r="C114" s="154">
        <v>88367.520999999993</v>
      </c>
      <c r="D114" s="155">
        <v>0.91400000000000003</v>
      </c>
      <c r="E114" s="154">
        <v>80767.914193999997</v>
      </c>
      <c r="F114" s="154">
        <v>81760.544777321498</v>
      </c>
      <c r="G114" s="154">
        <v>5119.3128030381004</v>
      </c>
      <c r="H114" s="154">
        <v>-1459.7583818144701</v>
      </c>
      <c r="I114" s="154">
        <v>0</v>
      </c>
      <c r="J114" s="154">
        <v>-23313801</v>
      </c>
    </row>
    <row r="115" spans="1:10" ht="13.2">
      <c r="A115" s="151" t="s">
        <v>439</v>
      </c>
      <c r="B115" s="154">
        <v>12498</v>
      </c>
      <c r="C115" s="154">
        <v>77061.491999999998</v>
      </c>
      <c r="D115" s="155">
        <v>1.0089999999999999</v>
      </c>
      <c r="E115" s="154">
        <v>77755.045427999998</v>
      </c>
      <c r="F115" s="154">
        <v>78710.6481183703</v>
      </c>
      <c r="G115" s="154">
        <v>6297.8595069907396</v>
      </c>
      <c r="H115" s="154">
        <v>-281.21167786182701</v>
      </c>
      <c r="I115" s="154">
        <v>0</v>
      </c>
      <c r="J115" s="154">
        <v>-3514584</v>
      </c>
    </row>
    <row r="116" spans="1:10" ht="13.2">
      <c r="A116" s="151" t="s">
        <v>440</v>
      </c>
      <c r="B116" s="154">
        <v>20042</v>
      </c>
      <c r="C116" s="154">
        <v>69438.782000000007</v>
      </c>
      <c r="D116" s="155">
        <v>0.93200000000000005</v>
      </c>
      <c r="E116" s="154">
        <v>64716.944823999998</v>
      </c>
      <c r="F116" s="154">
        <v>65512.310401191098</v>
      </c>
      <c r="G116" s="154">
        <v>3268.7511426599699</v>
      </c>
      <c r="H116" s="154">
        <v>-3310.3200421925999</v>
      </c>
      <c r="I116" s="154">
        <v>0</v>
      </c>
      <c r="J116" s="154">
        <v>-66345434</v>
      </c>
    </row>
    <row r="117" spans="1:10" ht="13.2">
      <c r="A117" s="151" t="s">
        <v>441</v>
      </c>
      <c r="B117" s="154">
        <v>15984</v>
      </c>
      <c r="C117" s="154">
        <v>57623.677000000003</v>
      </c>
      <c r="D117" s="155">
        <v>1.1100000000000001</v>
      </c>
      <c r="E117" s="154">
        <v>63962.281470000002</v>
      </c>
      <c r="F117" s="154">
        <v>64748.372300743002</v>
      </c>
      <c r="G117" s="154">
        <v>4050.8240928893201</v>
      </c>
      <c r="H117" s="154">
        <v>-2528.2470919632401</v>
      </c>
      <c r="I117" s="154">
        <v>0</v>
      </c>
      <c r="J117" s="154">
        <v>-40411502</v>
      </c>
    </row>
    <row r="118" spans="1:10" ht="13.2">
      <c r="A118" s="151" t="s">
        <v>442</v>
      </c>
      <c r="B118" s="154">
        <v>34878</v>
      </c>
      <c r="C118" s="154">
        <v>336825.63900000002</v>
      </c>
      <c r="D118" s="155">
        <v>0.871</v>
      </c>
      <c r="E118" s="154">
        <v>293375.13156900002</v>
      </c>
      <c r="F118" s="154">
        <v>296980.68621142698</v>
      </c>
      <c r="G118" s="154">
        <v>8514.8427722755696</v>
      </c>
      <c r="H118" s="154">
        <v>1935.771587423</v>
      </c>
      <c r="I118" s="154">
        <v>67515841</v>
      </c>
      <c r="J118" s="154">
        <v>0</v>
      </c>
    </row>
    <row r="119" spans="1:10" ht="13.2">
      <c r="A119" s="151" t="s">
        <v>443</v>
      </c>
      <c r="B119" s="154">
        <v>152067</v>
      </c>
      <c r="C119" s="154">
        <v>778471.35699999996</v>
      </c>
      <c r="D119" s="155">
        <v>1.042</v>
      </c>
      <c r="E119" s="154">
        <v>811167.15399400005</v>
      </c>
      <c r="F119" s="154">
        <v>821136.32718951197</v>
      </c>
      <c r="G119" s="154">
        <v>5399.8324895573196</v>
      </c>
      <c r="H119" s="154">
        <v>-1179.23869529525</v>
      </c>
      <c r="I119" s="154">
        <v>0</v>
      </c>
      <c r="J119" s="154">
        <v>-179323291</v>
      </c>
    </row>
    <row r="120" spans="1:10" ht="13.2">
      <c r="A120" s="151" t="s">
        <v>444</v>
      </c>
      <c r="B120" s="154">
        <v>52175</v>
      </c>
      <c r="C120" s="154">
        <v>394473.98</v>
      </c>
      <c r="D120" s="155">
        <v>1.01</v>
      </c>
      <c r="E120" s="154">
        <v>398418.71980000002</v>
      </c>
      <c r="F120" s="154">
        <v>403315.250931054</v>
      </c>
      <c r="G120" s="154">
        <v>7730.0479335132604</v>
      </c>
      <c r="H120" s="154">
        <v>1150.9767486607</v>
      </c>
      <c r="I120" s="154">
        <v>60052212</v>
      </c>
      <c r="J120" s="154">
        <v>0</v>
      </c>
    </row>
    <row r="121" spans="1:10" ht="13.2">
      <c r="A121" s="151" t="s">
        <v>445</v>
      </c>
      <c r="B121" s="154">
        <v>28383</v>
      </c>
      <c r="C121" s="154">
        <v>160083.67000000001</v>
      </c>
      <c r="D121" s="155">
        <v>0.91600000000000004</v>
      </c>
      <c r="E121" s="154">
        <v>146636.64172000001</v>
      </c>
      <c r="F121" s="154">
        <v>148438.79318892601</v>
      </c>
      <c r="G121" s="154">
        <v>5229.8486132165799</v>
      </c>
      <c r="H121" s="154">
        <v>-1349.2225716359901</v>
      </c>
      <c r="I121" s="154">
        <v>0</v>
      </c>
      <c r="J121" s="154">
        <v>-38294984</v>
      </c>
    </row>
    <row r="122" spans="1:10" ht="13.2">
      <c r="A122" s="151" t="s">
        <v>446</v>
      </c>
      <c r="B122" s="154">
        <v>15536</v>
      </c>
      <c r="C122" s="154">
        <v>107894.656</v>
      </c>
      <c r="D122" s="155">
        <v>0.94</v>
      </c>
      <c r="E122" s="154">
        <v>101420.97663999999</v>
      </c>
      <c r="F122" s="154">
        <v>102667.43154982199</v>
      </c>
      <c r="G122" s="154">
        <v>6608.3568196332399</v>
      </c>
      <c r="H122" s="154">
        <v>29.285634780672801</v>
      </c>
      <c r="I122" s="154">
        <v>454982</v>
      </c>
      <c r="J122" s="154">
        <v>0</v>
      </c>
    </row>
    <row r="123" spans="1:10" ht="13.2">
      <c r="A123" s="151" t="s">
        <v>447</v>
      </c>
      <c r="B123" s="154">
        <v>17487</v>
      </c>
      <c r="C123" s="154">
        <v>98055.751999999993</v>
      </c>
      <c r="D123" s="155">
        <v>0.98899999999999999</v>
      </c>
      <c r="E123" s="154">
        <v>96977.138728000005</v>
      </c>
      <c r="F123" s="154">
        <v>98168.979259540807</v>
      </c>
      <c r="G123" s="154">
        <v>5613.8262286007202</v>
      </c>
      <c r="H123" s="154">
        <v>-965.244956251845</v>
      </c>
      <c r="I123" s="154">
        <v>0</v>
      </c>
      <c r="J123" s="154">
        <v>-16879239</v>
      </c>
    </row>
    <row r="124" spans="1:10" ht="13.2">
      <c r="A124" s="151" t="s">
        <v>448</v>
      </c>
      <c r="B124" s="154">
        <v>17734</v>
      </c>
      <c r="C124" s="154">
        <v>122114.432</v>
      </c>
      <c r="D124" s="155">
        <v>1.008</v>
      </c>
      <c r="E124" s="154">
        <v>123091.347456</v>
      </c>
      <c r="F124" s="154">
        <v>124604.12932298701</v>
      </c>
      <c r="G124" s="154">
        <v>7026.2844999992903</v>
      </c>
      <c r="H124" s="154">
        <v>447.21331514672102</v>
      </c>
      <c r="I124" s="154">
        <v>7930881</v>
      </c>
      <c r="J124" s="154">
        <v>0</v>
      </c>
    </row>
    <row r="125" spans="1:10" ht="13.2">
      <c r="A125" s="151" t="s">
        <v>449</v>
      </c>
      <c r="B125" s="154">
        <v>86376</v>
      </c>
      <c r="C125" s="154">
        <v>667712.07999999996</v>
      </c>
      <c r="D125" s="155">
        <v>1.0309999999999999</v>
      </c>
      <c r="E125" s="154">
        <v>688411.15448000003</v>
      </c>
      <c r="F125" s="154">
        <v>696871.66720532696</v>
      </c>
      <c r="G125" s="154">
        <v>8067.88537562896</v>
      </c>
      <c r="H125" s="154">
        <v>1488.81419077639</v>
      </c>
      <c r="I125" s="154">
        <v>128597815</v>
      </c>
      <c r="J125" s="154">
        <v>0</v>
      </c>
    </row>
    <row r="126" spans="1:10" ht="13.2">
      <c r="A126" s="151" t="s">
        <v>450</v>
      </c>
      <c r="B126" s="154">
        <v>32526</v>
      </c>
      <c r="C126" s="154">
        <v>147191.99900000001</v>
      </c>
      <c r="D126" s="155">
        <v>0.99199999999999999</v>
      </c>
      <c r="E126" s="154">
        <v>146014.46300799999</v>
      </c>
      <c r="F126" s="154">
        <v>147808.967955111</v>
      </c>
      <c r="G126" s="154">
        <v>4544.3327785498204</v>
      </c>
      <c r="H126" s="154">
        <v>-2034.73840630275</v>
      </c>
      <c r="I126" s="154">
        <v>0</v>
      </c>
      <c r="J126" s="154">
        <v>-66181901</v>
      </c>
    </row>
    <row r="127" spans="1:10" ht="13.2">
      <c r="A127" s="151" t="s">
        <v>451</v>
      </c>
      <c r="B127" s="154">
        <v>47287</v>
      </c>
      <c r="C127" s="154">
        <v>272043.66100000002</v>
      </c>
      <c r="D127" s="155">
        <v>1.032</v>
      </c>
      <c r="E127" s="154">
        <v>280749.05815200001</v>
      </c>
      <c r="F127" s="154">
        <v>284199.43945924798</v>
      </c>
      <c r="G127" s="154">
        <v>6010.0966324623596</v>
      </c>
      <c r="H127" s="154">
        <v>-568.97455239020405</v>
      </c>
      <c r="I127" s="154">
        <v>0</v>
      </c>
      <c r="J127" s="154">
        <v>-26905100</v>
      </c>
    </row>
    <row r="128" spans="1:10" ht="13.2">
      <c r="A128" s="151" t="s">
        <v>452</v>
      </c>
      <c r="B128" s="154">
        <v>24656</v>
      </c>
      <c r="C128" s="154">
        <v>91328.301999999996</v>
      </c>
      <c r="D128" s="155">
        <v>1.024</v>
      </c>
      <c r="E128" s="154">
        <v>93520.181247999994</v>
      </c>
      <c r="F128" s="154">
        <v>94669.536075234399</v>
      </c>
      <c r="G128" s="154">
        <v>3839.6145390669399</v>
      </c>
      <c r="H128" s="154">
        <v>-2739.4566457856299</v>
      </c>
      <c r="I128" s="154">
        <v>0</v>
      </c>
      <c r="J128" s="154">
        <v>-67544043</v>
      </c>
    </row>
    <row r="129" spans="1:10" ht="13.2">
      <c r="A129" s="151" t="s">
        <v>453</v>
      </c>
      <c r="B129" s="154">
        <v>131671</v>
      </c>
      <c r="C129" s="154">
        <v>841068.69799999997</v>
      </c>
      <c r="D129" s="155">
        <v>1.0549999999999999</v>
      </c>
      <c r="E129" s="154">
        <v>887327.47638999997</v>
      </c>
      <c r="F129" s="154">
        <v>898232.65326965204</v>
      </c>
      <c r="G129" s="154">
        <v>6821.7956366219796</v>
      </c>
      <c r="H129" s="154">
        <v>242.72445176941099</v>
      </c>
      <c r="I129" s="154">
        <v>31959771</v>
      </c>
      <c r="J129" s="154">
        <v>0</v>
      </c>
    </row>
    <row r="130" spans="1:10" ht="13.2">
      <c r="A130" s="151" t="s">
        <v>454</v>
      </c>
      <c r="B130" s="154">
        <v>365619</v>
      </c>
      <c r="C130" s="154">
        <v>1937201.4110000001</v>
      </c>
      <c r="D130" s="155">
        <v>1.101</v>
      </c>
      <c r="E130" s="154">
        <v>2132858.753511</v>
      </c>
      <c r="F130" s="154">
        <v>2159071.4005722399</v>
      </c>
      <c r="G130" s="154">
        <v>5905.2494552313801</v>
      </c>
      <c r="H130" s="154">
        <v>-673.82172962119103</v>
      </c>
      <c r="I130" s="154">
        <v>0</v>
      </c>
      <c r="J130" s="154">
        <v>-246362027</v>
      </c>
    </row>
    <row r="131" spans="1:10" ht="13.2">
      <c r="A131" s="151" t="s">
        <v>455</v>
      </c>
      <c r="B131" s="154">
        <v>13000</v>
      </c>
      <c r="C131" s="154">
        <v>82550.899000000005</v>
      </c>
      <c r="D131" s="155">
        <v>0.91300000000000003</v>
      </c>
      <c r="E131" s="154">
        <v>75368.970786999998</v>
      </c>
      <c r="F131" s="154">
        <v>76295.248829254997</v>
      </c>
      <c r="G131" s="154">
        <v>5868.8652945580798</v>
      </c>
      <c r="H131" s="154">
        <v>-710.205890294489</v>
      </c>
      <c r="I131" s="154">
        <v>0</v>
      </c>
      <c r="J131" s="154">
        <v>-9232677</v>
      </c>
    </row>
    <row r="132" spans="1:10" ht="13.2">
      <c r="A132" s="151" t="s">
        <v>456</v>
      </c>
      <c r="B132" s="154">
        <v>7239</v>
      </c>
      <c r="C132" s="154">
        <v>39573.980000000003</v>
      </c>
      <c r="D132" s="155">
        <v>0.85199999999999998</v>
      </c>
      <c r="E132" s="154">
        <v>33717.030959999996</v>
      </c>
      <c r="F132" s="154">
        <v>34131.410314025401</v>
      </c>
      <c r="G132" s="154">
        <v>4714.9344265817699</v>
      </c>
      <c r="H132" s="154">
        <v>-1864.1367582707901</v>
      </c>
      <c r="I132" s="154">
        <v>0</v>
      </c>
      <c r="J132" s="154">
        <v>-13494486</v>
      </c>
    </row>
    <row r="133" spans="1:10" ht="13.2">
      <c r="A133" s="151" t="s">
        <v>457</v>
      </c>
      <c r="B133" s="154">
        <v>18931</v>
      </c>
      <c r="C133" s="154">
        <v>127097.921</v>
      </c>
      <c r="D133" s="155">
        <v>0.998</v>
      </c>
      <c r="E133" s="154">
        <v>126843.725158</v>
      </c>
      <c r="F133" s="154">
        <v>128402.623417918</v>
      </c>
      <c r="G133" s="154">
        <v>6782.6645934138796</v>
      </c>
      <c r="H133" s="154">
        <v>203.593408561318</v>
      </c>
      <c r="I133" s="154">
        <v>3854227</v>
      </c>
      <c r="J133" s="154">
        <v>0</v>
      </c>
    </row>
    <row r="134" spans="1:10" ht="13.2">
      <c r="A134" s="151" t="s">
        <v>458</v>
      </c>
      <c r="B134" s="154">
        <v>19357</v>
      </c>
      <c r="C134" s="154">
        <v>103661.841</v>
      </c>
      <c r="D134" s="155">
        <v>1.1279999999999999</v>
      </c>
      <c r="E134" s="154">
        <v>116930.556648</v>
      </c>
      <c r="F134" s="154">
        <v>118367.622936165</v>
      </c>
      <c r="G134" s="154">
        <v>6114.9776791943495</v>
      </c>
      <c r="H134" s="154">
        <v>-464.09350565821501</v>
      </c>
      <c r="I134" s="154">
        <v>0</v>
      </c>
      <c r="J134" s="154">
        <v>-8983458</v>
      </c>
    </row>
    <row r="135" spans="1:10" ht="13.2">
      <c r="A135" s="151" t="s">
        <v>459</v>
      </c>
      <c r="B135" s="154">
        <v>17063</v>
      </c>
      <c r="C135" s="154">
        <v>88340.92</v>
      </c>
      <c r="D135" s="155">
        <v>1.006</v>
      </c>
      <c r="E135" s="154">
        <v>88870.965519999998</v>
      </c>
      <c r="F135" s="154">
        <v>89963.181893603105</v>
      </c>
      <c r="G135" s="154">
        <v>5272.4129340446098</v>
      </c>
      <c r="H135" s="154">
        <v>-1306.65825080796</v>
      </c>
      <c r="I135" s="154">
        <v>0</v>
      </c>
      <c r="J135" s="154">
        <v>-22295510</v>
      </c>
    </row>
    <row r="136" spans="1:10" ht="13.2">
      <c r="A136" s="151" t="s">
        <v>460</v>
      </c>
      <c r="B136" s="154">
        <v>27280</v>
      </c>
      <c r="C136" s="154">
        <v>108322.52800000001</v>
      </c>
      <c r="D136" s="155">
        <v>0.91500000000000004</v>
      </c>
      <c r="E136" s="154">
        <v>99115.113119999995</v>
      </c>
      <c r="F136" s="154">
        <v>100333.22916935101</v>
      </c>
      <c r="G136" s="154">
        <v>3677.9042950641701</v>
      </c>
      <c r="H136" s="154">
        <v>-2901.1668897884001</v>
      </c>
      <c r="I136" s="154">
        <v>0</v>
      </c>
      <c r="J136" s="154">
        <v>-79143833</v>
      </c>
    </row>
    <row r="137" spans="1:10" ht="13.2">
      <c r="A137" s="151" t="s">
        <v>461</v>
      </c>
      <c r="B137" s="154">
        <v>14523</v>
      </c>
      <c r="C137" s="154">
        <v>82000.038</v>
      </c>
      <c r="D137" s="155">
        <v>0.97599999999999998</v>
      </c>
      <c r="E137" s="154">
        <v>80032.037087999997</v>
      </c>
      <c r="F137" s="154">
        <v>81015.623806214004</v>
      </c>
      <c r="G137" s="154">
        <v>5578.4358470160396</v>
      </c>
      <c r="H137" s="154">
        <v>-1000.63533783652</v>
      </c>
      <c r="I137" s="154">
        <v>0</v>
      </c>
      <c r="J137" s="154">
        <v>-14532227</v>
      </c>
    </row>
    <row r="138" spans="1:10" ht="13.2">
      <c r="A138" s="151" t="s">
        <v>462</v>
      </c>
      <c r="B138" s="154">
        <v>23538</v>
      </c>
      <c r="C138" s="154">
        <v>86938.027000000002</v>
      </c>
      <c r="D138" s="155">
        <v>1</v>
      </c>
      <c r="E138" s="154">
        <v>86938.027000000002</v>
      </c>
      <c r="F138" s="154">
        <v>88006.487728681794</v>
      </c>
      <c r="G138" s="154">
        <v>3738.9110259445001</v>
      </c>
      <c r="H138" s="154">
        <v>-2840.1601589080601</v>
      </c>
      <c r="I138" s="154">
        <v>0</v>
      </c>
      <c r="J138" s="154">
        <v>-66851690</v>
      </c>
    </row>
    <row r="139" spans="1:10" ht="13.2">
      <c r="A139" s="151" t="s">
        <v>463</v>
      </c>
      <c r="B139" s="154">
        <v>13630</v>
      </c>
      <c r="C139" s="154">
        <v>92654.703999999998</v>
      </c>
      <c r="D139" s="155">
        <v>1.0509999999999999</v>
      </c>
      <c r="E139" s="154">
        <v>97380.093903999994</v>
      </c>
      <c r="F139" s="154">
        <v>98576.886719320799</v>
      </c>
      <c r="G139" s="154">
        <v>7232.3467879178897</v>
      </c>
      <c r="H139" s="154">
        <v>653.27560306531996</v>
      </c>
      <c r="I139" s="154">
        <v>8904146</v>
      </c>
      <c r="J139" s="154">
        <v>0</v>
      </c>
    </row>
    <row r="140" spans="1:10" ht="13.2">
      <c r="A140" s="151" t="s">
        <v>464</v>
      </c>
      <c r="B140" s="154">
        <v>47166</v>
      </c>
      <c r="C140" s="154">
        <v>306823.97100000002</v>
      </c>
      <c r="D140" s="155">
        <v>0.96799999999999997</v>
      </c>
      <c r="E140" s="154">
        <v>297005.60392800003</v>
      </c>
      <c r="F140" s="154">
        <v>300655.77675738197</v>
      </c>
      <c r="G140" s="154">
        <v>6374.4175201921298</v>
      </c>
      <c r="H140" s="154">
        <v>-204.65366466043801</v>
      </c>
      <c r="I140" s="154">
        <v>0</v>
      </c>
      <c r="J140" s="154">
        <v>-9652695</v>
      </c>
    </row>
    <row r="141" spans="1:10" ht="13.2">
      <c r="A141" s="151" t="s">
        <v>465</v>
      </c>
      <c r="B141" s="154">
        <v>37871</v>
      </c>
      <c r="C141" s="154">
        <v>148121.72899999999</v>
      </c>
      <c r="D141" s="155">
        <v>0.96</v>
      </c>
      <c r="E141" s="154">
        <v>142196.85983999999</v>
      </c>
      <c r="F141" s="154">
        <v>143944.44677892301</v>
      </c>
      <c r="G141" s="154">
        <v>3800.9148630594</v>
      </c>
      <c r="H141" s="154">
        <v>-2778.1563217931598</v>
      </c>
      <c r="I141" s="154">
        <v>0</v>
      </c>
      <c r="J141" s="154">
        <v>-105211558</v>
      </c>
    </row>
    <row r="142" spans="1:10" ht="13.2">
      <c r="A142" s="151" t="s">
        <v>466</v>
      </c>
      <c r="B142" s="154">
        <v>32162</v>
      </c>
      <c r="C142" s="154">
        <v>227991.44899999999</v>
      </c>
      <c r="D142" s="155">
        <v>0.96899999999999997</v>
      </c>
      <c r="E142" s="154">
        <v>220923.71408100001</v>
      </c>
      <c r="F142" s="154">
        <v>223638.847155392</v>
      </c>
      <c r="G142" s="154">
        <v>6953.5118200171501</v>
      </c>
      <c r="H142" s="154">
        <v>374.440635164588</v>
      </c>
      <c r="I142" s="154">
        <v>12042760</v>
      </c>
      <c r="J142" s="154">
        <v>0</v>
      </c>
    </row>
    <row r="143" spans="1:10" ht="13.2">
      <c r="A143" s="151" t="s">
        <v>467</v>
      </c>
      <c r="B143" s="154">
        <v>16484</v>
      </c>
      <c r="C143" s="154">
        <v>77885.705000000002</v>
      </c>
      <c r="D143" s="155">
        <v>0.84599999999999997</v>
      </c>
      <c r="E143" s="154">
        <v>65891.306429999997</v>
      </c>
      <c r="F143" s="154">
        <v>66701.1048083551</v>
      </c>
      <c r="G143" s="154">
        <v>4046.4149968669699</v>
      </c>
      <c r="H143" s="154">
        <v>-2532.6561879855999</v>
      </c>
      <c r="I143" s="154">
        <v>0</v>
      </c>
      <c r="J143" s="154">
        <v>-41748305</v>
      </c>
    </row>
    <row r="144" spans="1:10" ht="13.2">
      <c r="A144" s="151" t="s">
        <v>468</v>
      </c>
      <c r="B144" s="154">
        <v>45040</v>
      </c>
      <c r="C144" s="154">
        <v>284411.12300000002</v>
      </c>
      <c r="D144" s="155">
        <v>1.026</v>
      </c>
      <c r="E144" s="154">
        <v>291805.81219800003</v>
      </c>
      <c r="F144" s="154">
        <v>295392.08004296297</v>
      </c>
      <c r="G144" s="154">
        <v>6558.4387220906601</v>
      </c>
      <c r="H144" s="154">
        <v>-20.632462761907799</v>
      </c>
      <c r="I144" s="154">
        <v>0</v>
      </c>
      <c r="J144" s="154">
        <v>-929286</v>
      </c>
    </row>
    <row r="145" spans="1:10" ht="13.2">
      <c r="A145" s="151" t="s">
        <v>469</v>
      </c>
      <c r="B145" s="154">
        <v>10310</v>
      </c>
      <c r="C145" s="154">
        <v>64810.103000000003</v>
      </c>
      <c r="D145" s="155">
        <v>0.93100000000000005</v>
      </c>
      <c r="E145" s="154">
        <v>60338.205892999998</v>
      </c>
      <c r="F145" s="154">
        <v>61079.757152678198</v>
      </c>
      <c r="G145" s="154">
        <v>5924.3217412878903</v>
      </c>
      <c r="H145" s="154">
        <v>-654.74944356467404</v>
      </c>
      <c r="I145" s="154">
        <v>0</v>
      </c>
      <c r="J145" s="154">
        <v>-6750467</v>
      </c>
    </row>
    <row r="146" spans="1:10" ht="13.2">
      <c r="A146" s="151" t="s">
        <v>470</v>
      </c>
      <c r="B146" s="154">
        <v>14019</v>
      </c>
      <c r="C146" s="154">
        <v>116760.56</v>
      </c>
      <c r="D146" s="155">
        <v>0.93500000000000005</v>
      </c>
      <c r="E146" s="154">
        <v>109171.12360000001</v>
      </c>
      <c r="F146" s="154">
        <v>110512.82713639</v>
      </c>
      <c r="G146" s="154">
        <v>7883.0749080811702</v>
      </c>
      <c r="H146" s="154">
        <v>1304.0037232285999</v>
      </c>
      <c r="I146" s="154">
        <v>18280828</v>
      </c>
      <c r="J146" s="154">
        <v>0</v>
      </c>
    </row>
    <row r="147" spans="1:10" ht="18.75" customHeight="1">
      <c r="A147" s="145" t="s">
        <v>471</v>
      </c>
      <c r="B147" s="154"/>
      <c r="C147" s="154"/>
      <c r="D147" s="155"/>
      <c r="E147" s="154"/>
      <c r="F147" s="154"/>
      <c r="G147" s="154"/>
      <c r="H147" s="154"/>
      <c r="I147" s="154"/>
      <c r="J147" s="154"/>
    </row>
    <row r="148" spans="1:10" ht="13.2">
      <c r="A148" s="151" t="s">
        <v>472</v>
      </c>
      <c r="B148" s="154">
        <v>47340</v>
      </c>
      <c r="C148" s="154">
        <v>326708.46899999998</v>
      </c>
      <c r="D148" s="155">
        <v>1.0389999999999999</v>
      </c>
      <c r="E148" s="154">
        <v>339450.09929099999</v>
      </c>
      <c r="F148" s="154">
        <v>343621.911246654</v>
      </c>
      <c r="G148" s="154">
        <v>7258.5955058439704</v>
      </c>
      <c r="H148" s="154">
        <v>679.52432099140697</v>
      </c>
      <c r="I148" s="154">
        <v>32168681</v>
      </c>
      <c r="J148" s="154">
        <v>0</v>
      </c>
    </row>
    <row r="149" spans="1:10" ht="13.2">
      <c r="A149" s="151" t="s">
        <v>473</v>
      </c>
      <c r="B149" s="154">
        <v>106124</v>
      </c>
      <c r="C149" s="154">
        <v>622767.64</v>
      </c>
      <c r="D149" s="155">
        <v>1.117</v>
      </c>
      <c r="E149" s="154">
        <v>695631.45388000004</v>
      </c>
      <c r="F149" s="154">
        <v>704180.70345184195</v>
      </c>
      <c r="G149" s="154">
        <v>6635.4519566906902</v>
      </c>
      <c r="H149" s="154">
        <v>56.3807718381195</v>
      </c>
      <c r="I149" s="154">
        <v>5983353</v>
      </c>
      <c r="J149" s="154">
        <v>0</v>
      </c>
    </row>
    <row r="150" spans="1:10" ht="13.2">
      <c r="A150" s="151" t="s">
        <v>474</v>
      </c>
      <c r="B150" s="154">
        <v>10228</v>
      </c>
      <c r="C150" s="154">
        <v>50789.940999999999</v>
      </c>
      <c r="D150" s="155">
        <v>1.1020000000000001</v>
      </c>
      <c r="E150" s="154">
        <v>55970.514982000001</v>
      </c>
      <c r="F150" s="154">
        <v>56658.387703362299</v>
      </c>
      <c r="G150" s="154">
        <v>5539.5373194527101</v>
      </c>
      <c r="H150" s="154">
        <v>-1039.5338653998599</v>
      </c>
      <c r="I150" s="154">
        <v>0</v>
      </c>
      <c r="J150" s="154">
        <v>-10632352</v>
      </c>
    </row>
    <row r="151" spans="1:10" ht="13.2">
      <c r="A151" s="151" t="s">
        <v>475</v>
      </c>
      <c r="B151" s="154">
        <v>85637</v>
      </c>
      <c r="C151" s="154">
        <v>484474.66700000002</v>
      </c>
      <c r="D151" s="155">
        <v>1.125</v>
      </c>
      <c r="E151" s="154">
        <v>545034.00037499995</v>
      </c>
      <c r="F151" s="154">
        <v>551732.42044838204</v>
      </c>
      <c r="G151" s="154">
        <v>6442.6873950323097</v>
      </c>
      <c r="H151" s="154">
        <v>-136.38378982025901</v>
      </c>
      <c r="I151" s="154">
        <v>0</v>
      </c>
      <c r="J151" s="154">
        <v>-11679499</v>
      </c>
    </row>
    <row r="152" spans="1:10" ht="13.2">
      <c r="A152" s="151" t="s">
        <v>476</v>
      </c>
      <c r="B152" s="154">
        <v>26585</v>
      </c>
      <c r="C152" s="154">
        <v>161833.78599999999</v>
      </c>
      <c r="D152" s="155">
        <v>1.0049999999999999</v>
      </c>
      <c r="E152" s="154">
        <v>162642.95493000001</v>
      </c>
      <c r="F152" s="154">
        <v>164641.82258476599</v>
      </c>
      <c r="G152" s="154">
        <v>6193.0345151313104</v>
      </c>
      <c r="H152" s="154">
        <v>-386.036669721257</v>
      </c>
      <c r="I152" s="154">
        <v>0</v>
      </c>
      <c r="J152" s="154">
        <v>-10262785</v>
      </c>
    </row>
    <row r="153" spans="1:10" ht="13.2">
      <c r="A153" s="151" t="s">
        <v>477</v>
      </c>
      <c r="B153" s="154">
        <v>69017</v>
      </c>
      <c r="C153" s="154">
        <v>351512.34700000001</v>
      </c>
      <c r="D153" s="155">
        <v>1.071</v>
      </c>
      <c r="E153" s="154">
        <v>376469.72363700002</v>
      </c>
      <c r="F153" s="154">
        <v>381096.50352980598</v>
      </c>
      <c r="G153" s="154">
        <v>5521.7772944318904</v>
      </c>
      <c r="H153" s="154">
        <v>-1057.2938904206801</v>
      </c>
      <c r="I153" s="154">
        <v>0</v>
      </c>
      <c r="J153" s="154">
        <v>-72971252</v>
      </c>
    </row>
    <row r="154" spans="1:10" ht="18.75" customHeight="1">
      <c r="A154" s="145" t="s">
        <v>478</v>
      </c>
      <c r="B154" s="154"/>
      <c r="C154" s="154"/>
      <c r="D154" s="155"/>
      <c r="E154" s="154"/>
      <c r="F154" s="154"/>
      <c r="G154" s="154"/>
      <c r="H154" s="154"/>
      <c r="I154" s="154"/>
      <c r="J154" s="154"/>
    </row>
    <row r="155" spans="1:10" ht="13.2">
      <c r="A155" s="151" t="s">
        <v>479</v>
      </c>
      <c r="B155" s="154">
        <v>32519</v>
      </c>
      <c r="C155" s="154">
        <v>192915.18700000001</v>
      </c>
      <c r="D155" s="155">
        <v>1.1399999999999999</v>
      </c>
      <c r="E155" s="154">
        <v>219923.31318</v>
      </c>
      <c r="F155" s="154">
        <v>222626.15141503801</v>
      </c>
      <c r="G155" s="154">
        <v>6846.0331318625604</v>
      </c>
      <c r="H155" s="154">
        <v>266.96194700999001</v>
      </c>
      <c r="I155" s="154">
        <v>8681336</v>
      </c>
      <c r="J155" s="154">
        <v>0</v>
      </c>
    </row>
    <row r="156" spans="1:10" ht="13.2">
      <c r="A156" s="151" t="s">
        <v>480</v>
      </c>
      <c r="B156" s="154">
        <v>42632</v>
      </c>
      <c r="C156" s="154">
        <v>325257.99</v>
      </c>
      <c r="D156" s="155">
        <v>1.054</v>
      </c>
      <c r="E156" s="154">
        <v>342821.92145999998</v>
      </c>
      <c r="F156" s="154">
        <v>347035.17281445302</v>
      </c>
      <c r="G156" s="154">
        <v>8140.2508166272501</v>
      </c>
      <c r="H156" s="154">
        <v>1561.1796317746901</v>
      </c>
      <c r="I156" s="154">
        <v>66556210</v>
      </c>
      <c r="J156" s="154">
        <v>0</v>
      </c>
    </row>
    <row r="157" spans="1:10" ht="13.2">
      <c r="A157" s="151" t="s">
        <v>481</v>
      </c>
      <c r="B157" s="154">
        <v>9066</v>
      </c>
      <c r="C157" s="154">
        <v>59898.150999999998</v>
      </c>
      <c r="D157" s="155">
        <v>1.0129999999999999</v>
      </c>
      <c r="E157" s="154">
        <v>60676.826963</v>
      </c>
      <c r="F157" s="154">
        <v>61422.539845936502</v>
      </c>
      <c r="G157" s="154">
        <v>6775.0430008754201</v>
      </c>
      <c r="H157" s="154">
        <v>195.971816022849</v>
      </c>
      <c r="I157" s="154">
        <v>1776680</v>
      </c>
      <c r="J157" s="154">
        <v>0</v>
      </c>
    </row>
    <row r="158" spans="1:10" ht="13.2">
      <c r="A158" s="151" t="s">
        <v>482</v>
      </c>
      <c r="B158" s="154">
        <v>9811</v>
      </c>
      <c r="C158" s="154">
        <v>58215.345999999998</v>
      </c>
      <c r="D158" s="155">
        <v>0.996</v>
      </c>
      <c r="E158" s="154">
        <v>57982.484616000002</v>
      </c>
      <c r="F158" s="154">
        <v>58695.084267744904</v>
      </c>
      <c r="G158" s="154">
        <v>5982.5791731469699</v>
      </c>
      <c r="H158" s="154">
        <v>-596.49201170559797</v>
      </c>
      <c r="I158" s="154">
        <v>0</v>
      </c>
      <c r="J158" s="154">
        <v>-5852183</v>
      </c>
    </row>
    <row r="159" spans="1:10" ht="13.2">
      <c r="A159" s="151" t="s">
        <v>483</v>
      </c>
      <c r="B159" s="154">
        <v>114880</v>
      </c>
      <c r="C159" s="154">
        <v>714952.42500000005</v>
      </c>
      <c r="D159" s="155">
        <v>1.0169999999999999</v>
      </c>
      <c r="E159" s="154">
        <v>727106.61622500001</v>
      </c>
      <c r="F159" s="154">
        <v>736042.692782167</v>
      </c>
      <c r="G159" s="154">
        <v>6407.0568661400403</v>
      </c>
      <c r="H159" s="154">
        <v>-172.01431871253001</v>
      </c>
      <c r="I159" s="154">
        <v>0</v>
      </c>
      <c r="J159" s="154">
        <v>-19761005</v>
      </c>
    </row>
    <row r="160" spans="1:10" ht="13.2">
      <c r="A160" s="151" t="s">
        <v>484</v>
      </c>
      <c r="B160" s="154">
        <v>4598</v>
      </c>
      <c r="C160" s="154">
        <v>62219.337</v>
      </c>
      <c r="D160" s="155">
        <v>0.88700000000000001</v>
      </c>
      <c r="E160" s="154">
        <v>55188.551918999998</v>
      </c>
      <c r="F160" s="154">
        <v>55866.814382884397</v>
      </c>
      <c r="G160" s="154">
        <v>12150.242362523801</v>
      </c>
      <c r="H160" s="154">
        <v>5571.17117767122</v>
      </c>
      <c r="I160" s="154">
        <v>25616245</v>
      </c>
      <c r="J160" s="154">
        <v>0</v>
      </c>
    </row>
    <row r="161" spans="1:10" ht="13.2">
      <c r="A161" s="151" t="s">
        <v>485</v>
      </c>
      <c r="B161" s="154">
        <v>5600</v>
      </c>
      <c r="C161" s="154">
        <v>49075.906000000003</v>
      </c>
      <c r="D161" s="155">
        <v>1.093</v>
      </c>
      <c r="E161" s="154">
        <v>53639.965257999997</v>
      </c>
      <c r="F161" s="154">
        <v>54299.195727608298</v>
      </c>
      <c r="G161" s="154">
        <v>9696.2849513586207</v>
      </c>
      <c r="H161" s="154">
        <v>3117.21376650605</v>
      </c>
      <c r="I161" s="154">
        <v>17456397</v>
      </c>
      <c r="J161" s="154">
        <v>0</v>
      </c>
    </row>
    <row r="162" spans="1:10" ht="13.2">
      <c r="A162" s="151" t="s">
        <v>486</v>
      </c>
      <c r="B162" s="154">
        <v>32819</v>
      </c>
      <c r="C162" s="154">
        <v>252215.23</v>
      </c>
      <c r="D162" s="155">
        <v>0.92800000000000005</v>
      </c>
      <c r="E162" s="154">
        <v>234055.73344000001</v>
      </c>
      <c r="F162" s="154">
        <v>236932.25788083501</v>
      </c>
      <c r="G162" s="154">
        <v>7219.36249979691</v>
      </c>
      <c r="H162" s="154">
        <v>640.29131494434</v>
      </c>
      <c r="I162" s="154">
        <v>21013721</v>
      </c>
      <c r="J162" s="154">
        <v>0</v>
      </c>
    </row>
    <row r="163" spans="1:10" ht="13.2">
      <c r="A163" s="151" t="s">
        <v>487</v>
      </c>
      <c r="B163" s="154">
        <v>6373</v>
      </c>
      <c r="C163" s="154">
        <v>31847.13</v>
      </c>
      <c r="D163" s="155">
        <v>0.875</v>
      </c>
      <c r="E163" s="154">
        <v>27866.23875</v>
      </c>
      <c r="F163" s="154">
        <v>28208.712380790399</v>
      </c>
      <c r="G163" s="154">
        <v>4426.2846980684799</v>
      </c>
      <c r="H163" s="154">
        <v>-2152.7864867840899</v>
      </c>
      <c r="I163" s="154">
        <v>0</v>
      </c>
      <c r="J163" s="154">
        <v>-13719708</v>
      </c>
    </row>
    <row r="164" spans="1:10" ht="13.2">
      <c r="A164" s="151" t="s">
        <v>488</v>
      </c>
      <c r="B164" s="154">
        <v>5564</v>
      </c>
      <c r="C164" s="154">
        <v>43749.438000000002</v>
      </c>
      <c r="D164" s="155">
        <v>1.073</v>
      </c>
      <c r="E164" s="154">
        <v>46943.146974000003</v>
      </c>
      <c r="F164" s="154">
        <v>47520.074134107403</v>
      </c>
      <c r="G164" s="154">
        <v>8540.6315841314608</v>
      </c>
      <c r="H164" s="154">
        <v>1961.5603992788899</v>
      </c>
      <c r="I164" s="154">
        <v>10914122</v>
      </c>
      <c r="J164" s="154">
        <v>0</v>
      </c>
    </row>
    <row r="165" spans="1:10" ht="13.2">
      <c r="A165" s="151" t="s">
        <v>489</v>
      </c>
      <c r="B165" s="154">
        <v>5055</v>
      </c>
      <c r="C165" s="154">
        <v>37254.627</v>
      </c>
      <c r="D165" s="155">
        <v>1.016</v>
      </c>
      <c r="E165" s="154">
        <v>37850.701031999997</v>
      </c>
      <c r="F165" s="154">
        <v>38315.882828750102</v>
      </c>
      <c r="G165" s="154">
        <v>7579.7987791790501</v>
      </c>
      <c r="H165" s="154">
        <v>1000.72759432648</v>
      </c>
      <c r="I165" s="154">
        <v>5058678</v>
      </c>
      <c r="J165" s="154">
        <v>0</v>
      </c>
    </row>
    <row r="166" spans="1:10" ht="13.2">
      <c r="A166" s="151" t="s">
        <v>490</v>
      </c>
      <c r="B166" s="154">
        <v>609104</v>
      </c>
      <c r="C166" s="154">
        <v>3720339.463</v>
      </c>
      <c r="D166" s="155">
        <v>1.1639999999999999</v>
      </c>
      <c r="E166" s="154">
        <v>4330475.1349320002</v>
      </c>
      <c r="F166" s="154">
        <v>4383696.2946232297</v>
      </c>
      <c r="G166" s="154">
        <v>7196.9586386285901</v>
      </c>
      <c r="H166" s="154">
        <v>617.887453776028</v>
      </c>
      <c r="I166" s="154">
        <v>376357720</v>
      </c>
      <c r="J166" s="154">
        <v>0</v>
      </c>
    </row>
    <row r="167" spans="1:10" ht="13.2">
      <c r="A167" s="151" t="s">
        <v>491</v>
      </c>
      <c r="B167" s="154">
        <v>13298</v>
      </c>
      <c r="C167" s="154">
        <v>64375.531999999999</v>
      </c>
      <c r="D167" s="155">
        <v>1.2330000000000001</v>
      </c>
      <c r="E167" s="154">
        <v>79375.030956000002</v>
      </c>
      <c r="F167" s="154">
        <v>80350.543126461198</v>
      </c>
      <c r="G167" s="154">
        <v>6042.3028370026504</v>
      </c>
      <c r="H167" s="154">
        <v>-536.768347849919</v>
      </c>
      <c r="I167" s="154">
        <v>0</v>
      </c>
      <c r="J167" s="154">
        <v>-7137945</v>
      </c>
    </row>
    <row r="168" spans="1:10" ht="13.2">
      <c r="A168" s="151" t="s">
        <v>492</v>
      </c>
      <c r="B168" s="154">
        <v>9474</v>
      </c>
      <c r="C168" s="154">
        <v>48769.17</v>
      </c>
      <c r="D168" s="155">
        <v>1.069</v>
      </c>
      <c r="E168" s="154">
        <v>52134.242729999998</v>
      </c>
      <c r="F168" s="154">
        <v>52774.968001768197</v>
      </c>
      <c r="G168" s="154">
        <v>5570.50538334053</v>
      </c>
      <c r="H168" s="154">
        <v>-1008.56580151203</v>
      </c>
      <c r="I168" s="154">
        <v>0</v>
      </c>
      <c r="J168" s="154">
        <v>-9555152</v>
      </c>
    </row>
    <row r="169" spans="1:10" ht="13.2">
      <c r="A169" s="151" t="s">
        <v>493</v>
      </c>
      <c r="B169" s="154">
        <v>9335</v>
      </c>
      <c r="C169" s="154">
        <v>61454.752</v>
      </c>
      <c r="D169" s="155">
        <v>0.83699999999999997</v>
      </c>
      <c r="E169" s="154">
        <v>51437.627423999998</v>
      </c>
      <c r="F169" s="154">
        <v>52069.791354740097</v>
      </c>
      <c r="G169" s="154">
        <v>5577.9101611933702</v>
      </c>
      <c r="H169" s="154">
        <v>-1001.1610236592001</v>
      </c>
      <c r="I169" s="154">
        <v>0</v>
      </c>
      <c r="J169" s="154">
        <v>-9345838</v>
      </c>
    </row>
    <row r="170" spans="1:10" ht="13.2">
      <c r="A170" s="151" t="s">
        <v>494</v>
      </c>
      <c r="B170" s="154">
        <v>39945</v>
      </c>
      <c r="C170" s="154">
        <v>224315.26199999999</v>
      </c>
      <c r="D170" s="155">
        <v>0.996</v>
      </c>
      <c r="E170" s="154">
        <v>223418.000952</v>
      </c>
      <c r="F170" s="154">
        <v>226163.78859332501</v>
      </c>
      <c r="G170" s="154">
        <v>5661.8797995575196</v>
      </c>
      <c r="H170" s="154">
        <v>-917.19138529504698</v>
      </c>
      <c r="I170" s="154">
        <v>0</v>
      </c>
      <c r="J170" s="154">
        <v>-36637210</v>
      </c>
    </row>
    <row r="171" spans="1:10" ht="13.2">
      <c r="A171" s="151" t="s">
        <v>495</v>
      </c>
      <c r="B171" s="154">
        <v>7019</v>
      </c>
      <c r="C171" s="154">
        <v>28547.802</v>
      </c>
      <c r="D171" s="155">
        <v>1.1020000000000001</v>
      </c>
      <c r="E171" s="154">
        <v>31459.677803999999</v>
      </c>
      <c r="F171" s="154">
        <v>31846.314485673902</v>
      </c>
      <c r="G171" s="154">
        <v>4537.15835385011</v>
      </c>
      <c r="H171" s="154">
        <v>-2041.9128310024601</v>
      </c>
      <c r="I171" s="154">
        <v>0</v>
      </c>
      <c r="J171" s="154">
        <v>-14332186</v>
      </c>
    </row>
    <row r="172" spans="1:10" ht="13.2">
      <c r="A172" s="151" t="s">
        <v>496</v>
      </c>
      <c r="B172" s="154">
        <v>50290</v>
      </c>
      <c r="C172" s="154">
        <v>276275.54300000001</v>
      </c>
      <c r="D172" s="155">
        <v>1.181</v>
      </c>
      <c r="E172" s="154">
        <v>326281.41628300003</v>
      </c>
      <c r="F172" s="154">
        <v>330291.38627918001</v>
      </c>
      <c r="G172" s="154">
        <v>6567.7348633760103</v>
      </c>
      <c r="H172" s="154">
        <v>-11.3363214765559</v>
      </c>
      <c r="I172" s="154">
        <v>0</v>
      </c>
      <c r="J172" s="154">
        <v>-570104</v>
      </c>
    </row>
    <row r="173" spans="1:10" ht="13.2">
      <c r="A173" s="151" t="s">
        <v>497</v>
      </c>
      <c r="B173" s="154">
        <v>43552</v>
      </c>
      <c r="C173" s="154">
        <v>230574.348</v>
      </c>
      <c r="D173" s="155">
        <v>1.006</v>
      </c>
      <c r="E173" s="154">
        <v>231957.794088</v>
      </c>
      <c r="F173" s="154">
        <v>234808.535038156</v>
      </c>
      <c r="G173" s="154">
        <v>5391.4524026027702</v>
      </c>
      <c r="H173" s="154">
        <v>-1187.61878224979</v>
      </c>
      <c r="I173" s="154">
        <v>0</v>
      </c>
      <c r="J173" s="154">
        <v>-51723173</v>
      </c>
    </row>
    <row r="174" spans="1:10" ht="13.2">
      <c r="A174" s="151" t="s">
        <v>498</v>
      </c>
      <c r="B174" s="154">
        <v>40465</v>
      </c>
      <c r="C174" s="154">
        <v>303809.92599999998</v>
      </c>
      <c r="D174" s="155">
        <v>0.97199999999999998</v>
      </c>
      <c r="E174" s="154">
        <v>295303.24807199999</v>
      </c>
      <c r="F174" s="154">
        <v>298932.49909718201</v>
      </c>
      <c r="G174" s="154">
        <v>7387.4335622681901</v>
      </c>
      <c r="H174" s="154">
        <v>808.36237741562798</v>
      </c>
      <c r="I174" s="154">
        <v>32710384</v>
      </c>
      <c r="J174" s="154">
        <v>0</v>
      </c>
    </row>
    <row r="175" spans="1:10" ht="13.2">
      <c r="A175" s="151" t="s">
        <v>499</v>
      </c>
      <c r="B175" s="154">
        <v>14435</v>
      </c>
      <c r="C175" s="154">
        <v>77378.028000000006</v>
      </c>
      <c r="D175" s="155">
        <v>1.171</v>
      </c>
      <c r="E175" s="154">
        <v>90609.670788000003</v>
      </c>
      <c r="F175" s="154">
        <v>91723.255696888693</v>
      </c>
      <c r="G175" s="154">
        <v>6354.2262346303196</v>
      </c>
      <c r="H175" s="154">
        <v>-224.844950222243</v>
      </c>
      <c r="I175" s="154">
        <v>0</v>
      </c>
      <c r="J175" s="154">
        <v>-3245637</v>
      </c>
    </row>
    <row r="176" spans="1:10" ht="13.2">
      <c r="A176" s="151" t="s">
        <v>500</v>
      </c>
      <c r="B176" s="154">
        <v>13925</v>
      </c>
      <c r="C176" s="154">
        <v>103444.357</v>
      </c>
      <c r="D176" s="155">
        <v>1.097</v>
      </c>
      <c r="E176" s="154">
        <v>113478.459629</v>
      </c>
      <c r="F176" s="154">
        <v>114873.09994749801</v>
      </c>
      <c r="G176" s="154">
        <v>8249.4147179531901</v>
      </c>
      <c r="H176" s="154">
        <v>1670.3435331006201</v>
      </c>
      <c r="I176" s="154">
        <v>23259534</v>
      </c>
      <c r="J176" s="154">
        <v>0</v>
      </c>
    </row>
    <row r="177" spans="1:10" ht="13.2">
      <c r="A177" s="151" t="s">
        <v>501</v>
      </c>
      <c r="B177" s="154">
        <v>24624</v>
      </c>
      <c r="C177" s="154">
        <v>196111.19699999999</v>
      </c>
      <c r="D177" s="155">
        <v>0.92900000000000005</v>
      </c>
      <c r="E177" s="154">
        <v>182187.30201300001</v>
      </c>
      <c r="F177" s="154">
        <v>184426.367979673</v>
      </c>
      <c r="G177" s="154">
        <v>7489.6998042427203</v>
      </c>
      <c r="H177" s="154">
        <v>910.62861939015204</v>
      </c>
      <c r="I177" s="154">
        <v>22423319</v>
      </c>
      <c r="J177" s="154">
        <v>0</v>
      </c>
    </row>
    <row r="178" spans="1:10" ht="13.2">
      <c r="A178" s="151" t="s">
        <v>502</v>
      </c>
      <c r="B178" s="154">
        <v>35197</v>
      </c>
      <c r="C178" s="154">
        <v>225599.38699999999</v>
      </c>
      <c r="D178" s="155">
        <v>1.117</v>
      </c>
      <c r="E178" s="154">
        <v>251994.51527900001</v>
      </c>
      <c r="F178" s="154">
        <v>255091.50577567599</v>
      </c>
      <c r="G178" s="154">
        <v>7247.5354653997902</v>
      </c>
      <c r="H178" s="154">
        <v>668.46428054722605</v>
      </c>
      <c r="I178" s="154">
        <v>23527937</v>
      </c>
      <c r="J178" s="154">
        <v>0</v>
      </c>
    </row>
    <row r="179" spans="1:10" ht="13.2">
      <c r="A179" s="151" t="s">
        <v>503</v>
      </c>
      <c r="B179" s="154">
        <v>9075</v>
      </c>
      <c r="C179" s="154">
        <v>90594.327999999994</v>
      </c>
      <c r="D179" s="155">
        <v>0.93100000000000005</v>
      </c>
      <c r="E179" s="154">
        <v>84343.319367999997</v>
      </c>
      <c r="F179" s="154">
        <v>85379.891367400996</v>
      </c>
      <c r="G179" s="154">
        <v>9408.2524922755892</v>
      </c>
      <c r="H179" s="154">
        <v>2829.1813074230299</v>
      </c>
      <c r="I179" s="154">
        <v>25674820</v>
      </c>
      <c r="J179" s="154">
        <v>0</v>
      </c>
    </row>
    <row r="180" spans="1:10" ht="13.2">
      <c r="A180" s="151" t="s">
        <v>504</v>
      </c>
      <c r="B180" s="154">
        <v>10360</v>
      </c>
      <c r="C180" s="154">
        <v>74688.328999999998</v>
      </c>
      <c r="D180" s="155">
        <v>0.96099999999999997</v>
      </c>
      <c r="E180" s="154">
        <v>71775.484169000003</v>
      </c>
      <c r="F180" s="154">
        <v>72657.598575814103</v>
      </c>
      <c r="G180" s="154">
        <v>7013.2817158121698</v>
      </c>
      <c r="H180" s="154">
        <v>434.21053095960701</v>
      </c>
      <c r="I180" s="154">
        <v>4498421</v>
      </c>
      <c r="J180" s="154">
        <v>0</v>
      </c>
    </row>
    <row r="181" spans="1:10" ht="13.2">
      <c r="A181" s="151" t="s">
        <v>505</v>
      </c>
      <c r="B181" s="154">
        <v>71427</v>
      </c>
      <c r="C181" s="154">
        <v>431380.25699999998</v>
      </c>
      <c r="D181" s="155">
        <v>1.0940000000000001</v>
      </c>
      <c r="E181" s="154">
        <v>471930.00115800003</v>
      </c>
      <c r="F181" s="154">
        <v>477729.97949111799</v>
      </c>
      <c r="G181" s="154">
        <v>6688.3668569465099</v>
      </c>
      <c r="H181" s="154">
        <v>109.295672093943</v>
      </c>
      <c r="I181" s="154">
        <v>7806662</v>
      </c>
      <c r="J181" s="154">
        <v>0</v>
      </c>
    </row>
    <row r="182" spans="1:10" ht="13.2">
      <c r="A182" s="151" t="s">
        <v>506</v>
      </c>
      <c r="B182" s="154">
        <v>15348</v>
      </c>
      <c r="C182" s="154">
        <v>80054.534</v>
      </c>
      <c r="D182" s="155">
        <v>1.119</v>
      </c>
      <c r="E182" s="154">
        <v>89581.023545999997</v>
      </c>
      <c r="F182" s="154">
        <v>90681.966470481304</v>
      </c>
      <c r="G182" s="154">
        <v>5908.3897882773899</v>
      </c>
      <c r="H182" s="154">
        <v>-670.68139657517997</v>
      </c>
      <c r="I182" s="154">
        <v>0</v>
      </c>
      <c r="J182" s="154">
        <v>-10293618</v>
      </c>
    </row>
    <row r="183" spans="1:10" ht="13.2">
      <c r="A183" s="151" t="s">
        <v>507</v>
      </c>
      <c r="B183" s="154">
        <v>41106</v>
      </c>
      <c r="C183" s="154">
        <v>240417.155</v>
      </c>
      <c r="D183" s="155">
        <v>0.99299999999999999</v>
      </c>
      <c r="E183" s="154">
        <v>238734.23491500001</v>
      </c>
      <c r="F183" s="154">
        <v>241668.25772872899</v>
      </c>
      <c r="G183" s="154">
        <v>5879.14800099082</v>
      </c>
      <c r="H183" s="154">
        <v>-699.92318386174395</v>
      </c>
      <c r="I183" s="154">
        <v>0</v>
      </c>
      <c r="J183" s="154">
        <v>-28771042</v>
      </c>
    </row>
    <row r="184" spans="1:10" ht="13.2">
      <c r="A184" s="151" t="s">
        <v>508</v>
      </c>
      <c r="B184" s="154">
        <v>18690</v>
      </c>
      <c r="C184" s="154">
        <v>126130.81600000001</v>
      </c>
      <c r="D184" s="155">
        <v>1.0840000000000001</v>
      </c>
      <c r="E184" s="154">
        <v>136725.80454400001</v>
      </c>
      <c r="F184" s="154">
        <v>138406.15269306299</v>
      </c>
      <c r="G184" s="154">
        <v>7405.3586245619799</v>
      </c>
      <c r="H184" s="154">
        <v>826.28743970941798</v>
      </c>
      <c r="I184" s="154">
        <v>15443312</v>
      </c>
      <c r="J184" s="154">
        <v>0</v>
      </c>
    </row>
    <row r="185" spans="1:10" ht="13.2">
      <c r="A185" s="151" t="s">
        <v>509</v>
      </c>
      <c r="B185" s="154">
        <v>57985</v>
      </c>
      <c r="C185" s="154">
        <v>459866.87900000002</v>
      </c>
      <c r="D185" s="155">
        <v>0.99199999999999999</v>
      </c>
      <c r="E185" s="154">
        <v>456187.94396800001</v>
      </c>
      <c r="F185" s="154">
        <v>461794.45379859302</v>
      </c>
      <c r="G185" s="154">
        <v>7964.0330050632601</v>
      </c>
      <c r="H185" s="154">
        <v>1384.9618202106999</v>
      </c>
      <c r="I185" s="154">
        <v>80307011</v>
      </c>
      <c r="J185" s="154">
        <v>0</v>
      </c>
    </row>
    <row r="186" spans="1:10" ht="13.2">
      <c r="A186" s="151" t="s">
        <v>510</v>
      </c>
      <c r="B186" s="154">
        <v>9086</v>
      </c>
      <c r="C186" s="154">
        <v>45846.972999999998</v>
      </c>
      <c r="D186" s="155">
        <v>0.94899999999999995</v>
      </c>
      <c r="E186" s="154">
        <v>43508.777376999999</v>
      </c>
      <c r="F186" s="154">
        <v>44043.496435902503</v>
      </c>
      <c r="G186" s="154">
        <v>4847.4022051400498</v>
      </c>
      <c r="H186" s="154">
        <v>-1731.66897971251</v>
      </c>
      <c r="I186" s="154">
        <v>0</v>
      </c>
      <c r="J186" s="154">
        <v>-15733944</v>
      </c>
    </row>
    <row r="187" spans="1:10" ht="13.2">
      <c r="A187" s="151" t="s">
        <v>511</v>
      </c>
      <c r="B187" s="154">
        <v>27819</v>
      </c>
      <c r="C187" s="154">
        <v>175032.83600000001</v>
      </c>
      <c r="D187" s="155">
        <v>1.046</v>
      </c>
      <c r="E187" s="154">
        <v>183084.346456</v>
      </c>
      <c r="F187" s="154">
        <v>185334.43702022001</v>
      </c>
      <c r="G187" s="154">
        <v>6662.1530975311798</v>
      </c>
      <c r="H187" s="154">
        <v>83.0819126786173</v>
      </c>
      <c r="I187" s="154">
        <v>2311256</v>
      </c>
      <c r="J187" s="154">
        <v>0</v>
      </c>
    </row>
    <row r="188" spans="1:10" ht="13.2">
      <c r="A188" s="151" t="s">
        <v>512</v>
      </c>
      <c r="B188" s="154">
        <v>13518</v>
      </c>
      <c r="C188" s="154">
        <v>80797.073999999993</v>
      </c>
      <c r="D188" s="155">
        <v>1.0269999999999999</v>
      </c>
      <c r="E188" s="154">
        <v>82978.594998</v>
      </c>
      <c r="F188" s="154">
        <v>83998.394654559394</v>
      </c>
      <c r="G188" s="154">
        <v>6213.8182167894201</v>
      </c>
      <c r="H188" s="154">
        <v>-365.25296806314702</v>
      </c>
      <c r="I188" s="154">
        <v>0</v>
      </c>
      <c r="J188" s="154">
        <v>-4937490</v>
      </c>
    </row>
    <row r="189" spans="1:10" ht="13.2">
      <c r="A189" s="151" t="s">
        <v>513</v>
      </c>
      <c r="B189" s="154">
        <v>10719</v>
      </c>
      <c r="C189" s="154">
        <v>55467.900999999998</v>
      </c>
      <c r="D189" s="155">
        <v>1.0840000000000001</v>
      </c>
      <c r="E189" s="154">
        <v>60127.204683999997</v>
      </c>
      <c r="F189" s="154">
        <v>60866.162757321203</v>
      </c>
      <c r="G189" s="154">
        <v>5678.3433862600205</v>
      </c>
      <c r="H189" s="154">
        <v>-900.72779859254604</v>
      </c>
      <c r="I189" s="154">
        <v>0</v>
      </c>
      <c r="J189" s="154">
        <v>-9654901</v>
      </c>
    </row>
    <row r="190" spans="1:10" ht="13.2">
      <c r="A190" s="151" t="s">
        <v>514</v>
      </c>
      <c r="B190" s="154">
        <v>12821</v>
      </c>
      <c r="C190" s="154">
        <v>63263.682999999997</v>
      </c>
      <c r="D190" s="155">
        <v>1.2370000000000001</v>
      </c>
      <c r="E190" s="154">
        <v>78257.175870999999</v>
      </c>
      <c r="F190" s="154">
        <v>79218.949700485493</v>
      </c>
      <c r="G190" s="154">
        <v>6178.8432805932098</v>
      </c>
      <c r="H190" s="154">
        <v>-400.22790425936</v>
      </c>
      <c r="I190" s="154">
        <v>0</v>
      </c>
      <c r="J190" s="154">
        <v>-5131322</v>
      </c>
    </row>
    <row r="191" spans="1:10" ht="13.2">
      <c r="A191" s="151" t="s">
        <v>515</v>
      </c>
      <c r="B191" s="154">
        <v>11351</v>
      </c>
      <c r="C191" s="154">
        <v>65283.487999999998</v>
      </c>
      <c r="D191" s="155">
        <v>0.90600000000000003</v>
      </c>
      <c r="E191" s="154">
        <v>59146.840128000003</v>
      </c>
      <c r="F191" s="154">
        <v>59873.749606890997</v>
      </c>
      <c r="G191" s="154">
        <v>5274.7554935152002</v>
      </c>
      <c r="H191" s="154">
        <v>-1304.31569133737</v>
      </c>
      <c r="I191" s="154">
        <v>0</v>
      </c>
      <c r="J191" s="154">
        <v>-14805287</v>
      </c>
    </row>
    <row r="192" spans="1:10" ht="13.2">
      <c r="A192" s="151" t="s">
        <v>516</v>
      </c>
      <c r="B192" s="154">
        <v>12783</v>
      </c>
      <c r="C192" s="154">
        <v>101072.36900000001</v>
      </c>
      <c r="D192" s="155">
        <v>1.044</v>
      </c>
      <c r="E192" s="154">
        <v>105519.55323600001</v>
      </c>
      <c r="F192" s="154">
        <v>106816.37929280401</v>
      </c>
      <c r="G192" s="154">
        <v>8356.1276142379593</v>
      </c>
      <c r="H192" s="154">
        <v>1777.0564293853899</v>
      </c>
      <c r="I192" s="154">
        <v>22716112</v>
      </c>
      <c r="J192" s="154">
        <v>0</v>
      </c>
    </row>
    <row r="193" spans="1:10" ht="13.2">
      <c r="A193" s="151" t="s">
        <v>517</v>
      </c>
      <c r="B193" s="154">
        <v>16101</v>
      </c>
      <c r="C193" s="154">
        <v>105876.717</v>
      </c>
      <c r="D193" s="155">
        <v>1.01</v>
      </c>
      <c r="E193" s="154">
        <v>106935.48417</v>
      </c>
      <c r="F193" s="154">
        <v>108249.711893827</v>
      </c>
      <c r="G193" s="154">
        <v>6723.1670016661701</v>
      </c>
      <c r="H193" s="154">
        <v>144.09581681360001</v>
      </c>
      <c r="I193" s="154">
        <v>2320087</v>
      </c>
      <c r="J193" s="154">
        <v>0</v>
      </c>
    </row>
    <row r="194" spans="1:10" ht="13.2">
      <c r="A194" s="151" t="s">
        <v>518</v>
      </c>
      <c r="B194" s="154">
        <v>11851</v>
      </c>
      <c r="C194" s="154">
        <v>80373.149999999994</v>
      </c>
      <c r="D194" s="155">
        <v>0.98299999999999998</v>
      </c>
      <c r="E194" s="154">
        <v>79006.806450000004</v>
      </c>
      <c r="F194" s="154">
        <v>79977.7931735702</v>
      </c>
      <c r="G194" s="154">
        <v>6748.6113554611602</v>
      </c>
      <c r="H194" s="154">
        <v>169.54017060858999</v>
      </c>
      <c r="I194" s="154">
        <v>2009221</v>
      </c>
      <c r="J194" s="154">
        <v>0</v>
      </c>
    </row>
    <row r="195" spans="1:10" ht="13.2">
      <c r="A195" s="151" t="s">
        <v>519</v>
      </c>
      <c r="B195" s="154">
        <v>58994</v>
      </c>
      <c r="C195" s="154">
        <v>394829.87300000002</v>
      </c>
      <c r="D195" s="155">
        <v>1.07</v>
      </c>
      <c r="E195" s="154">
        <v>422467.96411</v>
      </c>
      <c r="F195" s="154">
        <v>427660.05834486999</v>
      </c>
      <c r="G195" s="154">
        <v>7249.2127732459203</v>
      </c>
      <c r="H195" s="154">
        <v>670.14158839335698</v>
      </c>
      <c r="I195" s="154">
        <v>39534333</v>
      </c>
      <c r="J195" s="154">
        <v>0</v>
      </c>
    </row>
    <row r="196" spans="1:10" ht="13.2">
      <c r="A196" s="151" t="s">
        <v>520</v>
      </c>
      <c r="B196" s="154">
        <v>9039</v>
      </c>
      <c r="C196" s="154">
        <v>97732.607000000004</v>
      </c>
      <c r="D196" s="155">
        <v>0.95299999999999996</v>
      </c>
      <c r="E196" s="154">
        <v>93139.174471000006</v>
      </c>
      <c r="F196" s="154">
        <v>94283.846758353597</v>
      </c>
      <c r="G196" s="154">
        <v>10430.782913857</v>
      </c>
      <c r="H196" s="154">
        <v>3851.7117290044598</v>
      </c>
      <c r="I196" s="154">
        <v>34815622</v>
      </c>
      <c r="J196" s="154">
        <v>0</v>
      </c>
    </row>
    <row r="197" spans="1:10" ht="13.2">
      <c r="A197" s="151" t="s">
        <v>521</v>
      </c>
      <c r="B197" s="154">
        <v>57037</v>
      </c>
      <c r="C197" s="154">
        <v>514769.261</v>
      </c>
      <c r="D197" s="155">
        <v>0.98599999999999999</v>
      </c>
      <c r="E197" s="154">
        <v>507562.491346</v>
      </c>
      <c r="F197" s="154">
        <v>513800.389859099</v>
      </c>
      <c r="G197" s="154">
        <v>9008.1945028507598</v>
      </c>
      <c r="H197" s="154">
        <v>2429.1233179982</v>
      </c>
      <c r="I197" s="154">
        <v>138549907</v>
      </c>
      <c r="J197" s="154">
        <v>0</v>
      </c>
    </row>
    <row r="198" spans="1:10" ht="13.2">
      <c r="A198" s="151" t="s">
        <v>522</v>
      </c>
      <c r="B198" s="154">
        <v>25039</v>
      </c>
      <c r="C198" s="154">
        <v>170364.141</v>
      </c>
      <c r="D198" s="155">
        <v>1.0429999999999999</v>
      </c>
      <c r="E198" s="154">
        <v>177689.79906300001</v>
      </c>
      <c r="F198" s="154">
        <v>179873.59111278001</v>
      </c>
      <c r="G198" s="154">
        <v>7183.7370147681604</v>
      </c>
      <c r="H198" s="154">
        <v>604.66582991559801</v>
      </c>
      <c r="I198" s="154">
        <v>15140228</v>
      </c>
      <c r="J198" s="154">
        <v>0</v>
      </c>
    </row>
    <row r="199" spans="1:10" ht="13.2">
      <c r="A199" s="151" t="s">
        <v>523</v>
      </c>
      <c r="B199" s="154">
        <v>16040</v>
      </c>
      <c r="C199" s="154">
        <v>128941.389</v>
      </c>
      <c r="D199" s="155">
        <v>0.995</v>
      </c>
      <c r="E199" s="154">
        <v>128296.682055</v>
      </c>
      <c r="F199" s="154">
        <v>129873.43702778</v>
      </c>
      <c r="G199" s="154">
        <v>8096.8476949987598</v>
      </c>
      <c r="H199" s="154">
        <v>1517.77651014619</v>
      </c>
      <c r="I199" s="154">
        <v>24345135</v>
      </c>
      <c r="J199" s="154">
        <v>0</v>
      </c>
    </row>
    <row r="200" spans="1:10" ht="13.2">
      <c r="A200" s="151" t="s">
        <v>524</v>
      </c>
      <c r="B200" s="154">
        <v>12467</v>
      </c>
      <c r="C200" s="154">
        <v>68842.342999999993</v>
      </c>
      <c r="D200" s="155">
        <v>1.071</v>
      </c>
      <c r="E200" s="154">
        <v>73730.149353000001</v>
      </c>
      <c r="F200" s="154">
        <v>74636.286423530895</v>
      </c>
      <c r="G200" s="154">
        <v>5986.7078225339601</v>
      </c>
      <c r="H200" s="154">
        <v>-592.36336231860196</v>
      </c>
      <c r="I200" s="154">
        <v>0</v>
      </c>
      <c r="J200" s="154">
        <v>-7384994</v>
      </c>
    </row>
    <row r="201" spans="1:10" ht="13.2">
      <c r="A201" s="151" t="s">
        <v>525</v>
      </c>
      <c r="B201" s="154">
        <v>40071</v>
      </c>
      <c r="C201" s="154">
        <v>299717.201</v>
      </c>
      <c r="D201" s="155">
        <v>1.0820000000000001</v>
      </c>
      <c r="E201" s="154">
        <v>324294.011482</v>
      </c>
      <c r="F201" s="154">
        <v>328279.55644744099</v>
      </c>
      <c r="G201" s="154">
        <v>8192.4473171979898</v>
      </c>
      <c r="H201" s="154">
        <v>1613.37613234542</v>
      </c>
      <c r="I201" s="154">
        <v>64649595</v>
      </c>
      <c r="J201" s="154">
        <v>0</v>
      </c>
    </row>
    <row r="202" spans="1:10" ht="13.2">
      <c r="A202" s="151" t="s">
        <v>526</v>
      </c>
      <c r="B202" s="154">
        <v>11931</v>
      </c>
      <c r="C202" s="154">
        <v>118461.95600000001</v>
      </c>
      <c r="D202" s="155">
        <v>1.008</v>
      </c>
      <c r="E202" s="154">
        <v>119409.651648</v>
      </c>
      <c r="F202" s="154">
        <v>120877.18579633599</v>
      </c>
      <c r="G202" s="154">
        <v>10131.354102450399</v>
      </c>
      <c r="H202" s="154">
        <v>3552.28291759786</v>
      </c>
      <c r="I202" s="154">
        <v>42382287</v>
      </c>
      <c r="J202" s="154">
        <v>0</v>
      </c>
    </row>
    <row r="203" spans="1:10" ht="13.2">
      <c r="A203" s="151" t="s">
        <v>527</v>
      </c>
      <c r="B203" s="154">
        <v>12777</v>
      </c>
      <c r="C203" s="154">
        <v>75440.373000000007</v>
      </c>
      <c r="D203" s="155">
        <v>1.1879999999999999</v>
      </c>
      <c r="E203" s="154">
        <v>89623.163123999999</v>
      </c>
      <c r="F203" s="154">
        <v>90724.623940199905</v>
      </c>
      <c r="G203" s="154">
        <v>7100.6201722000396</v>
      </c>
      <c r="H203" s="154">
        <v>521.54898734747496</v>
      </c>
      <c r="I203" s="154">
        <v>6663831</v>
      </c>
      <c r="J203" s="154">
        <v>0</v>
      </c>
    </row>
    <row r="204" spans="1:10" ht="18.75" customHeight="1">
      <c r="A204" s="145" t="s">
        <v>528</v>
      </c>
      <c r="B204" s="154"/>
      <c r="C204" s="154"/>
      <c r="D204" s="155"/>
      <c r="E204" s="154"/>
      <c r="F204" s="154"/>
      <c r="G204" s="154"/>
      <c r="H204" s="154"/>
      <c r="I204" s="154"/>
      <c r="J204" s="154"/>
    </row>
    <row r="205" spans="1:10" ht="13.2">
      <c r="A205" s="151" t="s">
        <v>529</v>
      </c>
      <c r="B205" s="154">
        <v>25568</v>
      </c>
      <c r="C205" s="154">
        <v>178369.04399999999</v>
      </c>
      <c r="D205" s="155">
        <v>0.95</v>
      </c>
      <c r="E205" s="154">
        <v>169450.59179999999</v>
      </c>
      <c r="F205" s="154">
        <v>171533.124714971</v>
      </c>
      <c r="G205" s="154">
        <v>6708.8988076881797</v>
      </c>
      <c r="H205" s="154">
        <v>129.827622835618</v>
      </c>
      <c r="I205" s="154">
        <v>3319433</v>
      </c>
      <c r="J205" s="154">
        <v>0</v>
      </c>
    </row>
    <row r="206" spans="1:10" ht="13.2">
      <c r="A206" s="151" t="s">
        <v>530</v>
      </c>
      <c r="B206" s="154">
        <v>8413</v>
      </c>
      <c r="C206" s="154">
        <v>63225.392999999996</v>
      </c>
      <c r="D206" s="155">
        <v>1.018</v>
      </c>
      <c r="E206" s="154">
        <v>64363.450074</v>
      </c>
      <c r="F206" s="154">
        <v>65154.4712317097</v>
      </c>
      <c r="G206" s="154">
        <v>7744.4991360643899</v>
      </c>
      <c r="H206" s="154">
        <v>1165.4279512118201</v>
      </c>
      <c r="I206" s="154">
        <v>9804745</v>
      </c>
      <c r="J206" s="154">
        <v>0</v>
      </c>
    </row>
    <row r="207" spans="1:10" ht="13.2">
      <c r="A207" s="151" t="s">
        <v>531</v>
      </c>
      <c r="B207" s="154">
        <v>9807</v>
      </c>
      <c r="C207" s="154">
        <v>63361.404000000002</v>
      </c>
      <c r="D207" s="155">
        <v>1.05</v>
      </c>
      <c r="E207" s="154">
        <v>66529.474199999997</v>
      </c>
      <c r="F207" s="154">
        <v>67347.115604290695</v>
      </c>
      <c r="G207" s="154">
        <v>6867.2494753024102</v>
      </c>
      <c r="H207" s="154">
        <v>288.17829044984398</v>
      </c>
      <c r="I207" s="154">
        <v>2826164</v>
      </c>
      <c r="J207" s="154">
        <v>0</v>
      </c>
    </row>
    <row r="208" spans="1:10" ht="13.2">
      <c r="A208" s="151" t="s">
        <v>532</v>
      </c>
      <c r="B208" s="154">
        <v>11511</v>
      </c>
      <c r="C208" s="154">
        <v>76016.92</v>
      </c>
      <c r="D208" s="155">
        <v>1.028</v>
      </c>
      <c r="E208" s="154">
        <v>78145.393760000006</v>
      </c>
      <c r="F208" s="154">
        <v>79105.793797142906</v>
      </c>
      <c r="G208" s="154">
        <v>6872.1912776598801</v>
      </c>
      <c r="H208" s="154">
        <v>293.12009280731797</v>
      </c>
      <c r="I208" s="154">
        <v>3374105</v>
      </c>
      <c r="J208" s="154">
        <v>0</v>
      </c>
    </row>
    <row r="209" spans="1:10" ht="13.2">
      <c r="A209" s="151" t="s">
        <v>533</v>
      </c>
      <c r="B209" s="154">
        <v>9017</v>
      </c>
      <c r="C209" s="154">
        <v>73628.751999999993</v>
      </c>
      <c r="D209" s="155">
        <v>0.88800000000000001</v>
      </c>
      <c r="E209" s="154">
        <v>65382.331775999999</v>
      </c>
      <c r="F209" s="154">
        <v>66185.8749004868</v>
      </c>
      <c r="G209" s="154">
        <v>7340.1214262489502</v>
      </c>
      <c r="H209" s="154">
        <v>761.05024139638397</v>
      </c>
      <c r="I209" s="154">
        <v>6862390</v>
      </c>
      <c r="J209" s="154">
        <v>0</v>
      </c>
    </row>
    <row r="210" spans="1:10" ht="13.2">
      <c r="A210" s="151" t="s">
        <v>534</v>
      </c>
      <c r="B210" s="154">
        <v>11402</v>
      </c>
      <c r="C210" s="154">
        <v>82419.509999999995</v>
      </c>
      <c r="D210" s="155">
        <v>1.0880000000000001</v>
      </c>
      <c r="E210" s="154">
        <v>89672.426879999999</v>
      </c>
      <c r="F210" s="154">
        <v>90774.493143441505</v>
      </c>
      <c r="G210" s="154">
        <v>7961.2781216840403</v>
      </c>
      <c r="H210" s="154">
        <v>1382.2069368314801</v>
      </c>
      <c r="I210" s="154">
        <v>15759923</v>
      </c>
      <c r="J210" s="154">
        <v>0</v>
      </c>
    </row>
    <row r="211" spans="1:10" ht="13.2">
      <c r="A211" s="151" t="s">
        <v>535</v>
      </c>
      <c r="B211" s="154">
        <v>16979</v>
      </c>
      <c r="C211" s="154">
        <v>104600.912</v>
      </c>
      <c r="D211" s="155">
        <v>1.117</v>
      </c>
      <c r="E211" s="154">
        <v>116839.218704</v>
      </c>
      <c r="F211" s="154">
        <v>118275.16245684199</v>
      </c>
      <c r="G211" s="154">
        <v>6965.9675161577397</v>
      </c>
      <c r="H211" s="154">
        <v>386.89633130517399</v>
      </c>
      <c r="I211" s="154">
        <v>6569113</v>
      </c>
      <c r="J211" s="154">
        <v>0</v>
      </c>
    </row>
    <row r="212" spans="1:10" ht="13.2">
      <c r="A212" s="151" t="s">
        <v>536</v>
      </c>
      <c r="B212" s="154">
        <v>98083</v>
      </c>
      <c r="C212" s="154">
        <v>605757.80599999998</v>
      </c>
      <c r="D212" s="155">
        <v>0.94599999999999995</v>
      </c>
      <c r="E212" s="154">
        <v>573046.88447599998</v>
      </c>
      <c r="F212" s="154">
        <v>580089.58043867699</v>
      </c>
      <c r="G212" s="154">
        <v>5914.2724064178001</v>
      </c>
      <c r="H212" s="154">
        <v>-664.79877843476299</v>
      </c>
      <c r="I212" s="154">
        <v>0</v>
      </c>
      <c r="J212" s="154">
        <v>-65205459</v>
      </c>
    </row>
    <row r="213" spans="1:10" ht="13.2">
      <c r="A213" s="151" t="s">
        <v>537</v>
      </c>
      <c r="B213" s="154">
        <v>12063</v>
      </c>
      <c r="C213" s="154">
        <v>83522.271999999997</v>
      </c>
      <c r="D213" s="155">
        <v>1.0489999999999999</v>
      </c>
      <c r="E213" s="154">
        <v>87614.863328000007</v>
      </c>
      <c r="F213" s="154">
        <v>88691.642315804595</v>
      </c>
      <c r="G213" s="154">
        <v>7352.3702491755403</v>
      </c>
      <c r="H213" s="154">
        <v>773.29906432297696</v>
      </c>
      <c r="I213" s="154">
        <v>9328307</v>
      </c>
      <c r="J213" s="154">
        <v>0</v>
      </c>
    </row>
    <row r="214" spans="1:10" ht="13.2">
      <c r="A214" s="151" t="s">
        <v>538</v>
      </c>
      <c r="B214" s="154">
        <v>23762</v>
      </c>
      <c r="C214" s="154">
        <v>157164.489</v>
      </c>
      <c r="D214" s="155">
        <v>0.97399999999999998</v>
      </c>
      <c r="E214" s="154">
        <v>153078.21228599999</v>
      </c>
      <c r="F214" s="154">
        <v>154959.53009235399</v>
      </c>
      <c r="G214" s="154">
        <v>6521.3168122361003</v>
      </c>
      <c r="H214" s="154">
        <v>-57.754372616467698</v>
      </c>
      <c r="I214" s="154">
        <v>0</v>
      </c>
      <c r="J214" s="154">
        <v>-1372359</v>
      </c>
    </row>
    <row r="215" spans="1:10" ht="13.2">
      <c r="A215" s="151" t="s">
        <v>539</v>
      </c>
      <c r="B215" s="154">
        <v>3632</v>
      </c>
      <c r="C215" s="154">
        <v>30963.819</v>
      </c>
      <c r="D215" s="155">
        <v>1.0249999999999999</v>
      </c>
      <c r="E215" s="154">
        <v>31737.914475000001</v>
      </c>
      <c r="F215" s="154">
        <v>32127.970660963299</v>
      </c>
      <c r="G215" s="154">
        <v>8845.8069000449705</v>
      </c>
      <c r="H215" s="154">
        <v>2266.7357151924002</v>
      </c>
      <c r="I215" s="154">
        <v>8232784</v>
      </c>
      <c r="J215" s="154">
        <v>0</v>
      </c>
    </row>
    <row r="216" spans="1:10" ht="13.2">
      <c r="A216" s="151" t="s">
        <v>540</v>
      </c>
      <c r="B216" s="154">
        <v>3799</v>
      </c>
      <c r="C216" s="154">
        <v>9975.0290000000005</v>
      </c>
      <c r="D216" s="155">
        <v>1.625</v>
      </c>
      <c r="E216" s="154">
        <v>16209.422124999999</v>
      </c>
      <c r="F216" s="154">
        <v>16408.634501595399</v>
      </c>
      <c r="G216" s="154">
        <v>4319.19834208882</v>
      </c>
      <c r="H216" s="154">
        <v>-2259.8728427637502</v>
      </c>
      <c r="I216" s="154">
        <v>0</v>
      </c>
      <c r="J216" s="154">
        <v>-8585257</v>
      </c>
    </row>
    <row r="217" spans="1:10" ht="13.2">
      <c r="A217" s="151" t="s">
        <v>541</v>
      </c>
      <c r="B217" s="154">
        <v>13382</v>
      </c>
      <c r="C217" s="154">
        <v>117131.545</v>
      </c>
      <c r="D217" s="155">
        <v>0.92700000000000005</v>
      </c>
      <c r="E217" s="154">
        <v>108580.942215</v>
      </c>
      <c r="F217" s="154">
        <v>109915.39247391799</v>
      </c>
      <c r="G217" s="154">
        <v>8213.6745235329709</v>
      </c>
      <c r="H217" s="154">
        <v>1634.6033386804099</v>
      </c>
      <c r="I217" s="154">
        <v>21874262</v>
      </c>
      <c r="J217" s="154">
        <v>0</v>
      </c>
    </row>
    <row r="218" spans="1:10" ht="13.2">
      <c r="A218" s="151" t="s">
        <v>542</v>
      </c>
      <c r="B218" s="154">
        <v>14921</v>
      </c>
      <c r="C218" s="154">
        <v>113566.37699999999</v>
      </c>
      <c r="D218" s="155">
        <v>0.93200000000000005</v>
      </c>
      <c r="E218" s="154">
        <v>105843.863364</v>
      </c>
      <c r="F218" s="154">
        <v>107144.67516384</v>
      </c>
      <c r="G218" s="154">
        <v>7180.7972095596697</v>
      </c>
      <c r="H218" s="154">
        <v>601.72602470710206</v>
      </c>
      <c r="I218" s="154">
        <v>8978354</v>
      </c>
      <c r="J218" s="154">
        <v>0</v>
      </c>
    </row>
    <row r="219" spans="1:10" ht="13.2">
      <c r="A219" s="151" t="s">
        <v>543</v>
      </c>
      <c r="B219" s="154">
        <v>11306</v>
      </c>
      <c r="C219" s="154">
        <v>90878.437999999995</v>
      </c>
      <c r="D219" s="155">
        <v>1.0189999999999999</v>
      </c>
      <c r="E219" s="154">
        <v>92605.128322000004</v>
      </c>
      <c r="F219" s="154">
        <v>93743.237229010207</v>
      </c>
      <c r="G219" s="154">
        <v>8291.4591569971799</v>
      </c>
      <c r="H219" s="154">
        <v>1712.3879721446201</v>
      </c>
      <c r="I219" s="154">
        <v>19360258</v>
      </c>
      <c r="J219" s="154">
        <v>0</v>
      </c>
    </row>
    <row r="220" spans="1:10" ht="13.2">
      <c r="A220" s="151" t="s">
        <v>544</v>
      </c>
      <c r="B220" s="154">
        <v>9844</v>
      </c>
      <c r="C220" s="154">
        <v>65671.421000000002</v>
      </c>
      <c r="D220" s="155">
        <v>1.016</v>
      </c>
      <c r="E220" s="154">
        <v>66722.163736000002</v>
      </c>
      <c r="F220" s="154">
        <v>67542.173277792201</v>
      </c>
      <c r="G220" s="154">
        <v>6861.25287259165</v>
      </c>
      <c r="H220" s="154">
        <v>282.18168773908701</v>
      </c>
      <c r="I220" s="154">
        <v>2777797</v>
      </c>
      <c r="J220" s="154">
        <v>0</v>
      </c>
    </row>
    <row r="221" spans="1:10" ht="18.75" customHeight="1">
      <c r="A221" s="145" t="s">
        <v>545</v>
      </c>
      <c r="B221" s="154"/>
      <c r="C221" s="154"/>
      <c r="D221" s="155"/>
      <c r="E221" s="154"/>
      <c r="F221" s="154"/>
      <c r="G221" s="154"/>
      <c r="H221" s="154"/>
      <c r="I221" s="154"/>
      <c r="J221" s="154"/>
    </row>
    <row r="222" spans="1:10" ht="13.2">
      <c r="A222" s="151" t="s">
        <v>546</v>
      </c>
      <c r="B222" s="154">
        <v>11471</v>
      </c>
      <c r="C222" s="154">
        <v>66951.428</v>
      </c>
      <c r="D222" s="155">
        <v>1.1040000000000001</v>
      </c>
      <c r="E222" s="154">
        <v>73914.376512000003</v>
      </c>
      <c r="F222" s="154">
        <v>74822.777718161102</v>
      </c>
      <c r="G222" s="154">
        <v>6522.7772398362104</v>
      </c>
      <c r="H222" s="154">
        <v>-56.293945016358499</v>
      </c>
      <c r="I222" s="154">
        <v>0</v>
      </c>
      <c r="J222" s="154">
        <v>-645748</v>
      </c>
    </row>
    <row r="223" spans="1:10" ht="13.2">
      <c r="A223" s="151" t="s">
        <v>547</v>
      </c>
      <c r="B223" s="154">
        <v>9290</v>
      </c>
      <c r="C223" s="154">
        <v>70294.429000000004</v>
      </c>
      <c r="D223" s="155">
        <v>1.0069999999999999</v>
      </c>
      <c r="E223" s="154">
        <v>70786.490002999999</v>
      </c>
      <c r="F223" s="154">
        <v>71656.449758233794</v>
      </c>
      <c r="G223" s="154">
        <v>7713.2884562146201</v>
      </c>
      <c r="H223" s="154">
        <v>1134.21727136205</v>
      </c>
      <c r="I223" s="154">
        <v>10536878</v>
      </c>
      <c r="J223" s="154">
        <v>0</v>
      </c>
    </row>
    <row r="224" spans="1:10" ht="13.2">
      <c r="A224" s="151" t="s">
        <v>548</v>
      </c>
      <c r="B224" s="154">
        <v>16122</v>
      </c>
      <c r="C224" s="154">
        <v>89638.21</v>
      </c>
      <c r="D224" s="155">
        <v>1.1240000000000001</v>
      </c>
      <c r="E224" s="154">
        <v>100753.34804</v>
      </c>
      <c r="F224" s="154">
        <v>101991.597852869</v>
      </c>
      <c r="G224" s="154">
        <v>6326.2373063434397</v>
      </c>
      <c r="H224" s="154">
        <v>-252.83387850912499</v>
      </c>
      <c r="I224" s="154">
        <v>0</v>
      </c>
      <c r="J224" s="154">
        <v>-4076188</v>
      </c>
    </row>
    <row r="225" spans="1:10" ht="13.2">
      <c r="A225" s="151" t="s">
        <v>549</v>
      </c>
      <c r="B225" s="154">
        <v>6335</v>
      </c>
      <c r="C225" s="154">
        <v>42321.607000000004</v>
      </c>
      <c r="D225" s="155">
        <v>1.113</v>
      </c>
      <c r="E225" s="154">
        <v>47103.948591</v>
      </c>
      <c r="F225" s="154">
        <v>47682.851988880502</v>
      </c>
      <c r="G225" s="154">
        <v>7526.89060597956</v>
      </c>
      <c r="H225" s="154">
        <v>947.81942112699301</v>
      </c>
      <c r="I225" s="154">
        <v>6004436</v>
      </c>
      <c r="J225" s="154">
        <v>0</v>
      </c>
    </row>
    <row r="226" spans="1:10" ht="13.2">
      <c r="A226" s="151" t="s">
        <v>550</v>
      </c>
      <c r="B226" s="154">
        <v>30166</v>
      </c>
      <c r="C226" s="154">
        <v>211627.20199999999</v>
      </c>
      <c r="D226" s="155">
        <v>0.97599999999999998</v>
      </c>
      <c r="E226" s="154">
        <v>206548.149152</v>
      </c>
      <c r="F226" s="154">
        <v>209086.607793934</v>
      </c>
      <c r="G226" s="154">
        <v>6931.2009478861501</v>
      </c>
      <c r="H226" s="154">
        <v>352.12976303358602</v>
      </c>
      <c r="I226" s="154">
        <v>10622346</v>
      </c>
      <c r="J226" s="154">
        <v>0</v>
      </c>
    </row>
    <row r="227" spans="1:10" ht="13.2">
      <c r="A227" s="151" t="s">
        <v>551</v>
      </c>
      <c r="B227" s="154">
        <v>22682</v>
      </c>
      <c r="C227" s="154">
        <v>171863.212</v>
      </c>
      <c r="D227" s="155">
        <v>1.036</v>
      </c>
      <c r="E227" s="154">
        <v>178050.28763199999</v>
      </c>
      <c r="F227" s="154">
        <v>180238.51005468401</v>
      </c>
      <c r="G227" s="154">
        <v>7946.32351885564</v>
      </c>
      <c r="H227" s="154">
        <v>1367.25233400308</v>
      </c>
      <c r="I227" s="154">
        <v>31012017</v>
      </c>
      <c r="J227" s="154">
        <v>0</v>
      </c>
    </row>
    <row r="228" spans="1:10" ht="13.2">
      <c r="A228" s="151" t="s">
        <v>552</v>
      </c>
      <c r="B228" s="154">
        <v>5450</v>
      </c>
      <c r="C228" s="154">
        <v>40243.239000000001</v>
      </c>
      <c r="D228" s="155">
        <v>1.0189999999999999</v>
      </c>
      <c r="E228" s="154">
        <v>41007.860541000002</v>
      </c>
      <c r="F228" s="154">
        <v>41511.843551280603</v>
      </c>
      <c r="G228" s="154">
        <v>7616.85202775791</v>
      </c>
      <c r="H228" s="154">
        <v>1037.78084290534</v>
      </c>
      <c r="I228" s="154">
        <v>5655906</v>
      </c>
      <c r="J228" s="154">
        <v>0</v>
      </c>
    </row>
    <row r="229" spans="1:10" ht="13.2">
      <c r="A229" s="151" t="s">
        <v>553</v>
      </c>
      <c r="B229" s="154">
        <v>8589</v>
      </c>
      <c r="C229" s="154">
        <v>59900.423000000003</v>
      </c>
      <c r="D229" s="155">
        <v>0.96499999999999997</v>
      </c>
      <c r="E229" s="154">
        <v>57803.908195000004</v>
      </c>
      <c r="F229" s="154">
        <v>58514.313158189303</v>
      </c>
      <c r="G229" s="154">
        <v>6812.7038256129099</v>
      </c>
      <c r="H229" s="154">
        <v>233.63264076034201</v>
      </c>
      <c r="I229" s="154">
        <v>2006671</v>
      </c>
      <c r="J229" s="154">
        <v>0</v>
      </c>
    </row>
    <row r="230" spans="1:10" ht="13.2">
      <c r="A230" s="151" t="s">
        <v>554</v>
      </c>
      <c r="B230" s="154">
        <v>23171</v>
      </c>
      <c r="C230" s="154">
        <v>215376.408</v>
      </c>
      <c r="D230" s="155">
        <v>0.96699999999999997</v>
      </c>
      <c r="E230" s="154">
        <v>208268.98653600001</v>
      </c>
      <c r="F230" s="154">
        <v>210828.59411849201</v>
      </c>
      <c r="G230" s="154">
        <v>9098.8129178063791</v>
      </c>
      <c r="H230" s="154">
        <v>2519.7417329538098</v>
      </c>
      <c r="I230" s="154">
        <v>58384936</v>
      </c>
      <c r="J230" s="154">
        <v>0</v>
      </c>
    </row>
    <row r="231" spans="1:10" ht="13.2">
      <c r="A231" s="151" t="s">
        <v>555</v>
      </c>
      <c r="B231" s="154">
        <v>4364</v>
      </c>
      <c r="C231" s="154">
        <v>27736.222000000002</v>
      </c>
      <c r="D231" s="155">
        <v>1.0620000000000001</v>
      </c>
      <c r="E231" s="154">
        <v>29455.867763999999</v>
      </c>
      <c r="F231" s="154">
        <v>29817.8777959861</v>
      </c>
      <c r="G231" s="154">
        <v>6832.6942703909399</v>
      </c>
      <c r="H231" s="154">
        <v>253.62308553837701</v>
      </c>
      <c r="I231" s="154">
        <v>1106811</v>
      </c>
      <c r="J231" s="154">
        <v>0</v>
      </c>
    </row>
    <row r="232" spans="1:10" ht="13.2">
      <c r="A232" s="151" t="s">
        <v>556</v>
      </c>
      <c r="B232" s="154">
        <v>10627</v>
      </c>
      <c r="C232" s="154">
        <v>89747.07</v>
      </c>
      <c r="D232" s="155">
        <v>0.85</v>
      </c>
      <c r="E232" s="154">
        <v>76285.0095</v>
      </c>
      <c r="F232" s="154">
        <v>77222.545577715005</v>
      </c>
      <c r="G232" s="154">
        <v>7266.6364522174699</v>
      </c>
      <c r="H232" s="154">
        <v>687.56526736490298</v>
      </c>
      <c r="I232" s="154">
        <v>7306756</v>
      </c>
      <c r="J232" s="154">
        <v>0</v>
      </c>
    </row>
    <row r="233" spans="1:10" ht="13.2">
      <c r="A233" s="151" t="s">
        <v>557</v>
      </c>
      <c r="B233" s="154">
        <v>160206</v>
      </c>
      <c r="C233" s="154">
        <v>1258261.0789999999</v>
      </c>
      <c r="D233" s="155">
        <v>1.012</v>
      </c>
      <c r="E233" s="154">
        <v>1273360.2119479999</v>
      </c>
      <c r="F233" s="154">
        <v>1289009.6972984399</v>
      </c>
      <c r="G233" s="154">
        <v>8045.9514456289799</v>
      </c>
      <c r="H233" s="154">
        <v>1466.8802607764101</v>
      </c>
      <c r="I233" s="154">
        <v>235003019</v>
      </c>
      <c r="J233" s="154">
        <v>0</v>
      </c>
    </row>
    <row r="234" spans="1:10" ht="18.75" customHeight="1">
      <c r="A234" s="145" t="s">
        <v>558</v>
      </c>
      <c r="B234" s="154"/>
      <c r="C234" s="154"/>
      <c r="D234" s="155"/>
      <c r="E234" s="154"/>
      <c r="F234" s="154"/>
      <c r="G234" s="154"/>
      <c r="H234" s="154"/>
      <c r="I234" s="154"/>
      <c r="J234" s="154"/>
    </row>
    <row r="235" spans="1:10" ht="13.2">
      <c r="A235" s="151" t="s">
        <v>559</v>
      </c>
      <c r="B235" s="154">
        <v>13991</v>
      </c>
      <c r="C235" s="154">
        <v>87571.597999999998</v>
      </c>
      <c r="D235" s="155">
        <v>0.93500000000000005</v>
      </c>
      <c r="E235" s="154">
        <v>81879.444130000003</v>
      </c>
      <c r="F235" s="154">
        <v>82885.735318770603</v>
      </c>
      <c r="G235" s="154">
        <v>5924.2180915424597</v>
      </c>
      <c r="H235" s="154">
        <v>-654.85309331010603</v>
      </c>
      <c r="I235" s="154">
        <v>0</v>
      </c>
      <c r="J235" s="154">
        <v>-9162050</v>
      </c>
    </row>
    <row r="236" spans="1:10" ht="13.2">
      <c r="A236" s="151" t="s">
        <v>560</v>
      </c>
      <c r="B236" s="154">
        <v>13100</v>
      </c>
      <c r="C236" s="154">
        <v>91610.186000000002</v>
      </c>
      <c r="D236" s="155">
        <v>0.94099999999999995</v>
      </c>
      <c r="E236" s="154">
        <v>86205.185026000006</v>
      </c>
      <c r="F236" s="154">
        <v>87264.639191080394</v>
      </c>
      <c r="G236" s="154">
        <v>6661.4228390137696</v>
      </c>
      <c r="H236" s="154">
        <v>82.351654161206199</v>
      </c>
      <c r="I236" s="154">
        <v>1078807</v>
      </c>
      <c r="J236" s="154">
        <v>0</v>
      </c>
    </row>
    <row r="237" spans="1:10" ht="13.2">
      <c r="A237" s="151" t="s">
        <v>561</v>
      </c>
      <c r="B237" s="154">
        <v>16659</v>
      </c>
      <c r="C237" s="154">
        <v>147106.274</v>
      </c>
      <c r="D237" s="155">
        <v>1.0089999999999999</v>
      </c>
      <c r="E237" s="154">
        <v>148430.23046600001</v>
      </c>
      <c r="F237" s="154">
        <v>150254.42498334401</v>
      </c>
      <c r="G237" s="154">
        <v>9019.4144296382692</v>
      </c>
      <c r="H237" s="154">
        <v>2440.3432447856999</v>
      </c>
      <c r="I237" s="154">
        <v>40653678</v>
      </c>
      <c r="J237" s="154">
        <v>0</v>
      </c>
    </row>
    <row r="238" spans="1:10" ht="13.2">
      <c r="A238" s="151" t="s">
        <v>562</v>
      </c>
      <c r="B238" s="154">
        <v>8673</v>
      </c>
      <c r="C238" s="154">
        <v>83907.304999999993</v>
      </c>
      <c r="D238" s="155">
        <v>1.0780000000000001</v>
      </c>
      <c r="E238" s="154">
        <v>90452.074789999999</v>
      </c>
      <c r="F238" s="154">
        <v>91563.722857892106</v>
      </c>
      <c r="G238" s="154">
        <v>10557.3299732379</v>
      </c>
      <c r="H238" s="154">
        <v>3978.2587883853098</v>
      </c>
      <c r="I238" s="154">
        <v>34503438</v>
      </c>
      <c r="J238" s="154">
        <v>0</v>
      </c>
    </row>
    <row r="239" spans="1:10" ht="13.2">
      <c r="A239" s="151" t="s">
        <v>563</v>
      </c>
      <c r="B239" s="154">
        <v>25806</v>
      </c>
      <c r="C239" s="154">
        <v>159473.473</v>
      </c>
      <c r="D239" s="155">
        <v>1.127</v>
      </c>
      <c r="E239" s="154">
        <v>179726.60407100001</v>
      </c>
      <c r="F239" s="154">
        <v>181935.42827573101</v>
      </c>
      <c r="G239" s="154">
        <v>7050.1212228059903</v>
      </c>
      <c r="H239" s="154">
        <v>471.050037953426</v>
      </c>
      <c r="I239" s="154">
        <v>12155917</v>
      </c>
      <c r="J239" s="154">
        <v>0</v>
      </c>
    </row>
    <row r="240" spans="1:10" ht="13.2">
      <c r="A240" s="151" t="s">
        <v>564</v>
      </c>
      <c r="B240" s="154">
        <v>5451</v>
      </c>
      <c r="C240" s="154">
        <v>24826.899000000001</v>
      </c>
      <c r="D240" s="155">
        <v>1.1839999999999999</v>
      </c>
      <c r="E240" s="154">
        <v>29395.048416000001</v>
      </c>
      <c r="F240" s="154">
        <v>29756.310983532101</v>
      </c>
      <c r="G240" s="154">
        <v>5458.8719470798196</v>
      </c>
      <c r="H240" s="154">
        <v>-1120.1992377727499</v>
      </c>
      <c r="I240" s="154">
        <v>0</v>
      </c>
      <c r="J240" s="154">
        <v>-6106206</v>
      </c>
    </row>
    <row r="241" spans="1:10" ht="13.2">
      <c r="A241" s="151" t="s">
        <v>565</v>
      </c>
      <c r="B241" s="154">
        <v>22852</v>
      </c>
      <c r="C241" s="154">
        <v>169963.08799999999</v>
      </c>
      <c r="D241" s="155">
        <v>0.89900000000000002</v>
      </c>
      <c r="E241" s="154">
        <v>152796.816112</v>
      </c>
      <c r="F241" s="154">
        <v>154674.67558405001</v>
      </c>
      <c r="G241" s="154">
        <v>6768.5399782973</v>
      </c>
      <c r="H241" s="154">
        <v>189.468793444733</v>
      </c>
      <c r="I241" s="154">
        <v>4329741</v>
      </c>
      <c r="J241" s="154">
        <v>0</v>
      </c>
    </row>
    <row r="242" spans="1:10" ht="13.2">
      <c r="A242" s="151" t="s">
        <v>566</v>
      </c>
      <c r="B242" s="154">
        <v>4271</v>
      </c>
      <c r="C242" s="154">
        <v>15195.338</v>
      </c>
      <c r="D242" s="155">
        <v>1.373</v>
      </c>
      <c r="E242" s="154">
        <v>20863.199074</v>
      </c>
      <c r="F242" s="154">
        <v>21119.605961232901</v>
      </c>
      <c r="G242" s="154">
        <v>4944.8854978302197</v>
      </c>
      <c r="H242" s="154">
        <v>-1634.1856870223401</v>
      </c>
      <c r="I242" s="154">
        <v>0</v>
      </c>
      <c r="J242" s="154">
        <v>-6979607</v>
      </c>
    </row>
    <row r="243" spans="1:10" ht="13.2">
      <c r="A243" s="151" t="s">
        <v>567</v>
      </c>
      <c r="B243" s="154">
        <v>9830</v>
      </c>
      <c r="C243" s="154">
        <v>41406.887000000002</v>
      </c>
      <c r="D243" s="155">
        <v>1.085</v>
      </c>
      <c r="E243" s="154">
        <v>44926.472394999997</v>
      </c>
      <c r="F243" s="154">
        <v>45478.614801363401</v>
      </c>
      <c r="G243" s="154">
        <v>4626.51218732079</v>
      </c>
      <c r="H243" s="154">
        <v>-1952.5589975317801</v>
      </c>
      <c r="I243" s="154">
        <v>0</v>
      </c>
      <c r="J243" s="154">
        <v>-19193655</v>
      </c>
    </row>
    <row r="244" spans="1:10" ht="13.2">
      <c r="A244" s="151" t="s">
        <v>568</v>
      </c>
      <c r="B244" s="154">
        <v>160693</v>
      </c>
      <c r="C244" s="154">
        <v>980663.94900000002</v>
      </c>
      <c r="D244" s="155">
        <v>0.94099999999999995</v>
      </c>
      <c r="E244" s="154">
        <v>922804.77600900002</v>
      </c>
      <c r="F244" s="154">
        <v>934145.96579014801</v>
      </c>
      <c r="G244" s="154">
        <v>5813.23371764886</v>
      </c>
      <c r="H244" s="154">
        <v>-765.837467203708</v>
      </c>
      <c r="I244" s="154">
        <v>0</v>
      </c>
      <c r="J244" s="154">
        <v>-123064720</v>
      </c>
    </row>
    <row r="245" spans="1:10" ht="18.75" customHeight="1">
      <c r="A245" s="145" t="s">
        <v>569</v>
      </c>
      <c r="B245" s="154"/>
      <c r="C245" s="154"/>
      <c r="D245" s="155"/>
      <c r="E245" s="154"/>
      <c r="F245" s="154"/>
      <c r="G245" s="154"/>
      <c r="H245" s="154"/>
      <c r="I245" s="154"/>
      <c r="J245" s="154"/>
    </row>
    <row r="246" spans="1:10" ht="13.2">
      <c r="A246" s="151" t="s">
        <v>570</v>
      </c>
      <c r="B246" s="154">
        <v>22447</v>
      </c>
      <c r="C246" s="154">
        <v>130838.22100000001</v>
      </c>
      <c r="D246" s="155">
        <v>1.137</v>
      </c>
      <c r="E246" s="154">
        <v>148763.05727700001</v>
      </c>
      <c r="F246" s="154">
        <v>150591.342206667</v>
      </c>
      <c r="G246" s="154">
        <v>6708.7513791004303</v>
      </c>
      <c r="H246" s="154">
        <v>129.68019424786101</v>
      </c>
      <c r="I246" s="154">
        <v>2910931</v>
      </c>
      <c r="J246" s="154">
        <v>0</v>
      </c>
    </row>
    <row r="247" spans="1:10" ht="13.2">
      <c r="A247" s="151" t="s">
        <v>571</v>
      </c>
      <c r="B247" s="154">
        <v>51384</v>
      </c>
      <c r="C247" s="154">
        <v>395145.06099999999</v>
      </c>
      <c r="D247" s="155">
        <v>1.0329999999999999</v>
      </c>
      <c r="E247" s="154">
        <v>408184.84801299998</v>
      </c>
      <c r="F247" s="154">
        <v>413201.404003451</v>
      </c>
      <c r="G247" s="154">
        <v>8041.4409933724601</v>
      </c>
      <c r="H247" s="154">
        <v>1462.3698085199001</v>
      </c>
      <c r="I247" s="154">
        <v>75142410</v>
      </c>
      <c r="J247" s="154">
        <v>0</v>
      </c>
    </row>
    <row r="248" spans="1:10" ht="13.2">
      <c r="A248" s="151" t="s">
        <v>572</v>
      </c>
      <c r="B248" s="154">
        <v>59892</v>
      </c>
      <c r="C248" s="154">
        <v>429916.91399999999</v>
      </c>
      <c r="D248" s="155">
        <v>0.97599999999999998</v>
      </c>
      <c r="E248" s="154">
        <v>419598.90806400002</v>
      </c>
      <c r="F248" s="154">
        <v>424755.74185163702</v>
      </c>
      <c r="G248" s="154">
        <v>7092.0280146202704</v>
      </c>
      <c r="H248" s="154">
        <v>512.95682976770399</v>
      </c>
      <c r="I248" s="154">
        <v>30722010</v>
      </c>
      <c r="J248" s="154">
        <v>0</v>
      </c>
    </row>
    <row r="249" spans="1:10" ht="13.2">
      <c r="A249" s="151" t="s">
        <v>573</v>
      </c>
      <c r="B249" s="154">
        <v>10383</v>
      </c>
      <c r="C249" s="154">
        <v>68956.062000000005</v>
      </c>
      <c r="D249" s="155">
        <v>1.036</v>
      </c>
      <c r="E249" s="154">
        <v>71438.480232000002</v>
      </c>
      <c r="F249" s="154">
        <v>72316.452889978493</v>
      </c>
      <c r="G249" s="154">
        <v>6964.8900019241601</v>
      </c>
      <c r="H249" s="154">
        <v>385.818817071593</v>
      </c>
      <c r="I249" s="154">
        <v>4005957</v>
      </c>
      <c r="J249" s="154">
        <v>0</v>
      </c>
    </row>
    <row r="250" spans="1:10" ht="13.2">
      <c r="A250" s="151" t="s">
        <v>574</v>
      </c>
      <c r="B250" s="154">
        <v>15297</v>
      </c>
      <c r="C250" s="154">
        <v>101139.535</v>
      </c>
      <c r="D250" s="155">
        <v>1.0509999999999999</v>
      </c>
      <c r="E250" s="154">
        <v>106297.651285</v>
      </c>
      <c r="F250" s="154">
        <v>107604.040098599</v>
      </c>
      <c r="G250" s="154">
        <v>7034.3230763286001</v>
      </c>
      <c r="H250" s="154">
        <v>455.25189147603101</v>
      </c>
      <c r="I250" s="154">
        <v>6963988</v>
      </c>
      <c r="J250" s="154">
        <v>0</v>
      </c>
    </row>
    <row r="251" spans="1:10" ht="13.2">
      <c r="A251" s="151" t="s">
        <v>575</v>
      </c>
      <c r="B251" s="154">
        <v>16109</v>
      </c>
      <c r="C251" s="154">
        <v>52893.400999999998</v>
      </c>
      <c r="D251" s="155">
        <v>1.1220000000000001</v>
      </c>
      <c r="E251" s="154">
        <v>59346.395922000003</v>
      </c>
      <c r="F251" s="154">
        <v>60075.757924101301</v>
      </c>
      <c r="G251" s="154">
        <v>3729.32881768585</v>
      </c>
      <c r="H251" s="154">
        <v>-2849.7423671667202</v>
      </c>
      <c r="I251" s="154">
        <v>0</v>
      </c>
      <c r="J251" s="154">
        <v>-45906500</v>
      </c>
    </row>
    <row r="252" spans="1:10" ht="13.2">
      <c r="A252" s="151" t="s">
        <v>576</v>
      </c>
      <c r="B252" s="154">
        <v>26584</v>
      </c>
      <c r="C252" s="154">
        <v>189444.18100000001</v>
      </c>
      <c r="D252" s="155">
        <v>1.004</v>
      </c>
      <c r="E252" s="154">
        <v>190201.95772400001</v>
      </c>
      <c r="F252" s="154">
        <v>192539.52310659699</v>
      </c>
      <c r="G252" s="154">
        <v>7242.6844382559802</v>
      </c>
      <c r="H252" s="154">
        <v>663.61325340341295</v>
      </c>
      <c r="I252" s="154">
        <v>17641495</v>
      </c>
      <c r="J252" s="154">
        <v>0</v>
      </c>
    </row>
    <row r="253" spans="1:10" ht="13.2">
      <c r="A253" s="151" t="s">
        <v>577</v>
      </c>
      <c r="B253" s="154">
        <v>10186</v>
      </c>
      <c r="C253" s="154">
        <v>54144.682000000001</v>
      </c>
      <c r="D253" s="155">
        <v>1.161</v>
      </c>
      <c r="E253" s="154">
        <v>62861.975802000001</v>
      </c>
      <c r="F253" s="154">
        <v>63634.543972563399</v>
      </c>
      <c r="G253" s="154">
        <v>6247.2554459614503</v>
      </c>
      <c r="H253" s="154">
        <v>-331.81573889111201</v>
      </c>
      <c r="I253" s="154">
        <v>0</v>
      </c>
      <c r="J253" s="154">
        <v>-3379875</v>
      </c>
    </row>
    <row r="254" spans="1:10" ht="13.2">
      <c r="A254" s="151" t="s">
        <v>578</v>
      </c>
      <c r="B254" s="154">
        <v>20527</v>
      </c>
      <c r="C254" s="154">
        <v>167691.70199999999</v>
      </c>
      <c r="D254" s="155">
        <v>1.006</v>
      </c>
      <c r="E254" s="154">
        <v>168697.852212</v>
      </c>
      <c r="F254" s="154">
        <v>170771.13402343899</v>
      </c>
      <c r="G254" s="154">
        <v>8319.3420384585606</v>
      </c>
      <c r="H254" s="154">
        <v>1740.2708536059899</v>
      </c>
      <c r="I254" s="154">
        <v>35722540</v>
      </c>
      <c r="J254" s="154">
        <v>0</v>
      </c>
    </row>
    <row r="255" spans="1:10" ht="13.2">
      <c r="A255" s="151" t="s">
        <v>579</v>
      </c>
      <c r="B255" s="154">
        <v>6866</v>
      </c>
      <c r="C255" s="154">
        <v>36640.631999999998</v>
      </c>
      <c r="D255" s="155">
        <v>0.97399999999999998</v>
      </c>
      <c r="E255" s="154">
        <v>35687.975568000002</v>
      </c>
      <c r="F255" s="154">
        <v>36126.577658435803</v>
      </c>
      <c r="G255" s="154">
        <v>5261.66292724086</v>
      </c>
      <c r="H255" s="154">
        <v>-1317.4082576117</v>
      </c>
      <c r="I255" s="154">
        <v>0</v>
      </c>
      <c r="J255" s="154">
        <v>-9045325</v>
      </c>
    </row>
    <row r="256" spans="1:10" ht="13.2">
      <c r="A256" s="151" t="s">
        <v>580</v>
      </c>
      <c r="B256" s="154">
        <v>11024</v>
      </c>
      <c r="C256" s="154">
        <v>79111.005000000005</v>
      </c>
      <c r="D256" s="155">
        <v>1.008</v>
      </c>
      <c r="E256" s="154">
        <v>79743.893039999995</v>
      </c>
      <c r="F256" s="154">
        <v>80723.938493130001</v>
      </c>
      <c r="G256" s="154">
        <v>7322.5633611329804</v>
      </c>
      <c r="H256" s="154">
        <v>743.49217628041197</v>
      </c>
      <c r="I256" s="154">
        <v>8196258</v>
      </c>
      <c r="J256" s="154">
        <v>0</v>
      </c>
    </row>
    <row r="257" spans="1:10" ht="13.2">
      <c r="A257" s="151" t="s">
        <v>581</v>
      </c>
      <c r="B257" s="154">
        <v>10820</v>
      </c>
      <c r="C257" s="154">
        <v>73941.532000000007</v>
      </c>
      <c r="D257" s="155">
        <v>0.92100000000000004</v>
      </c>
      <c r="E257" s="154">
        <v>68100.150972000003</v>
      </c>
      <c r="F257" s="154">
        <v>68937.095856094005</v>
      </c>
      <c r="G257" s="154">
        <v>6371.2657907665498</v>
      </c>
      <c r="H257" s="154">
        <v>-207.805394086018</v>
      </c>
      <c r="I257" s="154">
        <v>0</v>
      </c>
      <c r="J257" s="154">
        <v>-2248454</v>
      </c>
    </row>
    <row r="258" spans="1:10" ht="13.2">
      <c r="A258" s="151" t="s">
        <v>582</v>
      </c>
      <c r="B258" s="154">
        <v>11234</v>
      </c>
      <c r="C258" s="154">
        <v>67062.365000000005</v>
      </c>
      <c r="D258" s="155">
        <v>1.0029999999999999</v>
      </c>
      <c r="E258" s="154">
        <v>67263.552095000006</v>
      </c>
      <c r="F258" s="154">
        <v>68090.215252252703</v>
      </c>
      <c r="G258" s="154">
        <v>6061.0837860292604</v>
      </c>
      <c r="H258" s="154">
        <v>-517.98739882330403</v>
      </c>
      <c r="I258" s="154">
        <v>0</v>
      </c>
      <c r="J258" s="154">
        <v>-5819070</v>
      </c>
    </row>
    <row r="259" spans="1:10" ht="13.2">
      <c r="A259" s="151" t="s">
        <v>583</v>
      </c>
      <c r="B259" s="154">
        <v>6747</v>
      </c>
      <c r="C259" s="154">
        <v>50712.694000000003</v>
      </c>
      <c r="D259" s="155">
        <v>1.0349999999999999</v>
      </c>
      <c r="E259" s="154">
        <v>52487.638290000003</v>
      </c>
      <c r="F259" s="154">
        <v>53132.706762213202</v>
      </c>
      <c r="G259" s="154">
        <v>7875.0121183063802</v>
      </c>
      <c r="H259" s="154">
        <v>1295.94093345382</v>
      </c>
      <c r="I259" s="154">
        <v>8743713</v>
      </c>
      <c r="J259" s="154">
        <v>0</v>
      </c>
    </row>
    <row r="260" spans="1:10" ht="13.2">
      <c r="A260" s="151" t="s">
        <v>584</v>
      </c>
      <c r="B260" s="154">
        <v>6868</v>
      </c>
      <c r="C260" s="154">
        <v>29259.313999999998</v>
      </c>
      <c r="D260" s="155">
        <v>1.016</v>
      </c>
      <c r="E260" s="154">
        <v>29727.463024000001</v>
      </c>
      <c r="F260" s="154">
        <v>30092.8109379167</v>
      </c>
      <c r="G260" s="154">
        <v>4381.5973992307399</v>
      </c>
      <c r="H260" s="154">
        <v>-2197.4737856218298</v>
      </c>
      <c r="I260" s="154">
        <v>0</v>
      </c>
      <c r="J260" s="154">
        <v>-15092250</v>
      </c>
    </row>
    <row r="261" spans="1:10" ht="18.75" customHeight="1">
      <c r="A261" s="145" t="s">
        <v>585</v>
      </c>
      <c r="B261" s="154"/>
      <c r="C261" s="154"/>
      <c r="D261" s="155"/>
      <c r="E261" s="154"/>
      <c r="F261" s="154"/>
      <c r="G261" s="154"/>
      <c r="H261" s="154"/>
      <c r="I261" s="154"/>
      <c r="J261" s="154"/>
    </row>
    <row r="262" spans="1:10" ht="13.2">
      <c r="A262" s="151" t="s">
        <v>586</v>
      </c>
      <c r="B262" s="154">
        <v>26266</v>
      </c>
      <c r="C262" s="154">
        <v>219834.03200000001</v>
      </c>
      <c r="D262" s="155">
        <v>0.878</v>
      </c>
      <c r="E262" s="154">
        <v>193014.280096</v>
      </c>
      <c r="F262" s="154">
        <v>195386.40867395099</v>
      </c>
      <c r="G262" s="154">
        <v>7438.7576591011502</v>
      </c>
      <c r="H262" s="154">
        <v>859.68647424858204</v>
      </c>
      <c r="I262" s="154">
        <v>22580525</v>
      </c>
      <c r="J262" s="154">
        <v>0</v>
      </c>
    </row>
    <row r="263" spans="1:10" ht="13.2">
      <c r="A263" s="151" t="s">
        <v>587</v>
      </c>
      <c r="B263" s="154">
        <v>103741</v>
      </c>
      <c r="C263" s="154">
        <v>689721.04700000002</v>
      </c>
      <c r="D263" s="155">
        <v>1.0169999999999999</v>
      </c>
      <c r="E263" s="154">
        <v>701446.30479900003</v>
      </c>
      <c r="F263" s="154">
        <v>710067.01837876195</v>
      </c>
      <c r="G263" s="154">
        <v>6844.6132038322603</v>
      </c>
      <c r="H263" s="154">
        <v>265.54201897969199</v>
      </c>
      <c r="I263" s="154">
        <v>27547595</v>
      </c>
      <c r="J263" s="154">
        <v>0</v>
      </c>
    </row>
    <row r="264" spans="1:10" ht="13.2">
      <c r="A264" s="151" t="s">
        <v>588</v>
      </c>
      <c r="B264" s="154">
        <v>9330</v>
      </c>
      <c r="C264" s="154">
        <v>57212.654000000002</v>
      </c>
      <c r="D264" s="155">
        <v>1.167</v>
      </c>
      <c r="E264" s="154">
        <v>66767.167218000002</v>
      </c>
      <c r="F264" s="154">
        <v>67587.729848639894</v>
      </c>
      <c r="G264" s="154">
        <v>7244.1296729517599</v>
      </c>
      <c r="H264" s="154">
        <v>665.05848809918905</v>
      </c>
      <c r="I264" s="154">
        <v>6204996</v>
      </c>
      <c r="J264" s="154">
        <v>0</v>
      </c>
    </row>
    <row r="265" spans="1:10" ht="13.2">
      <c r="A265" s="151" t="s">
        <v>589</v>
      </c>
      <c r="B265" s="154">
        <v>37570</v>
      </c>
      <c r="C265" s="154">
        <v>314366.41499999998</v>
      </c>
      <c r="D265" s="155">
        <v>1.0269999999999999</v>
      </c>
      <c r="E265" s="154">
        <v>322854.30820500001</v>
      </c>
      <c r="F265" s="154">
        <v>326822.15934340598</v>
      </c>
      <c r="G265" s="154">
        <v>8699.0194129200499</v>
      </c>
      <c r="H265" s="154">
        <v>2119.9482280674902</v>
      </c>
      <c r="I265" s="154">
        <v>79646455</v>
      </c>
      <c r="J265" s="154">
        <v>0</v>
      </c>
    </row>
    <row r="266" spans="1:10" ht="13.2">
      <c r="A266" s="151" t="s">
        <v>590</v>
      </c>
      <c r="B266" s="154">
        <v>18452</v>
      </c>
      <c r="C266" s="154">
        <v>155088.38399999999</v>
      </c>
      <c r="D266" s="155">
        <v>0.93400000000000005</v>
      </c>
      <c r="E266" s="154">
        <v>144852.55065600001</v>
      </c>
      <c r="F266" s="154">
        <v>146632.77580218701</v>
      </c>
      <c r="G266" s="154">
        <v>7946.71449177257</v>
      </c>
      <c r="H266" s="154">
        <v>1367.64330692</v>
      </c>
      <c r="I266" s="154">
        <v>25235754</v>
      </c>
      <c r="J266" s="154">
        <v>0</v>
      </c>
    </row>
    <row r="267" spans="1:10" ht="13.2">
      <c r="A267" s="151" t="s">
        <v>591</v>
      </c>
      <c r="B267" s="154">
        <v>9285</v>
      </c>
      <c r="C267" s="154">
        <v>57163.682000000001</v>
      </c>
      <c r="D267" s="155">
        <v>1.0529999999999999</v>
      </c>
      <c r="E267" s="154">
        <v>60193.357146000002</v>
      </c>
      <c r="F267" s="154">
        <v>60933.128227278597</v>
      </c>
      <c r="G267" s="154">
        <v>6562.5340040149204</v>
      </c>
      <c r="H267" s="154">
        <v>-16.5371808376422</v>
      </c>
      <c r="I267" s="154">
        <v>0</v>
      </c>
      <c r="J267" s="154">
        <v>-153548</v>
      </c>
    </row>
    <row r="268" spans="1:10" ht="13.2">
      <c r="A268" s="151" t="s">
        <v>592</v>
      </c>
      <c r="B268" s="154">
        <v>5740</v>
      </c>
      <c r="C268" s="154">
        <v>48281.069000000003</v>
      </c>
      <c r="D268" s="155">
        <v>0.88500000000000001</v>
      </c>
      <c r="E268" s="154">
        <v>42728.746064999999</v>
      </c>
      <c r="F268" s="154">
        <v>43253.878607475002</v>
      </c>
      <c r="G268" s="154">
        <v>7535.5189211628904</v>
      </c>
      <c r="H268" s="154">
        <v>956.44773631032103</v>
      </c>
      <c r="I268" s="154">
        <v>5490010</v>
      </c>
      <c r="J268" s="154">
        <v>0</v>
      </c>
    </row>
    <row r="269" spans="1:10" ht="13.2">
      <c r="A269" s="151" t="s">
        <v>593</v>
      </c>
      <c r="B269" s="154">
        <v>11352</v>
      </c>
      <c r="C269" s="154">
        <v>86248.525999999998</v>
      </c>
      <c r="D269" s="155">
        <v>0.88700000000000001</v>
      </c>
      <c r="E269" s="154">
        <v>76502.442561999997</v>
      </c>
      <c r="F269" s="154">
        <v>77442.650872981394</v>
      </c>
      <c r="G269" s="154">
        <v>6821.9389422992799</v>
      </c>
      <c r="H269" s="154">
        <v>242.86775744671399</v>
      </c>
      <c r="I269" s="154">
        <v>2757035</v>
      </c>
      <c r="J269" s="154">
        <v>0</v>
      </c>
    </row>
    <row r="270" spans="1:10" ht="13.2">
      <c r="A270" s="151" t="s">
        <v>594</v>
      </c>
      <c r="B270" s="154">
        <v>38374</v>
      </c>
      <c r="C270" s="154">
        <v>233670.82500000001</v>
      </c>
      <c r="D270" s="155">
        <v>0.92600000000000005</v>
      </c>
      <c r="E270" s="154">
        <v>216379.18395000001</v>
      </c>
      <c r="F270" s="154">
        <v>219038.465147568</v>
      </c>
      <c r="G270" s="154">
        <v>5707.9914824508296</v>
      </c>
      <c r="H270" s="154">
        <v>-871.07970240173404</v>
      </c>
      <c r="I270" s="154">
        <v>0</v>
      </c>
      <c r="J270" s="154">
        <v>-33426812</v>
      </c>
    </row>
    <row r="271" spans="1:10" ht="13.2">
      <c r="A271" s="151" t="s">
        <v>595</v>
      </c>
      <c r="B271" s="154">
        <v>24541</v>
      </c>
      <c r="C271" s="154">
        <v>202109.73</v>
      </c>
      <c r="D271" s="155">
        <v>0.97699999999999998</v>
      </c>
      <c r="E271" s="154">
        <v>197461.20621</v>
      </c>
      <c r="F271" s="154">
        <v>199887.987119964</v>
      </c>
      <c r="G271" s="154">
        <v>8145.0628385136597</v>
      </c>
      <c r="H271" s="154">
        <v>1565.9916536610899</v>
      </c>
      <c r="I271" s="154">
        <v>38431001</v>
      </c>
      <c r="J271" s="154">
        <v>0</v>
      </c>
    </row>
    <row r="272" spans="1:10" ht="18.75" customHeight="1">
      <c r="A272" s="145" t="s">
        <v>596</v>
      </c>
      <c r="B272" s="154"/>
      <c r="C272" s="154"/>
      <c r="D272" s="155"/>
      <c r="E272" s="154"/>
      <c r="F272" s="154"/>
      <c r="G272" s="154"/>
      <c r="H272" s="154"/>
      <c r="I272" s="154"/>
      <c r="J272" s="154"/>
    </row>
    <row r="273" spans="1:10" ht="13.2">
      <c r="A273" s="151" t="s">
        <v>597</v>
      </c>
      <c r="B273" s="154">
        <v>24548</v>
      </c>
      <c r="C273" s="154">
        <v>238656.15400000001</v>
      </c>
      <c r="D273" s="155">
        <v>0.97899999999999998</v>
      </c>
      <c r="E273" s="154">
        <v>233644.37476599999</v>
      </c>
      <c r="F273" s="154">
        <v>236515.843644801</v>
      </c>
      <c r="G273" s="154">
        <v>9634.8314992993801</v>
      </c>
      <c r="H273" s="154">
        <v>3055.7603144468098</v>
      </c>
      <c r="I273" s="154">
        <v>75012804</v>
      </c>
      <c r="J273" s="154">
        <v>0</v>
      </c>
    </row>
    <row r="274" spans="1:10" ht="13.2">
      <c r="A274" s="151" t="s">
        <v>598</v>
      </c>
      <c r="B274" s="154">
        <v>17555</v>
      </c>
      <c r="C274" s="154">
        <v>151054.07500000001</v>
      </c>
      <c r="D274" s="155">
        <v>1.087</v>
      </c>
      <c r="E274" s="154">
        <v>164195.77952499999</v>
      </c>
      <c r="F274" s="154">
        <v>166213.731257879</v>
      </c>
      <c r="G274" s="154">
        <v>9468.1703934992402</v>
      </c>
      <c r="H274" s="154">
        <v>2889.0992086466799</v>
      </c>
      <c r="I274" s="154">
        <v>50718137</v>
      </c>
      <c r="J274" s="154">
        <v>0</v>
      </c>
    </row>
    <row r="275" spans="1:10" ht="13.2">
      <c r="A275" s="151" t="s">
        <v>599</v>
      </c>
      <c r="B275" s="154">
        <v>18425</v>
      </c>
      <c r="C275" s="154">
        <v>163008.77100000001</v>
      </c>
      <c r="D275" s="155">
        <v>0.92</v>
      </c>
      <c r="E275" s="154">
        <v>149968.06932000001</v>
      </c>
      <c r="F275" s="154">
        <v>151811.163742014</v>
      </c>
      <c r="G275" s="154">
        <v>8239.4118720224906</v>
      </c>
      <c r="H275" s="154">
        <v>1660.3406871699301</v>
      </c>
      <c r="I275" s="154">
        <v>30591777</v>
      </c>
      <c r="J275" s="154">
        <v>0</v>
      </c>
    </row>
    <row r="276" spans="1:10" ht="13.2">
      <c r="A276" s="151" t="s">
        <v>600</v>
      </c>
      <c r="B276" s="154">
        <v>99121</v>
      </c>
      <c r="C276" s="154">
        <v>658205.46600000001</v>
      </c>
      <c r="D276" s="155">
        <v>1.0249999999999999</v>
      </c>
      <c r="E276" s="154">
        <v>674660.60265000002</v>
      </c>
      <c r="F276" s="154">
        <v>682952.12229905196</v>
      </c>
      <c r="G276" s="154">
        <v>6890.0850707625204</v>
      </c>
      <c r="H276" s="154">
        <v>311.01388590995202</v>
      </c>
      <c r="I276" s="154">
        <v>30828007</v>
      </c>
      <c r="J276" s="154">
        <v>0</v>
      </c>
    </row>
    <row r="277" spans="1:10" ht="13.2">
      <c r="A277" s="151" t="s">
        <v>601</v>
      </c>
      <c r="B277" s="154">
        <v>17481</v>
      </c>
      <c r="C277" s="154">
        <v>115696.946</v>
      </c>
      <c r="D277" s="155">
        <v>0.86099999999999999</v>
      </c>
      <c r="E277" s="154">
        <v>99615.070506000004</v>
      </c>
      <c r="F277" s="154">
        <v>100839.330987786</v>
      </c>
      <c r="G277" s="154">
        <v>5768.51043920747</v>
      </c>
      <c r="H277" s="154">
        <v>-810.560745645098</v>
      </c>
      <c r="I277" s="154">
        <v>0</v>
      </c>
      <c r="J277" s="154">
        <v>-14169412</v>
      </c>
    </row>
    <row r="278" spans="1:10" ht="13.2">
      <c r="A278" s="151" t="s">
        <v>602</v>
      </c>
      <c r="B278" s="154">
        <v>9050</v>
      </c>
      <c r="C278" s="154">
        <v>75153.453999999998</v>
      </c>
      <c r="D278" s="155">
        <v>0.874</v>
      </c>
      <c r="E278" s="154">
        <v>65684.118795999995</v>
      </c>
      <c r="F278" s="154">
        <v>66491.370856500405</v>
      </c>
      <c r="G278" s="154">
        <v>7347.1128018232503</v>
      </c>
      <c r="H278" s="154">
        <v>768.04161697068605</v>
      </c>
      <c r="I278" s="154">
        <v>6950777</v>
      </c>
      <c r="J278" s="154">
        <v>0</v>
      </c>
    </row>
    <row r="279" spans="1:10" ht="13.2">
      <c r="A279" s="151" t="s">
        <v>603</v>
      </c>
      <c r="B279" s="154">
        <v>55431</v>
      </c>
      <c r="C279" s="154">
        <v>454533.18699999998</v>
      </c>
      <c r="D279" s="155">
        <v>0.93400000000000005</v>
      </c>
      <c r="E279" s="154">
        <v>424533.99665799999</v>
      </c>
      <c r="F279" s="154">
        <v>429751.48225172498</v>
      </c>
      <c r="G279" s="154">
        <v>7752.9087018405799</v>
      </c>
      <c r="H279" s="154">
        <v>1173.8375169880101</v>
      </c>
      <c r="I279" s="154">
        <v>65066987</v>
      </c>
      <c r="J279" s="154">
        <v>0</v>
      </c>
    </row>
    <row r="280" spans="1:10" ht="18.75" customHeight="1">
      <c r="A280" s="145" t="s">
        <v>604</v>
      </c>
      <c r="B280" s="154"/>
      <c r="C280" s="154"/>
      <c r="D280" s="155"/>
      <c r="E280" s="154"/>
      <c r="F280" s="154"/>
      <c r="G280" s="154"/>
      <c r="H280" s="154"/>
      <c r="I280" s="154"/>
      <c r="J280" s="154"/>
    </row>
    <row r="281" spans="1:10" ht="13.2">
      <c r="A281" s="151" t="s">
        <v>605</v>
      </c>
      <c r="B281" s="154">
        <v>7101</v>
      </c>
      <c r="C281" s="154">
        <v>50832.661</v>
      </c>
      <c r="D281" s="155">
        <v>1.1040000000000001</v>
      </c>
      <c r="E281" s="154">
        <v>56119.257744000002</v>
      </c>
      <c r="F281" s="154">
        <v>56808.958500864799</v>
      </c>
      <c r="G281" s="154">
        <v>8000.1349811103801</v>
      </c>
      <c r="H281" s="154">
        <v>1421.0637962578101</v>
      </c>
      <c r="I281" s="154">
        <v>10090974</v>
      </c>
      <c r="J281" s="154">
        <v>0</v>
      </c>
    </row>
    <row r="282" spans="1:10" ht="13.2">
      <c r="A282" s="151" t="s">
        <v>606</v>
      </c>
      <c r="B282" s="154">
        <v>6037</v>
      </c>
      <c r="C282" s="154">
        <v>30911.936000000002</v>
      </c>
      <c r="D282" s="155">
        <v>1.0760000000000001</v>
      </c>
      <c r="E282" s="154">
        <v>33261.243135999997</v>
      </c>
      <c r="F282" s="154">
        <v>33670.020897634196</v>
      </c>
      <c r="G282" s="154">
        <v>5577.2769417979398</v>
      </c>
      <c r="H282" s="154">
        <v>-1001.79424305462</v>
      </c>
      <c r="I282" s="154">
        <v>0</v>
      </c>
      <c r="J282" s="154">
        <v>-6047832</v>
      </c>
    </row>
    <row r="283" spans="1:10" ht="13.2">
      <c r="A283" s="151" t="s">
        <v>607</v>
      </c>
      <c r="B283" s="154">
        <v>10120</v>
      </c>
      <c r="C283" s="154">
        <v>56353.940999999999</v>
      </c>
      <c r="D283" s="155">
        <v>1.196</v>
      </c>
      <c r="E283" s="154">
        <v>67399.313435999997</v>
      </c>
      <c r="F283" s="154">
        <v>68227.645088229401</v>
      </c>
      <c r="G283" s="154">
        <v>6741.8621628685196</v>
      </c>
      <c r="H283" s="154">
        <v>162.79097801595501</v>
      </c>
      <c r="I283" s="154">
        <v>1647445</v>
      </c>
      <c r="J283" s="154">
        <v>0</v>
      </c>
    </row>
    <row r="284" spans="1:10" ht="13.2">
      <c r="A284" s="151" t="s">
        <v>608</v>
      </c>
      <c r="B284" s="154">
        <v>15702</v>
      </c>
      <c r="C284" s="154">
        <v>97074.678</v>
      </c>
      <c r="D284" s="155">
        <v>1.1819999999999999</v>
      </c>
      <c r="E284" s="154">
        <v>114742.269396</v>
      </c>
      <c r="F284" s="154">
        <v>116152.44182571799</v>
      </c>
      <c r="G284" s="154">
        <v>7397.3023707628099</v>
      </c>
      <c r="H284" s="154">
        <v>818.23118591024195</v>
      </c>
      <c r="I284" s="154">
        <v>12847866</v>
      </c>
      <c r="J284" s="154">
        <v>0</v>
      </c>
    </row>
    <row r="285" spans="1:10" ht="13.2">
      <c r="A285" s="151" t="s">
        <v>609</v>
      </c>
      <c r="B285" s="154">
        <v>5150</v>
      </c>
      <c r="C285" s="154">
        <v>5850.0320000000002</v>
      </c>
      <c r="D285" s="155">
        <v>0.91400000000000003</v>
      </c>
      <c r="E285" s="154">
        <v>5346.9292480000004</v>
      </c>
      <c r="F285" s="154">
        <v>5412.6425396132099</v>
      </c>
      <c r="G285" s="154">
        <v>1050.9985513812101</v>
      </c>
      <c r="H285" s="154">
        <v>-5528.0726334713599</v>
      </c>
      <c r="I285" s="154">
        <v>0</v>
      </c>
      <c r="J285" s="154">
        <v>-28469574</v>
      </c>
    </row>
    <row r="286" spans="1:10" ht="13.2">
      <c r="A286" s="151" t="s">
        <v>610</v>
      </c>
      <c r="B286" s="154">
        <v>10995</v>
      </c>
      <c r="C286" s="154">
        <v>81373.152000000002</v>
      </c>
      <c r="D286" s="155">
        <v>1.018</v>
      </c>
      <c r="E286" s="154">
        <v>82837.868736000004</v>
      </c>
      <c r="F286" s="154">
        <v>83855.938879138994</v>
      </c>
      <c r="G286" s="154">
        <v>7626.7338680435596</v>
      </c>
      <c r="H286" s="154">
        <v>1047.662683191</v>
      </c>
      <c r="I286" s="154">
        <v>11519051</v>
      </c>
      <c r="J286" s="154">
        <v>0</v>
      </c>
    </row>
    <row r="287" spans="1:10" ht="13.2">
      <c r="A287" s="151" t="s">
        <v>611</v>
      </c>
      <c r="B287" s="154">
        <v>12626</v>
      </c>
      <c r="C287" s="154">
        <v>37249.146999999997</v>
      </c>
      <c r="D287" s="155">
        <v>1.1279999999999999</v>
      </c>
      <c r="E287" s="154">
        <v>42017.037815999996</v>
      </c>
      <c r="F287" s="154">
        <v>42533.423526500803</v>
      </c>
      <c r="G287" s="154">
        <v>3368.7172126168798</v>
      </c>
      <c r="H287" s="154">
        <v>-3210.35397223568</v>
      </c>
      <c r="I287" s="154">
        <v>0</v>
      </c>
      <c r="J287" s="154">
        <v>-40533929</v>
      </c>
    </row>
    <row r="288" spans="1:10" ht="13.2">
      <c r="A288" s="151" t="s">
        <v>612</v>
      </c>
      <c r="B288" s="154">
        <v>64977</v>
      </c>
      <c r="C288" s="154">
        <v>847637.58900000004</v>
      </c>
      <c r="D288" s="155">
        <v>1.0249999999999999</v>
      </c>
      <c r="E288" s="154">
        <v>868828.52872499998</v>
      </c>
      <c r="F288" s="154">
        <v>879506.35515992704</v>
      </c>
      <c r="G288" s="154">
        <v>13535.656542467799</v>
      </c>
      <c r="H288" s="154">
        <v>6956.5853576151803</v>
      </c>
      <c r="I288" s="154">
        <v>452018047</v>
      </c>
      <c r="J288" s="154">
        <v>0</v>
      </c>
    </row>
    <row r="289" spans="1:10" ht="18.75" customHeight="1">
      <c r="A289" s="145" t="s">
        <v>613</v>
      </c>
      <c r="B289" s="154"/>
      <c r="C289" s="154"/>
      <c r="D289" s="155"/>
      <c r="E289" s="154"/>
      <c r="F289" s="154"/>
      <c r="G289" s="154"/>
      <c r="H289" s="154"/>
      <c r="I289" s="154"/>
      <c r="J289" s="154"/>
    </row>
    <row r="290" spans="1:10" ht="13.2">
      <c r="A290" s="151" t="s">
        <v>614</v>
      </c>
      <c r="B290" s="154">
        <v>2358</v>
      </c>
      <c r="C290" s="154">
        <v>4420.1890000000003</v>
      </c>
      <c r="D290" s="155">
        <v>0.73799999999999999</v>
      </c>
      <c r="E290" s="154">
        <v>3262.0994820000001</v>
      </c>
      <c r="F290" s="154">
        <v>3302.1903985970598</v>
      </c>
      <c r="G290" s="154">
        <v>1400.42001636856</v>
      </c>
      <c r="H290" s="154">
        <v>-5178.6511684840098</v>
      </c>
      <c r="I290" s="154">
        <v>0</v>
      </c>
      <c r="J290" s="154">
        <v>-12211259</v>
      </c>
    </row>
    <row r="291" spans="1:10" ht="13.2">
      <c r="A291" s="151" t="s">
        <v>615</v>
      </c>
      <c r="B291" s="154">
        <v>2308</v>
      </c>
      <c r="C291" s="154">
        <v>13145.556</v>
      </c>
      <c r="D291" s="155">
        <v>1.046</v>
      </c>
      <c r="E291" s="154">
        <v>13750.251576000001</v>
      </c>
      <c r="F291" s="154">
        <v>13919.2409621802</v>
      </c>
      <c r="G291" s="154">
        <v>6030.8669680157</v>
      </c>
      <c r="H291" s="154">
        <v>-548.204216836868</v>
      </c>
      <c r="I291" s="154">
        <v>0</v>
      </c>
      <c r="J291" s="154">
        <v>-1265255</v>
      </c>
    </row>
    <row r="292" spans="1:10" ht="13.2">
      <c r="A292" s="151" t="s">
        <v>616</v>
      </c>
      <c r="B292" s="154">
        <v>12137</v>
      </c>
      <c r="C292" s="154">
        <v>138147.39199999999</v>
      </c>
      <c r="D292" s="155">
        <v>1.048</v>
      </c>
      <c r="E292" s="154">
        <v>144778.466816</v>
      </c>
      <c r="F292" s="154">
        <v>146557.78147829001</v>
      </c>
      <c r="G292" s="154">
        <v>12075.288908156001</v>
      </c>
      <c r="H292" s="154">
        <v>5496.2177233034699</v>
      </c>
      <c r="I292" s="154">
        <v>66707595</v>
      </c>
      <c r="J292" s="154">
        <v>0</v>
      </c>
    </row>
    <row r="293" spans="1:10" ht="13.2">
      <c r="A293" s="151" t="s">
        <v>617</v>
      </c>
      <c r="B293" s="154">
        <v>2959</v>
      </c>
      <c r="C293" s="154">
        <v>13823.136</v>
      </c>
      <c r="D293" s="155">
        <v>0.86299999999999999</v>
      </c>
      <c r="E293" s="154">
        <v>11929.366368000001</v>
      </c>
      <c r="F293" s="154">
        <v>12075.977234638</v>
      </c>
      <c r="G293" s="154">
        <v>4081.1007889955899</v>
      </c>
      <c r="H293" s="154">
        <v>-2497.9703958569698</v>
      </c>
      <c r="I293" s="154">
        <v>0</v>
      </c>
      <c r="J293" s="154">
        <v>-7391494</v>
      </c>
    </row>
    <row r="294" spans="1:10" ht="13.2">
      <c r="A294" s="151" t="s">
        <v>618</v>
      </c>
      <c r="B294" s="154">
        <v>6949</v>
      </c>
      <c r="C294" s="154">
        <v>46631.712</v>
      </c>
      <c r="D294" s="155">
        <v>1.131</v>
      </c>
      <c r="E294" s="154">
        <v>52740.466271999998</v>
      </c>
      <c r="F294" s="154">
        <v>53388.641977942803</v>
      </c>
      <c r="G294" s="154">
        <v>7682.92444638693</v>
      </c>
      <c r="H294" s="154">
        <v>1103.8532615343599</v>
      </c>
      <c r="I294" s="154">
        <v>7670676</v>
      </c>
      <c r="J294" s="154">
        <v>0</v>
      </c>
    </row>
    <row r="295" spans="1:10" ht="13.2">
      <c r="A295" s="151" t="s">
        <v>619</v>
      </c>
      <c r="B295" s="154">
        <v>3981</v>
      </c>
      <c r="C295" s="154">
        <v>31037.944</v>
      </c>
      <c r="D295" s="155">
        <v>1.002</v>
      </c>
      <c r="E295" s="154">
        <v>31100.019887999999</v>
      </c>
      <c r="F295" s="154">
        <v>31482.236405422798</v>
      </c>
      <c r="G295" s="154">
        <v>7908.1226841052003</v>
      </c>
      <c r="H295" s="154">
        <v>1329.05149925263</v>
      </c>
      <c r="I295" s="154">
        <v>5290954</v>
      </c>
      <c r="J295" s="154">
        <v>0</v>
      </c>
    </row>
    <row r="296" spans="1:10" ht="13.2">
      <c r="A296" s="151" t="s">
        <v>620</v>
      </c>
      <c r="B296" s="154">
        <v>6692</v>
      </c>
      <c r="C296" s="154">
        <v>31123.257000000001</v>
      </c>
      <c r="D296" s="155">
        <v>1.0960000000000001</v>
      </c>
      <c r="E296" s="154">
        <v>34111.089672000002</v>
      </c>
      <c r="F296" s="154">
        <v>34530.311973042903</v>
      </c>
      <c r="G296" s="154">
        <v>5159.9390276513705</v>
      </c>
      <c r="H296" s="154">
        <v>-1419.1321572012</v>
      </c>
      <c r="I296" s="154">
        <v>0</v>
      </c>
      <c r="J296" s="154">
        <v>-9496832</v>
      </c>
    </row>
    <row r="297" spans="1:10" ht="13.2">
      <c r="A297" s="151" t="s">
        <v>621</v>
      </c>
      <c r="B297" s="154">
        <v>78539</v>
      </c>
      <c r="C297" s="154">
        <v>676078.33499999996</v>
      </c>
      <c r="D297" s="155">
        <v>1.0169999999999999</v>
      </c>
      <c r="E297" s="154">
        <v>687571.66669500002</v>
      </c>
      <c r="F297" s="154">
        <v>696021.86218905996</v>
      </c>
      <c r="G297" s="154">
        <v>8862.1177018940907</v>
      </c>
      <c r="H297" s="154">
        <v>2283.04651704152</v>
      </c>
      <c r="I297" s="154">
        <v>179308190</v>
      </c>
      <c r="J297" s="154">
        <v>0</v>
      </c>
    </row>
    <row r="298" spans="1:10" ht="13.2">
      <c r="A298" s="151" t="s">
        <v>622</v>
      </c>
      <c r="B298" s="154">
        <v>2354</v>
      </c>
      <c r="C298" s="154">
        <v>11308.558000000001</v>
      </c>
      <c r="D298" s="155">
        <v>1.1140000000000001</v>
      </c>
      <c r="E298" s="154">
        <v>12597.733612</v>
      </c>
      <c r="F298" s="154">
        <v>12752.558653460999</v>
      </c>
      <c r="G298" s="154">
        <v>5417.39959790189</v>
      </c>
      <c r="H298" s="154">
        <v>-1161.67158695068</v>
      </c>
      <c r="I298" s="154">
        <v>0</v>
      </c>
      <c r="J298" s="154">
        <v>-2734575</v>
      </c>
    </row>
    <row r="299" spans="1:10" ht="13.2">
      <c r="A299" s="151" t="s">
        <v>623</v>
      </c>
      <c r="B299" s="154">
        <v>5591</v>
      </c>
      <c r="C299" s="154">
        <v>29895.614000000001</v>
      </c>
      <c r="D299" s="155">
        <v>1.0329999999999999</v>
      </c>
      <c r="E299" s="154">
        <v>30882.169261999999</v>
      </c>
      <c r="F299" s="154">
        <v>31261.708414331501</v>
      </c>
      <c r="G299" s="154">
        <v>5591.4341646094499</v>
      </c>
      <c r="H299" s="154">
        <v>-987.63702024311203</v>
      </c>
      <c r="I299" s="154">
        <v>0</v>
      </c>
      <c r="J299" s="154">
        <v>-5521879</v>
      </c>
    </row>
    <row r="300" spans="1:10" ht="13.2">
      <c r="A300" s="151" t="s">
        <v>624</v>
      </c>
      <c r="B300" s="154">
        <v>134155</v>
      </c>
      <c r="C300" s="154">
        <v>1057643.56</v>
      </c>
      <c r="D300" s="155">
        <v>1.024</v>
      </c>
      <c r="E300" s="154">
        <v>1083027.00544</v>
      </c>
      <c r="F300" s="154">
        <v>1096337.3123717899</v>
      </c>
      <c r="G300" s="154">
        <v>8172.1688522365303</v>
      </c>
      <c r="H300" s="154">
        <v>1593.09766738397</v>
      </c>
      <c r="I300" s="154">
        <v>213722018</v>
      </c>
      <c r="J300" s="154">
        <v>0</v>
      </c>
    </row>
    <row r="301" spans="1:10" ht="13.2">
      <c r="A301" s="151" t="s">
        <v>625</v>
      </c>
      <c r="B301" s="154">
        <v>6232</v>
      </c>
      <c r="C301" s="154">
        <v>52841.040999999997</v>
      </c>
      <c r="D301" s="155">
        <v>1.153</v>
      </c>
      <c r="E301" s="154">
        <v>60925.720272999999</v>
      </c>
      <c r="F301" s="154">
        <v>61674.492032892304</v>
      </c>
      <c r="G301" s="154">
        <v>9896.4204160610207</v>
      </c>
      <c r="H301" s="154">
        <v>3317.34923120845</v>
      </c>
      <c r="I301" s="154">
        <v>20673720</v>
      </c>
      <c r="J301" s="154">
        <v>0</v>
      </c>
    </row>
    <row r="302" spans="1:10" ht="13.2">
      <c r="A302" s="151" t="s">
        <v>626</v>
      </c>
      <c r="B302" s="154">
        <v>5430</v>
      </c>
      <c r="C302" s="154">
        <v>31895.906999999999</v>
      </c>
      <c r="D302" s="155">
        <v>1.24</v>
      </c>
      <c r="E302" s="154">
        <v>39550.924679999996</v>
      </c>
      <c r="F302" s="154">
        <v>40037.002076300101</v>
      </c>
      <c r="G302" s="154">
        <v>7373.2968832965198</v>
      </c>
      <c r="H302" s="154">
        <v>794.22569844395503</v>
      </c>
      <c r="I302" s="154">
        <v>4312646</v>
      </c>
      <c r="J302" s="154">
        <v>0</v>
      </c>
    </row>
    <row r="303" spans="1:10" ht="13.2">
      <c r="A303" s="151" t="s">
        <v>627</v>
      </c>
      <c r="B303" s="154">
        <v>9111</v>
      </c>
      <c r="C303" s="154">
        <v>92194.714000000007</v>
      </c>
      <c r="D303" s="155">
        <v>1.0780000000000001</v>
      </c>
      <c r="E303" s="154">
        <v>99385.901691999999</v>
      </c>
      <c r="F303" s="154">
        <v>100607.345709156</v>
      </c>
      <c r="G303" s="154">
        <v>11042.4043144722</v>
      </c>
      <c r="H303" s="154">
        <v>4463.3331296196502</v>
      </c>
      <c r="I303" s="154">
        <v>40665428</v>
      </c>
      <c r="J303" s="154">
        <v>0</v>
      </c>
    </row>
    <row r="304" spans="1:10" ht="13.2">
      <c r="A304" s="151" t="s">
        <v>628</v>
      </c>
      <c r="B304" s="154">
        <v>2694</v>
      </c>
      <c r="C304" s="154">
        <v>13428.767</v>
      </c>
      <c r="D304" s="155">
        <v>1.4990000000000001</v>
      </c>
      <c r="E304" s="154">
        <v>20129.721732999998</v>
      </c>
      <c r="F304" s="154">
        <v>20377.114248026799</v>
      </c>
      <c r="G304" s="154">
        <v>7563.88799110128</v>
      </c>
      <c r="H304" s="154">
        <v>984.81680624871501</v>
      </c>
      <c r="I304" s="154">
        <v>2653096</v>
      </c>
      <c r="J304" s="154">
        <v>0</v>
      </c>
    </row>
    <row r="305" spans="1:10" ht="18.75" customHeight="1">
      <c r="A305" s="145" t="s">
        <v>629</v>
      </c>
      <c r="B305" s="154"/>
      <c r="C305" s="154"/>
      <c r="D305" s="155"/>
      <c r="E305" s="154"/>
      <c r="F305" s="154"/>
      <c r="G305" s="154"/>
      <c r="H305" s="154"/>
      <c r="I305" s="154"/>
      <c r="J305" s="154"/>
    </row>
    <row r="306" spans="1:10" ht="13.2">
      <c r="A306" s="151" t="s">
        <v>630</v>
      </c>
      <c r="B306" s="154">
        <v>2607</v>
      </c>
      <c r="C306" s="154">
        <v>12887.94</v>
      </c>
      <c r="D306" s="155">
        <v>1.3660000000000001</v>
      </c>
      <c r="E306" s="154">
        <v>17604.926039999998</v>
      </c>
      <c r="F306" s="154">
        <v>17821.2890373462</v>
      </c>
      <c r="G306" s="154">
        <v>6835.9374903514499</v>
      </c>
      <c r="H306" s="154">
        <v>256.86630549888201</v>
      </c>
      <c r="I306" s="154">
        <v>669650</v>
      </c>
      <c r="J306" s="154">
        <v>0</v>
      </c>
    </row>
    <row r="307" spans="1:10" ht="13.2">
      <c r="A307" s="151" t="s">
        <v>631</v>
      </c>
      <c r="B307" s="154">
        <v>6067</v>
      </c>
      <c r="C307" s="154">
        <v>43388.625999999997</v>
      </c>
      <c r="D307" s="155">
        <v>1.0660000000000001</v>
      </c>
      <c r="E307" s="154">
        <v>46252.275315999999</v>
      </c>
      <c r="F307" s="154">
        <v>46820.711724009598</v>
      </c>
      <c r="G307" s="154">
        <v>7717.2757085890198</v>
      </c>
      <c r="H307" s="154">
        <v>1138.20452373646</v>
      </c>
      <c r="I307" s="154">
        <v>6905487</v>
      </c>
      <c r="J307" s="154">
        <v>0</v>
      </c>
    </row>
    <row r="308" spans="1:10" ht="13.2">
      <c r="A308" s="151" t="s">
        <v>632</v>
      </c>
      <c r="B308" s="154">
        <v>28055</v>
      </c>
      <c r="C308" s="154">
        <v>262723.06699999998</v>
      </c>
      <c r="D308" s="155">
        <v>1.01</v>
      </c>
      <c r="E308" s="154">
        <v>265350.29767</v>
      </c>
      <c r="F308" s="154">
        <v>268611.42956116202</v>
      </c>
      <c r="G308" s="154">
        <v>9574.4583696725003</v>
      </c>
      <c r="H308" s="154">
        <v>2995.3871848199401</v>
      </c>
      <c r="I308" s="154">
        <v>84035587</v>
      </c>
      <c r="J308" s="154">
        <v>0</v>
      </c>
    </row>
    <row r="309" spans="1:10" ht="13.2">
      <c r="A309" s="151" t="s">
        <v>633</v>
      </c>
      <c r="B309" s="154">
        <v>17234</v>
      </c>
      <c r="C309" s="154">
        <v>97439.982999999993</v>
      </c>
      <c r="D309" s="155">
        <v>1.2789999999999999</v>
      </c>
      <c r="E309" s="154">
        <v>124625.738257</v>
      </c>
      <c r="F309" s="154">
        <v>126157.377652389</v>
      </c>
      <c r="G309" s="154">
        <v>7320.26097553608</v>
      </c>
      <c r="H309" s="154">
        <v>741.189790683512</v>
      </c>
      <c r="I309" s="154">
        <v>12773665</v>
      </c>
      <c r="J309" s="154">
        <v>0</v>
      </c>
    </row>
    <row r="310" spans="1:10" ht="13.2">
      <c r="A310" s="151" t="s">
        <v>634</v>
      </c>
      <c r="B310" s="154">
        <v>9128</v>
      </c>
      <c r="C310" s="154">
        <v>97066.024999999994</v>
      </c>
      <c r="D310" s="155">
        <v>0.81299999999999994</v>
      </c>
      <c r="E310" s="154">
        <v>78914.678325000001</v>
      </c>
      <c r="F310" s="154">
        <v>79884.5328019921</v>
      </c>
      <c r="G310" s="154">
        <v>8751.5921124005399</v>
      </c>
      <c r="H310" s="154">
        <v>2172.5209275479801</v>
      </c>
      <c r="I310" s="154">
        <v>19830771</v>
      </c>
      <c r="J310" s="154">
        <v>0</v>
      </c>
    </row>
    <row r="311" spans="1:10" ht="13.2">
      <c r="A311" s="151" t="s">
        <v>635</v>
      </c>
      <c r="B311" s="154">
        <v>4680</v>
      </c>
      <c r="C311" s="154">
        <v>19731.004000000001</v>
      </c>
      <c r="D311" s="155">
        <v>1.1060000000000001</v>
      </c>
      <c r="E311" s="154">
        <v>21822.490424</v>
      </c>
      <c r="F311" s="154">
        <v>22090.6869178091</v>
      </c>
      <c r="G311" s="154">
        <v>4720.2322473950999</v>
      </c>
      <c r="H311" s="154">
        <v>-1858.8389374574699</v>
      </c>
      <c r="I311" s="154">
        <v>0</v>
      </c>
      <c r="J311" s="154">
        <v>-8699366</v>
      </c>
    </row>
    <row r="312" spans="1:10" ht="13.2">
      <c r="A312" s="151" t="s">
        <v>636</v>
      </c>
      <c r="B312" s="154">
        <v>15432</v>
      </c>
      <c r="C312" s="154">
        <v>129682.06200000001</v>
      </c>
      <c r="D312" s="155">
        <v>0.81100000000000005</v>
      </c>
      <c r="E312" s="154">
        <v>105172.152282</v>
      </c>
      <c r="F312" s="154">
        <v>106464.708811541</v>
      </c>
      <c r="G312" s="154">
        <v>6898.9572843144697</v>
      </c>
      <c r="H312" s="154">
        <v>319.886099461904</v>
      </c>
      <c r="I312" s="154">
        <v>4936482</v>
      </c>
      <c r="J312" s="154">
        <v>0</v>
      </c>
    </row>
    <row r="313" spans="1:10" ht="13.2">
      <c r="A313" s="151" t="s">
        <v>637</v>
      </c>
      <c r="B313" s="154">
        <v>22422</v>
      </c>
      <c r="C313" s="154">
        <v>136568.32500000001</v>
      </c>
      <c r="D313" s="155">
        <v>1.0349999999999999</v>
      </c>
      <c r="E313" s="154">
        <v>141348.21637499999</v>
      </c>
      <c r="F313" s="154">
        <v>143085.373560151</v>
      </c>
      <c r="G313" s="154">
        <v>6381.4723735684101</v>
      </c>
      <c r="H313" s="154">
        <v>-197.59881128415299</v>
      </c>
      <c r="I313" s="154">
        <v>0</v>
      </c>
      <c r="J313" s="154">
        <v>-4430561</v>
      </c>
    </row>
    <row r="314" spans="1:10" ht="13.2">
      <c r="A314" s="151" t="s">
        <v>638</v>
      </c>
      <c r="B314" s="154">
        <v>79662</v>
      </c>
      <c r="C314" s="154">
        <v>583484.66299999994</v>
      </c>
      <c r="D314" s="155">
        <v>0.97899999999999998</v>
      </c>
      <c r="E314" s="154">
        <v>571231.48507699999</v>
      </c>
      <c r="F314" s="154">
        <v>578251.86994024704</v>
      </c>
      <c r="G314" s="154">
        <v>7258.8168755522902</v>
      </c>
      <c r="H314" s="154">
        <v>679.74569069972495</v>
      </c>
      <c r="I314" s="154">
        <v>54149901</v>
      </c>
      <c r="J314" s="154">
        <v>0</v>
      </c>
    </row>
    <row r="315" spans="1:10" ht="13.2">
      <c r="A315" s="151" t="s">
        <v>639</v>
      </c>
      <c r="B315" s="154">
        <v>5864</v>
      </c>
      <c r="C315" s="154">
        <v>44536.398000000001</v>
      </c>
      <c r="D315" s="155">
        <v>0.89600000000000002</v>
      </c>
      <c r="E315" s="154">
        <v>39904.612608000003</v>
      </c>
      <c r="F315" s="154">
        <v>40395.036797922199</v>
      </c>
      <c r="G315" s="154">
        <v>6888.6488400276603</v>
      </c>
      <c r="H315" s="154">
        <v>309.57765517509</v>
      </c>
      <c r="I315" s="154">
        <v>1815363</v>
      </c>
      <c r="J315" s="154">
        <v>0</v>
      </c>
    </row>
    <row r="316" spans="1:10" ht="13.2">
      <c r="A316" s="151" t="s">
        <v>640</v>
      </c>
      <c r="B316" s="154">
        <v>42399</v>
      </c>
      <c r="C316" s="154">
        <v>319208.47499999998</v>
      </c>
      <c r="D316" s="155">
        <v>0.94499999999999995</v>
      </c>
      <c r="E316" s="154">
        <v>301652.008875</v>
      </c>
      <c r="F316" s="154">
        <v>305359.28561376099</v>
      </c>
      <c r="G316" s="154">
        <v>7202.0398031500999</v>
      </c>
      <c r="H316" s="154">
        <v>622.96861829753698</v>
      </c>
      <c r="I316" s="154">
        <v>26413246</v>
      </c>
      <c r="J316" s="154">
        <v>0</v>
      </c>
    </row>
    <row r="317" spans="1:10" ht="13.2">
      <c r="A317" s="151" t="s">
        <v>641</v>
      </c>
      <c r="B317" s="154">
        <v>7778</v>
      </c>
      <c r="C317" s="154">
        <v>66924.448000000004</v>
      </c>
      <c r="D317" s="155">
        <v>1.024</v>
      </c>
      <c r="E317" s="154">
        <v>68530.634751999998</v>
      </c>
      <c r="F317" s="154">
        <v>69372.870244003396</v>
      </c>
      <c r="G317" s="154">
        <v>8919.1141995375892</v>
      </c>
      <c r="H317" s="154">
        <v>2340.0430146850199</v>
      </c>
      <c r="I317" s="154">
        <v>18200855</v>
      </c>
      <c r="J317" s="154">
        <v>0</v>
      </c>
    </row>
    <row r="318" spans="1:10" ht="13.2">
      <c r="A318" s="152" t="s">
        <v>642</v>
      </c>
      <c r="B318" s="154">
        <v>3201</v>
      </c>
      <c r="C318" s="154">
        <v>24293.932000000001</v>
      </c>
      <c r="D318" s="155">
        <v>1.006</v>
      </c>
      <c r="E318" s="154">
        <v>24439.695592</v>
      </c>
      <c r="F318" s="154">
        <v>24740.057307834501</v>
      </c>
      <c r="G318" s="154">
        <v>7728.8526422475898</v>
      </c>
      <c r="H318" s="154">
        <v>1149.78145739502</v>
      </c>
      <c r="I318" s="154">
        <v>3680450</v>
      </c>
      <c r="J318" s="154">
        <v>0</v>
      </c>
    </row>
    <row r="319" spans="1:10" ht="13.8" thickBot="1">
      <c r="A319" s="153" t="s">
        <v>643</v>
      </c>
      <c r="B319" s="156">
        <v>4054</v>
      </c>
      <c r="C319" s="156">
        <v>44010.639000000003</v>
      </c>
      <c r="D319" s="157">
        <v>0.86899999999999999</v>
      </c>
      <c r="E319" s="156">
        <v>38245.245290999999</v>
      </c>
      <c r="F319" s="156">
        <v>38715.276002097598</v>
      </c>
      <c r="G319" s="156">
        <v>9549.8954124562497</v>
      </c>
      <c r="H319" s="156">
        <v>2970.8242276036799</v>
      </c>
      <c r="I319" s="156">
        <v>12043721</v>
      </c>
      <c r="J319" s="156">
        <v>0</v>
      </c>
    </row>
    <row r="320" spans="1:10" ht="13.2">
      <c r="A320" s="145"/>
    </row>
    <row r="321" spans="1:1" ht="13.2">
      <c r="A321" s="145"/>
    </row>
    <row r="322" spans="1:1" ht="13.2">
      <c r="A322" s="145"/>
    </row>
  </sheetData>
  <mergeCells count="4">
    <mergeCell ref="F2:G2"/>
    <mergeCell ref="F3:G3"/>
    <mergeCell ref="F4:G4"/>
    <mergeCell ref="F5:G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/>
  <cols>
    <col min="1" max="1" width="21.33203125" style="11" customWidth="1"/>
    <col min="2" max="2" width="12.33203125" style="11" customWidth="1"/>
    <col min="3" max="3" width="11.33203125" style="11" customWidth="1"/>
    <col min="4" max="4" width="9.6640625" style="11" bestFit="1" customWidth="1"/>
    <col min="5" max="5" width="9.44140625" style="11" bestFit="1" customWidth="1"/>
    <col min="6" max="7" width="9.6640625" style="11" bestFit="1" customWidth="1"/>
    <col min="8" max="9" width="10.5546875" style="11" bestFit="1" customWidth="1"/>
    <col min="10" max="10" width="10.6640625" style="11" bestFit="1" customWidth="1"/>
    <col min="11" max="11" width="9.6640625" style="11" bestFit="1" customWidth="1"/>
    <col min="12" max="12" width="10.5546875" style="11" bestFit="1" customWidth="1"/>
    <col min="13" max="13" width="10.332031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33203125" style="11" hidden="1"/>
  </cols>
  <sheetData>
    <row r="1" spans="1:15" ht="16.2" thickBot="1">
      <c r="A1" s="27" t="s">
        <v>975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5.6">
      <c r="A2" s="31" t="s">
        <v>5</v>
      </c>
      <c r="B2" s="199" t="s">
        <v>644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4" t="s">
        <v>33</v>
      </c>
      <c r="N2" s="13" t="s">
        <v>34</v>
      </c>
      <c r="O2" s="13" t="s">
        <v>7</v>
      </c>
    </row>
    <row r="3" spans="1:15">
      <c r="B3" s="16" t="s">
        <v>35</v>
      </c>
      <c r="C3" s="32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40</v>
      </c>
      <c r="I3" s="201" t="s">
        <v>41</v>
      </c>
      <c r="J3" s="202"/>
      <c r="K3" s="202"/>
      <c r="L3" s="16" t="s">
        <v>42</v>
      </c>
      <c r="M3" s="16" t="s">
        <v>43</v>
      </c>
      <c r="N3" s="16" t="s">
        <v>44</v>
      </c>
      <c r="O3" s="15" t="s">
        <v>13</v>
      </c>
    </row>
    <row r="4" spans="1:15">
      <c r="A4" s="33" t="s">
        <v>18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50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5" t="s">
        <v>19</v>
      </c>
    </row>
    <row r="5" spans="1:15" ht="15.6">
      <c r="A5" s="34"/>
      <c r="B5" s="16" t="s">
        <v>57</v>
      </c>
      <c r="C5" s="16" t="s">
        <v>58</v>
      </c>
      <c r="D5" s="16" t="s">
        <v>59</v>
      </c>
      <c r="E5" s="16" t="s">
        <v>60</v>
      </c>
      <c r="F5" s="16" t="s">
        <v>59</v>
      </c>
      <c r="G5" s="16" t="s">
        <v>61</v>
      </c>
      <c r="H5" s="16" t="s">
        <v>62</v>
      </c>
      <c r="I5" s="16" t="s">
        <v>63</v>
      </c>
      <c r="J5" s="16" t="s">
        <v>64</v>
      </c>
      <c r="K5" s="16" t="s">
        <v>63</v>
      </c>
      <c r="L5" s="16" t="s">
        <v>65</v>
      </c>
      <c r="M5" s="16" t="s">
        <v>66</v>
      </c>
      <c r="N5" s="35" t="s">
        <v>333</v>
      </c>
      <c r="O5" s="15" t="s">
        <v>15</v>
      </c>
    </row>
    <row r="6" spans="1:15">
      <c r="A6" s="34"/>
      <c r="B6" s="16"/>
      <c r="C6" s="16" t="s">
        <v>67</v>
      </c>
      <c r="D6" s="16" t="s">
        <v>68</v>
      </c>
      <c r="E6" s="16" t="s">
        <v>69</v>
      </c>
      <c r="F6" s="16" t="s">
        <v>68</v>
      </c>
      <c r="G6" s="16" t="s">
        <v>70</v>
      </c>
      <c r="H6" s="16" t="s">
        <v>71</v>
      </c>
      <c r="I6" s="16" t="s">
        <v>72</v>
      </c>
      <c r="J6" s="16" t="s">
        <v>73</v>
      </c>
      <c r="K6" s="16" t="s">
        <v>72</v>
      </c>
      <c r="L6" s="16" t="s">
        <v>74</v>
      </c>
      <c r="M6" s="36" t="s">
        <v>645</v>
      </c>
      <c r="N6" s="15" t="s">
        <v>75</v>
      </c>
      <c r="O6" s="35" t="s">
        <v>333</v>
      </c>
    </row>
    <row r="7" spans="1:15">
      <c r="A7" s="37"/>
      <c r="B7" s="38"/>
      <c r="C7" s="39" t="s">
        <v>76</v>
      </c>
      <c r="D7" s="38"/>
      <c r="E7" s="38"/>
      <c r="F7" s="38"/>
      <c r="G7" s="38"/>
      <c r="H7" s="38"/>
      <c r="I7" s="39" t="s">
        <v>77</v>
      </c>
      <c r="J7" s="38"/>
      <c r="K7" s="39" t="s">
        <v>77</v>
      </c>
      <c r="L7" s="38" t="s">
        <v>78</v>
      </c>
      <c r="M7" s="39" t="s">
        <v>79</v>
      </c>
      <c r="N7" s="39"/>
    </row>
    <row r="8" spans="1:15" ht="15" customHeight="1">
      <c r="A8" s="40" t="s">
        <v>322</v>
      </c>
      <c r="B8" s="41">
        <v>751277</v>
      </c>
      <c r="C8" s="41"/>
      <c r="D8" s="41">
        <v>89975</v>
      </c>
      <c r="E8" s="41">
        <v>35990</v>
      </c>
      <c r="F8" s="41">
        <v>89975</v>
      </c>
      <c r="G8" s="41">
        <v>359901</v>
      </c>
      <c r="H8" s="41">
        <v>197946</v>
      </c>
      <c r="I8" s="41">
        <v>1568269</v>
      </c>
      <c r="J8" s="41">
        <v>564577</v>
      </c>
      <c r="K8" s="41">
        <v>1254615</v>
      </c>
      <c r="L8" s="41">
        <v>240731</v>
      </c>
      <c r="M8" s="41">
        <v>375639</v>
      </c>
      <c r="N8" s="42"/>
      <c r="O8" s="43"/>
    </row>
    <row r="9" spans="1:15" ht="18" customHeight="1">
      <c r="A9" s="21" t="s">
        <v>31</v>
      </c>
      <c r="B9" s="81">
        <v>4712</v>
      </c>
      <c r="C9" s="81">
        <v>39</v>
      </c>
      <c r="D9" s="81">
        <v>6364</v>
      </c>
      <c r="E9" s="81">
        <v>16871</v>
      </c>
      <c r="F9" s="81">
        <v>3972</v>
      </c>
      <c r="G9" s="81">
        <v>8550</v>
      </c>
      <c r="H9" s="81">
        <v>4973</v>
      </c>
      <c r="I9" s="81">
        <v>785</v>
      </c>
      <c r="J9" s="81">
        <v>37</v>
      </c>
      <c r="K9" s="81">
        <v>29571</v>
      </c>
      <c r="L9" s="81">
        <v>42625</v>
      </c>
      <c r="M9" s="81">
        <v>13293</v>
      </c>
      <c r="N9" s="81">
        <v>4468787</v>
      </c>
      <c r="O9" s="81">
        <v>67184941.099999905</v>
      </c>
    </row>
    <row r="10" spans="1:15" ht="18.75" customHeight="1">
      <c r="A10" s="145" t="s">
        <v>334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51" t="s">
        <v>314</v>
      </c>
      <c r="B11" s="17">
        <v>82</v>
      </c>
      <c r="C11" s="17" t="s">
        <v>989</v>
      </c>
      <c r="D11" s="17">
        <v>133</v>
      </c>
      <c r="E11" s="17">
        <v>193</v>
      </c>
      <c r="F11" s="17">
        <v>94</v>
      </c>
      <c r="G11" s="17">
        <v>75</v>
      </c>
      <c r="H11" s="17">
        <v>56</v>
      </c>
      <c r="I11" s="17">
        <v>10</v>
      </c>
      <c r="J11" s="17">
        <v>0</v>
      </c>
      <c r="K11" s="17">
        <v>240</v>
      </c>
      <c r="L11" s="17">
        <v>398</v>
      </c>
      <c r="M11" s="17">
        <v>172</v>
      </c>
      <c r="N11" s="17">
        <v>57797</v>
      </c>
      <c r="O11" s="17">
        <v>661309.51899999997</v>
      </c>
    </row>
    <row r="12" spans="1:15">
      <c r="A12" s="151" t="s">
        <v>335</v>
      </c>
      <c r="B12" s="17">
        <v>6</v>
      </c>
      <c r="C12" s="17">
        <v>0</v>
      </c>
      <c r="D12" s="17">
        <v>28</v>
      </c>
      <c r="E12" s="17">
        <v>45</v>
      </c>
      <c r="F12" s="17">
        <v>18</v>
      </c>
      <c r="G12" s="17">
        <v>22</v>
      </c>
      <c r="H12" s="17">
        <v>13</v>
      </c>
      <c r="I12" s="17" t="s">
        <v>989</v>
      </c>
      <c r="J12" s="17">
        <v>0</v>
      </c>
      <c r="K12" s="17">
        <v>60</v>
      </c>
      <c r="L12" s="17">
        <v>82</v>
      </c>
      <c r="M12" s="17">
        <v>25</v>
      </c>
      <c r="N12" s="17">
        <v>8184</v>
      </c>
      <c r="O12" s="17">
        <v>138053.80600000001</v>
      </c>
    </row>
    <row r="13" spans="1:15">
      <c r="A13" s="151" t="s">
        <v>336</v>
      </c>
      <c r="B13" s="17">
        <v>9</v>
      </c>
      <c r="C13" s="17">
        <v>0</v>
      </c>
      <c r="D13" s="17">
        <v>16</v>
      </c>
      <c r="E13" s="17">
        <v>26</v>
      </c>
      <c r="F13" s="17">
        <v>12</v>
      </c>
      <c r="G13" s="17">
        <v>30</v>
      </c>
      <c r="H13" s="17">
        <v>15</v>
      </c>
      <c r="I13" s="17">
        <v>4</v>
      </c>
      <c r="J13" s="17">
        <v>0</v>
      </c>
      <c r="K13" s="17">
        <v>91</v>
      </c>
      <c r="L13" s="17">
        <v>118</v>
      </c>
      <c r="M13" s="17">
        <v>20</v>
      </c>
      <c r="N13" s="17">
        <v>8515</v>
      </c>
      <c r="O13" s="17">
        <v>188859.83199999999</v>
      </c>
    </row>
    <row r="14" spans="1:15">
      <c r="A14" s="151" t="s">
        <v>337</v>
      </c>
      <c r="B14" s="17">
        <v>38</v>
      </c>
      <c r="C14" s="17">
        <v>0</v>
      </c>
      <c r="D14" s="17">
        <v>80</v>
      </c>
      <c r="E14" s="17">
        <v>174</v>
      </c>
      <c r="F14" s="17">
        <v>79</v>
      </c>
      <c r="G14" s="17">
        <v>102</v>
      </c>
      <c r="H14" s="17">
        <v>46</v>
      </c>
      <c r="I14" s="17">
        <v>8</v>
      </c>
      <c r="J14" s="17">
        <v>0</v>
      </c>
      <c r="K14" s="17">
        <v>210</v>
      </c>
      <c r="L14" s="17">
        <v>341</v>
      </c>
      <c r="M14" s="17">
        <v>126</v>
      </c>
      <c r="N14" s="17">
        <v>44285</v>
      </c>
      <c r="O14" s="17">
        <v>544652.31599999999</v>
      </c>
    </row>
    <row r="15" spans="1:15">
      <c r="A15" s="151" t="s">
        <v>338</v>
      </c>
      <c r="B15" s="17">
        <v>35</v>
      </c>
      <c r="C15" s="17">
        <v>0</v>
      </c>
      <c r="D15" s="17">
        <v>43</v>
      </c>
      <c r="E15" s="17">
        <v>185</v>
      </c>
      <c r="F15" s="17">
        <v>74</v>
      </c>
      <c r="G15" s="17">
        <v>76</v>
      </c>
      <c r="H15" s="17">
        <v>52</v>
      </c>
      <c r="I15" s="17" t="s">
        <v>989</v>
      </c>
      <c r="J15" s="17">
        <v>0</v>
      </c>
      <c r="K15" s="17">
        <v>238</v>
      </c>
      <c r="L15" s="17">
        <v>377</v>
      </c>
      <c r="M15" s="17">
        <v>144</v>
      </c>
      <c r="N15" s="17">
        <v>47728</v>
      </c>
      <c r="O15" s="17">
        <v>575436.09900000005</v>
      </c>
    </row>
    <row r="16" spans="1:15">
      <c r="A16" s="151" t="s">
        <v>339</v>
      </c>
      <c r="B16" s="17">
        <v>75</v>
      </c>
      <c r="C16" s="17" t="s">
        <v>989</v>
      </c>
      <c r="D16" s="17">
        <v>88</v>
      </c>
      <c r="E16" s="17">
        <v>67</v>
      </c>
      <c r="F16" s="17">
        <v>96</v>
      </c>
      <c r="G16" s="17">
        <v>53</v>
      </c>
      <c r="H16" s="17">
        <v>44</v>
      </c>
      <c r="I16" s="17">
        <v>9</v>
      </c>
      <c r="J16" s="17">
        <v>0</v>
      </c>
      <c r="K16" s="17">
        <v>196</v>
      </c>
      <c r="L16" s="17">
        <v>309</v>
      </c>
      <c r="M16" s="17">
        <v>86</v>
      </c>
      <c r="N16" s="17">
        <v>30394</v>
      </c>
      <c r="O16" s="17">
        <v>499449.39899999998</v>
      </c>
    </row>
    <row r="17" spans="1:15">
      <c r="A17" s="151" t="s">
        <v>340</v>
      </c>
      <c r="B17" s="17">
        <v>14</v>
      </c>
      <c r="C17" s="17">
        <v>0</v>
      </c>
      <c r="D17" s="17">
        <v>34</v>
      </c>
      <c r="E17" s="17">
        <v>66</v>
      </c>
      <c r="F17" s="17">
        <v>32</v>
      </c>
      <c r="G17" s="17">
        <v>35</v>
      </c>
      <c r="H17" s="17">
        <v>40</v>
      </c>
      <c r="I17" s="17">
        <v>4</v>
      </c>
      <c r="J17" s="17">
        <v>0</v>
      </c>
      <c r="K17" s="17">
        <v>141</v>
      </c>
      <c r="L17" s="17">
        <v>171</v>
      </c>
      <c r="M17" s="17">
        <v>49</v>
      </c>
      <c r="N17" s="17">
        <v>16253</v>
      </c>
      <c r="O17" s="17">
        <v>298344.04599999997</v>
      </c>
    </row>
    <row r="18" spans="1:15">
      <c r="A18" s="151" t="s">
        <v>341</v>
      </c>
      <c r="B18" s="17">
        <v>54</v>
      </c>
      <c r="C18" s="17">
        <v>0</v>
      </c>
      <c r="D18" s="17">
        <v>96</v>
      </c>
      <c r="E18" s="17">
        <v>118</v>
      </c>
      <c r="F18" s="17">
        <v>97</v>
      </c>
      <c r="G18" s="17">
        <v>135</v>
      </c>
      <c r="H18" s="17">
        <v>87</v>
      </c>
      <c r="I18" s="17">
        <v>6</v>
      </c>
      <c r="J18" s="17">
        <v>0</v>
      </c>
      <c r="K18" s="17">
        <v>195</v>
      </c>
      <c r="L18" s="17">
        <v>305</v>
      </c>
      <c r="M18" s="17">
        <v>109</v>
      </c>
      <c r="N18" s="17">
        <v>36519</v>
      </c>
      <c r="O18" s="17">
        <v>532935.03500000003</v>
      </c>
    </row>
    <row r="19" spans="1:15">
      <c r="A19" s="151" t="s">
        <v>342</v>
      </c>
      <c r="B19" s="17">
        <v>19</v>
      </c>
      <c r="C19" s="17">
        <v>0</v>
      </c>
      <c r="D19" s="17">
        <v>25</v>
      </c>
      <c r="E19" s="17">
        <v>127</v>
      </c>
      <c r="F19" s="17">
        <v>17</v>
      </c>
      <c r="G19" s="17">
        <v>60</v>
      </c>
      <c r="H19" s="17">
        <v>32</v>
      </c>
      <c r="I19" s="17">
        <v>8</v>
      </c>
      <c r="J19" s="17">
        <v>0</v>
      </c>
      <c r="K19" s="17">
        <v>215</v>
      </c>
      <c r="L19" s="17">
        <v>346</v>
      </c>
      <c r="M19" s="17">
        <v>75</v>
      </c>
      <c r="N19" s="17">
        <v>27840</v>
      </c>
      <c r="O19" s="17">
        <v>472146.50300000003</v>
      </c>
    </row>
    <row r="20" spans="1:15">
      <c r="A20" s="151" t="s">
        <v>343</v>
      </c>
      <c r="B20" s="17">
        <v>7</v>
      </c>
      <c r="C20" s="17">
        <v>0</v>
      </c>
      <c r="D20" s="17" t="s">
        <v>989</v>
      </c>
      <c r="E20" s="17">
        <v>22</v>
      </c>
      <c r="F20" s="17" t="s">
        <v>989</v>
      </c>
      <c r="G20" s="17">
        <v>7</v>
      </c>
      <c r="H20" s="17">
        <v>10</v>
      </c>
      <c r="I20" s="17" t="s">
        <v>989</v>
      </c>
      <c r="J20" s="17">
        <v>0</v>
      </c>
      <c r="K20" s="17">
        <v>25</v>
      </c>
      <c r="L20" s="17">
        <v>35</v>
      </c>
      <c r="M20" s="17">
        <v>13</v>
      </c>
      <c r="N20" s="17">
        <v>4538</v>
      </c>
      <c r="O20" s="17">
        <v>61599.947</v>
      </c>
    </row>
    <row r="21" spans="1:15">
      <c r="A21" s="151" t="s">
        <v>344</v>
      </c>
      <c r="B21" s="17">
        <v>7</v>
      </c>
      <c r="C21" s="17">
        <v>0</v>
      </c>
      <c r="D21" s="17">
        <v>5</v>
      </c>
      <c r="E21" s="17">
        <v>64</v>
      </c>
      <c r="F21" s="17">
        <v>4</v>
      </c>
      <c r="G21" s="17">
        <v>15</v>
      </c>
      <c r="H21" s="17">
        <v>13</v>
      </c>
      <c r="I21" s="17" t="s">
        <v>989</v>
      </c>
      <c r="J21" s="17">
        <v>0</v>
      </c>
      <c r="K21" s="17">
        <v>63</v>
      </c>
      <c r="L21" s="17">
        <v>125</v>
      </c>
      <c r="M21" s="17">
        <v>39</v>
      </c>
      <c r="N21" s="17">
        <v>12325</v>
      </c>
      <c r="O21" s="17">
        <v>157155.73499999999</v>
      </c>
    </row>
    <row r="22" spans="1:15">
      <c r="A22" s="151" t="s">
        <v>345</v>
      </c>
      <c r="B22" s="17">
        <v>7</v>
      </c>
      <c r="C22" s="17">
        <v>0</v>
      </c>
      <c r="D22" s="17">
        <v>8</v>
      </c>
      <c r="E22" s="17">
        <v>24</v>
      </c>
      <c r="F22" s="17">
        <v>15</v>
      </c>
      <c r="G22" s="17">
        <v>14</v>
      </c>
      <c r="H22" s="17">
        <v>12</v>
      </c>
      <c r="I22" s="17" t="s">
        <v>989</v>
      </c>
      <c r="J22" s="17">
        <v>0</v>
      </c>
      <c r="K22" s="17">
        <v>38</v>
      </c>
      <c r="L22" s="17">
        <v>59</v>
      </c>
      <c r="M22" s="17">
        <v>23</v>
      </c>
      <c r="N22" s="17">
        <v>7494</v>
      </c>
      <c r="O22" s="17">
        <v>95186.554999999993</v>
      </c>
    </row>
    <row r="23" spans="1:15">
      <c r="A23" s="151" t="s">
        <v>346</v>
      </c>
      <c r="B23" s="17">
        <v>21</v>
      </c>
      <c r="C23" s="17">
        <v>0</v>
      </c>
      <c r="D23" s="17">
        <v>43</v>
      </c>
      <c r="E23" s="17">
        <v>37</v>
      </c>
      <c r="F23" s="17">
        <v>20</v>
      </c>
      <c r="G23" s="17">
        <v>29</v>
      </c>
      <c r="H23" s="17">
        <v>27</v>
      </c>
      <c r="I23" s="17" t="s">
        <v>989</v>
      </c>
      <c r="J23" s="17" t="s">
        <v>989</v>
      </c>
      <c r="K23" s="17">
        <v>113</v>
      </c>
      <c r="L23" s="17">
        <v>153</v>
      </c>
      <c r="M23" s="17">
        <v>52</v>
      </c>
      <c r="N23" s="17">
        <v>17596</v>
      </c>
      <c r="O23" s="17">
        <v>260125.07</v>
      </c>
    </row>
    <row r="24" spans="1:15">
      <c r="A24" s="151" t="s">
        <v>347</v>
      </c>
      <c r="B24" s="17">
        <v>30</v>
      </c>
      <c r="C24" s="17">
        <v>0</v>
      </c>
      <c r="D24" s="17">
        <v>62</v>
      </c>
      <c r="E24" s="17">
        <v>54</v>
      </c>
      <c r="F24" s="17">
        <v>44</v>
      </c>
      <c r="G24" s="17">
        <v>77</v>
      </c>
      <c r="H24" s="17">
        <v>60</v>
      </c>
      <c r="I24" s="17" t="s">
        <v>989</v>
      </c>
      <c r="J24" s="17">
        <v>0</v>
      </c>
      <c r="K24" s="17">
        <v>167</v>
      </c>
      <c r="L24" s="17">
        <v>263</v>
      </c>
      <c r="M24" s="17">
        <v>95</v>
      </c>
      <c r="N24" s="17">
        <v>32902</v>
      </c>
      <c r="O24" s="17">
        <v>418165.45799999998</v>
      </c>
    </row>
    <row r="25" spans="1:15">
      <c r="A25" s="151" t="s">
        <v>348</v>
      </c>
      <c r="B25" s="17">
        <v>30</v>
      </c>
      <c r="C25" s="17">
        <v>0</v>
      </c>
      <c r="D25" s="17">
        <v>32</v>
      </c>
      <c r="E25" s="17">
        <v>27</v>
      </c>
      <c r="F25" s="17">
        <v>20</v>
      </c>
      <c r="G25" s="17">
        <v>36</v>
      </c>
      <c r="H25" s="17">
        <v>35</v>
      </c>
      <c r="I25" s="17" t="s">
        <v>989</v>
      </c>
      <c r="J25" s="17">
        <v>0</v>
      </c>
      <c r="K25" s="17">
        <v>105</v>
      </c>
      <c r="L25" s="17">
        <v>174</v>
      </c>
      <c r="M25" s="17">
        <v>70</v>
      </c>
      <c r="N25" s="17">
        <v>25463</v>
      </c>
      <c r="O25" s="17">
        <v>276589.32299999997</v>
      </c>
    </row>
    <row r="26" spans="1:15">
      <c r="A26" s="151" t="s">
        <v>349</v>
      </c>
      <c r="B26" s="17">
        <v>252</v>
      </c>
      <c r="C26" s="17">
        <v>0</v>
      </c>
      <c r="D26" s="17">
        <v>695</v>
      </c>
      <c r="E26" s="17">
        <v>444</v>
      </c>
      <c r="F26" s="17">
        <v>465</v>
      </c>
      <c r="G26" s="17">
        <v>612</v>
      </c>
      <c r="H26" s="17">
        <v>466</v>
      </c>
      <c r="I26" s="17">
        <v>68</v>
      </c>
      <c r="J26" s="17" t="s">
        <v>989</v>
      </c>
      <c r="K26" s="17">
        <v>1749</v>
      </c>
      <c r="L26" s="17">
        <v>3123</v>
      </c>
      <c r="M26" s="17">
        <v>1060</v>
      </c>
      <c r="N26" s="17">
        <v>341311</v>
      </c>
      <c r="O26" s="17">
        <v>4415558.9460000005</v>
      </c>
    </row>
    <row r="27" spans="1:15">
      <c r="A27" s="151" t="s">
        <v>350</v>
      </c>
      <c r="B27" s="17">
        <v>7</v>
      </c>
      <c r="C27" s="17">
        <v>0</v>
      </c>
      <c r="D27" s="17">
        <v>28</v>
      </c>
      <c r="E27" s="17">
        <v>28</v>
      </c>
      <c r="F27" s="17">
        <v>29</v>
      </c>
      <c r="G27" s="17">
        <v>22</v>
      </c>
      <c r="H27" s="17">
        <v>23</v>
      </c>
      <c r="I27" s="17">
        <v>4</v>
      </c>
      <c r="J27" s="17">
        <v>0</v>
      </c>
      <c r="K27" s="17">
        <v>71</v>
      </c>
      <c r="L27" s="17">
        <v>126</v>
      </c>
      <c r="M27" s="17">
        <v>53</v>
      </c>
      <c r="N27" s="17">
        <v>17427</v>
      </c>
      <c r="O27" s="17">
        <v>186884.52799999999</v>
      </c>
    </row>
    <row r="28" spans="1:15">
      <c r="A28" s="151" t="s">
        <v>351</v>
      </c>
      <c r="B28" s="17">
        <v>40</v>
      </c>
      <c r="C28" s="17" t="s">
        <v>989</v>
      </c>
      <c r="D28" s="17">
        <v>30</v>
      </c>
      <c r="E28" s="17">
        <v>146</v>
      </c>
      <c r="F28" s="17">
        <v>34</v>
      </c>
      <c r="G28" s="17">
        <v>61</v>
      </c>
      <c r="H28" s="17">
        <v>62</v>
      </c>
      <c r="I28" s="17">
        <v>5</v>
      </c>
      <c r="J28" s="17">
        <v>0</v>
      </c>
      <c r="K28" s="17">
        <v>395</v>
      </c>
      <c r="L28" s="17">
        <v>590</v>
      </c>
      <c r="M28" s="17">
        <v>171</v>
      </c>
      <c r="N28" s="17">
        <v>60105</v>
      </c>
      <c r="O28" s="17">
        <v>844324.18500000006</v>
      </c>
    </row>
    <row r="29" spans="1:15">
      <c r="A29" s="151" t="s">
        <v>352</v>
      </c>
      <c r="B29" s="17">
        <v>17</v>
      </c>
      <c r="C29" s="17">
        <v>0</v>
      </c>
      <c r="D29" s="17">
        <v>34</v>
      </c>
      <c r="E29" s="17">
        <v>60</v>
      </c>
      <c r="F29" s="17">
        <v>32</v>
      </c>
      <c r="G29" s="17">
        <v>58</v>
      </c>
      <c r="H29" s="17">
        <v>31</v>
      </c>
      <c r="I29" s="17" t="s">
        <v>989</v>
      </c>
      <c r="J29" s="17">
        <v>0</v>
      </c>
      <c r="K29" s="17">
        <v>137</v>
      </c>
      <c r="L29" s="17">
        <v>203</v>
      </c>
      <c r="M29" s="17">
        <v>73</v>
      </c>
      <c r="N29" s="17">
        <v>23918</v>
      </c>
      <c r="O29" s="17">
        <v>323106.87599999999</v>
      </c>
    </row>
    <row r="30" spans="1:15">
      <c r="A30" s="151" t="s">
        <v>353</v>
      </c>
      <c r="B30" s="17">
        <v>22</v>
      </c>
      <c r="C30" s="17">
        <v>0</v>
      </c>
      <c r="D30" s="17">
        <v>49</v>
      </c>
      <c r="E30" s="17">
        <v>32</v>
      </c>
      <c r="F30" s="17">
        <v>45</v>
      </c>
      <c r="G30" s="17">
        <v>80</v>
      </c>
      <c r="H30" s="17">
        <v>58</v>
      </c>
      <c r="I30" s="17">
        <v>7</v>
      </c>
      <c r="J30" s="17">
        <v>0</v>
      </c>
      <c r="K30" s="17">
        <v>155</v>
      </c>
      <c r="L30" s="17">
        <v>250</v>
      </c>
      <c r="M30" s="17">
        <v>92</v>
      </c>
      <c r="N30" s="17">
        <v>30345</v>
      </c>
      <c r="O30" s="17">
        <v>396940.11800000002</v>
      </c>
    </row>
    <row r="31" spans="1:15">
      <c r="A31" s="151" t="s">
        <v>354</v>
      </c>
      <c r="B31" s="17">
        <v>10</v>
      </c>
      <c r="C31" s="17">
        <v>0</v>
      </c>
      <c r="D31" s="17">
        <v>67</v>
      </c>
      <c r="E31" s="17">
        <v>27</v>
      </c>
      <c r="F31" s="17">
        <v>37</v>
      </c>
      <c r="G31" s="17">
        <v>44</v>
      </c>
      <c r="H31" s="17">
        <v>31</v>
      </c>
      <c r="I31" s="17" t="s">
        <v>989</v>
      </c>
      <c r="J31" s="17">
        <v>0</v>
      </c>
      <c r="K31" s="17">
        <v>131</v>
      </c>
      <c r="L31" s="17">
        <v>190</v>
      </c>
      <c r="M31" s="17">
        <v>70</v>
      </c>
      <c r="N31" s="17">
        <v>23751</v>
      </c>
      <c r="O31" s="17">
        <v>304657.86200000002</v>
      </c>
    </row>
    <row r="32" spans="1:15">
      <c r="A32" s="151" t="s">
        <v>355</v>
      </c>
      <c r="B32" s="17">
        <v>16</v>
      </c>
      <c r="C32" s="17">
        <v>0</v>
      </c>
      <c r="D32" s="17">
        <v>36</v>
      </c>
      <c r="E32" s="17">
        <v>18</v>
      </c>
      <c r="F32" s="17">
        <v>9</v>
      </c>
      <c r="G32" s="17">
        <v>16</v>
      </c>
      <c r="H32" s="17">
        <v>21</v>
      </c>
      <c r="I32" s="17" t="s">
        <v>989</v>
      </c>
      <c r="J32" s="17">
        <v>0</v>
      </c>
      <c r="K32" s="17">
        <v>64</v>
      </c>
      <c r="L32" s="17">
        <v>126</v>
      </c>
      <c r="M32" s="17">
        <v>44</v>
      </c>
      <c r="N32" s="17">
        <v>15946</v>
      </c>
      <c r="O32" s="17">
        <v>171302.26</v>
      </c>
    </row>
    <row r="33" spans="1:15">
      <c r="A33" s="151" t="s">
        <v>356</v>
      </c>
      <c r="B33" s="17">
        <v>10</v>
      </c>
      <c r="C33" s="17">
        <v>0</v>
      </c>
      <c r="D33" s="17">
        <v>12</v>
      </c>
      <c r="E33" s="17">
        <v>20</v>
      </c>
      <c r="F33" s="17">
        <v>17</v>
      </c>
      <c r="G33" s="17">
        <v>25</v>
      </c>
      <c r="H33" s="17">
        <v>24</v>
      </c>
      <c r="I33" s="17" t="s">
        <v>989</v>
      </c>
      <c r="J33" s="17">
        <v>0</v>
      </c>
      <c r="K33" s="17">
        <v>106</v>
      </c>
      <c r="L33" s="17">
        <v>116</v>
      </c>
      <c r="M33" s="17">
        <v>38</v>
      </c>
      <c r="N33" s="17">
        <v>13370</v>
      </c>
      <c r="O33" s="17">
        <v>214716.611</v>
      </c>
    </row>
    <row r="34" spans="1:15">
      <c r="A34" s="151" t="s">
        <v>357</v>
      </c>
      <c r="B34" s="17">
        <v>5</v>
      </c>
      <c r="C34" s="17">
        <v>0</v>
      </c>
      <c r="D34" s="17">
        <v>9</v>
      </c>
      <c r="E34" s="17">
        <v>8</v>
      </c>
      <c r="F34" s="17">
        <v>5</v>
      </c>
      <c r="G34" s="17">
        <v>8</v>
      </c>
      <c r="H34" s="17">
        <v>9</v>
      </c>
      <c r="I34" s="17" t="s">
        <v>989</v>
      </c>
      <c r="J34" s="17">
        <v>0</v>
      </c>
      <c r="K34" s="17">
        <v>21</v>
      </c>
      <c r="L34" s="17">
        <v>27</v>
      </c>
      <c r="M34" s="17">
        <v>7</v>
      </c>
      <c r="N34" s="17">
        <v>2048</v>
      </c>
      <c r="O34" s="17">
        <v>49057.071000000004</v>
      </c>
    </row>
    <row r="35" spans="1:15">
      <c r="A35" s="151" t="s">
        <v>358</v>
      </c>
      <c r="B35" s="17">
        <v>8</v>
      </c>
      <c r="C35" s="17">
        <v>0</v>
      </c>
      <c r="D35" s="17">
        <v>71</v>
      </c>
      <c r="E35" s="17">
        <v>11</v>
      </c>
      <c r="F35" s="17">
        <v>19</v>
      </c>
      <c r="G35" s="17">
        <v>58</v>
      </c>
      <c r="H35" s="17">
        <v>32</v>
      </c>
      <c r="I35" s="17">
        <v>5</v>
      </c>
      <c r="J35" s="17">
        <v>0</v>
      </c>
      <c r="K35" s="17">
        <v>92</v>
      </c>
      <c r="L35" s="17">
        <v>177</v>
      </c>
      <c r="M35" s="17">
        <v>59</v>
      </c>
      <c r="N35" s="17">
        <v>20347</v>
      </c>
      <c r="O35" s="17">
        <v>250097.399</v>
      </c>
    </row>
    <row r="36" spans="1:15">
      <c r="A36" s="151" t="s">
        <v>359</v>
      </c>
      <c r="B36" s="17">
        <v>16</v>
      </c>
      <c r="C36" s="17">
        <v>0</v>
      </c>
      <c r="D36" s="17">
        <v>12</v>
      </c>
      <c r="E36" s="17">
        <v>63</v>
      </c>
      <c r="F36" s="17">
        <v>16</v>
      </c>
      <c r="G36" s="17">
        <v>38</v>
      </c>
      <c r="H36" s="17">
        <v>26</v>
      </c>
      <c r="I36" s="17">
        <v>6</v>
      </c>
      <c r="J36" s="17">
        <v>0</v>
      </c>
      <c r="K36" s="17">
        <v>127</v>
      </c>
      <c r="L36" s="17">
        <v>214</v>
      </c>
      <c r="M36" s="17">
        <v>57</v>
      </c>
      <c r="N36" s="17">
        <v>8137</v>
      </c>
      <c r="O36" s="17">
        <v>285440.51199999999</v>
      </c>
    </row>
    <row r="37" spans="1:15" ht="18.75" customHeight="1">
      <c r="A37" s="145" t="s">
        <v>360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51" t="s">
        <v>361</v>
      </c>
      <c r="B38" s="17">
        <v>32</v>
      </c>
      <c r="C38" s="17">
        <v>0</v>
      </c>
      <c r="D38" s="17">
        <v>17</v>
      </c>
      <c r="E38" s="17">
        <v>137</v>
      </c>
      <c r="F38" s="17">
        <v>35</v>
      </c>
      <c r="G38" s="17">
        <v>45</v>
      </c>
      <c r="H38" s="17">
        <v>24</v>
      </c>
      <c r="I38" s="17" t="s">
        <v>989</v>
      </c>
      <c r="J38" s="17">
        <v>0</v>
      </c>
      <c r="K38" s="17">
        <v>117</v>
      </c>
      <c r="L38" s="17">
        <v>216</v>
      </c>
      <c r="M38" s="17">
        <v>61</v>
      </c>
      <c r="N38" s="17">
        <v>18874</v>
      </c>
      <c r="O38" s="17">
        <v>298308.81099999999</v>
      </c>
    </row>
    <row r="39" spans="1:15">
      <c r="A39" s="151" t="s">
        <v>362</v>
      </c>
      <c r="B39" s="17">
        <v>6</v>
      </c>
      <c r="C39" s="17">
        <v>0</v>
      </c>
      <c r="D39" s="17">
        <v>6</v>
      </c>
      <c r="E39" s="17">
        <v>76</v>
      </c>
      <c r="F39" s="17">
        <v>6</v>
      </c>
      <c r="G39" s="17">
        <v>13</v>
      </c>
      <c r="H39" s="17">
        <v>5</v>
      </c>
      <c r="I39" s="17" t="s">
        <v>989</v>
      </c>
      <c r="J39" s="17">
        <v>0</v>
      </c>
      <c r="K39" s="17">
        <v>39</v>
      </c>
      <c r="L39" s="17">
        <v>58</v>
      </c>
      <c r="M39" s="17">
        <v>21</v>
      </c>
      <c r="N39" s="17">
        <v>7106</v>
      </c>
      <c r="O39" s="17">
        <v>95014.384999999995</v>
      </c>
    </row>
    <row r="40" spans="1:15">
      <c r="A40" s="151" t="s">
        <v>363</v>
      </c>
      <c r="B40" s="17">
        <v>7</v>
      </c>
      <c r="C40" s="17">
        <v>0</v>
      </c>
      <c r="D40" s="17">
        <v>7</v>
      </c>
      <c r="E40" s="17">
        <v>42</v>
      </c>
      <c r="F40" s="17">
        <v>9</v>
      </c>
      <c r="G40" s="17">
        <v>6</v>
      </c>
      <c r="H40" s="17">
        <v>4</v>
      </c>
      <c r="I40" s="17" t="s">
        <v>989</v>
      </c>
      <c r="J40" s="17">
        <v>0</v>
      </c>
      <c r="K40" s="17">
        <v>59</v>
      </c>
      <c r="L40" s="17">
        <v>81</v>
      </c>
      <c r="M40" s="17">
        <v>22</v>
      </c>
      <c r="N40" s="17">
        <v>8440</v>
      </c>
      <c r="O40" s="17">
        <v>122955.132</v>
      </c>
    </row>
    <row r="41" spans="1:15">
      <c r="A41" s="151" t="s">
        <v>364</v>
      </c>
      <c r="B41" s="17">
        <v>5</v>
      </c>
      <c r="C41" s="17">
        <v>0</v>
      </c>
      <c r="D41" s="17">
        <v>15</v>
      </c>
      <c r="E41" s="17">
        <v>12</v>
      </c>
      <c r="F41" s="17">
        <v>14</v>
      </c>
      <c r="G41" s="17">
        <v>5</v>
      </c>
      <c r="H41" s="17">
        <v>6</v>
      </c>
      <c r="I41" s="17" t="s">
        <v>989</v>
      </c>
      <c r="J41" s="17">
        <v>0</v>
      </c>
      <c r="K41" s="17">
        <v>44</v>
      </c>
      <c r="L41" s="17">
        <v>43</v>
      </c>
      <c r="M41" s="17">
        <v>16</v>
      </c>
      <c r="N41" s="17">
        <v>5690</v>
      </c>
      <c r="O41" s="17">
        <v>91744.244999999995</v>
      </c>
    </row>
    <row r="42" spans="1:15">
      <c r="A42" s="151" t="s">
        <v>365</v>
      </c>
      <c r="B42" s="17">
        <v>10</v>
      </c>
      <c r="C42" s="17">
        <v>0</v>
      </c>
      <c r="D42" s="17">
        <v>21</v>
      </c>
      <c r="E42" s="17">
        <v>69</v>
      </c>
      <c r="F42" s="17">
        <v>5</v>
      </c>
      <c r="G42" s="17">
        <v>17</v>
      </c>
      <c r="H42" s="17">
        <v>13</v>
      </c>
      <c r="I42" s="17" t="s">
        <v>989</v>
      </c>
      <c r="J42" s="17">
        <v>0</v>
      </c>
      <c r="K42" s="17">
        <v>71</v>
      </c>
      <c r="L42" s="17">
        <v>110</v>
      </c>
      <c r="M42" s="17">
        <v>24</v>
      </c>
      <c r="N42" s="17">
        <v>8024</v>
      </c>
      <c r="O42" s="17">
        <v>155192.72500000001</v>
      </c>
    </row>
    <row r="43" spans="1:15">
      <c r="A43" s="151" t="s">
        <v>366</v>
      </c>
      <c r="B43" s="17">
        <v>106</v>
      </c>
      <c r="C43" s="17">
        <v>0</v>
      </c>
      <c r="D43" s="17">
        <v>216</v>
      </c>
      <c r="E43" s="17">
        <v>407</v>
      </c>
      <c r="F43" s="17">
        <v>177</v>
      </c>
      <c r="G43" s="17">
        <v>154</v>
      </c>
      <c r="H43" s="17">
        <v>111</v>
      </c>
      <c r="I43" s="17">
        <v>8</v>
      </c>
      <c r="J43" s="17">
        <v>0</v>
      </c>
      <c r="K43" s="17">
        <v>661</v>
      </c>
      <c r="L43" s="17">
        <v>1048</v>
      </c>
      <c r="M43" s="17">
        <v>302</v>
      </c>
      <c r="N43" s="17">
        <v>94735</v>
      </c>
      <c r="O43" s="17">
        <v>1509350.96</v>
      </c>
    </row>
    <row r="44" spans="1:15">
      <c r="A44" s="151" t="s">
        <v>367</v>
      </c>
      <c r="B44" s="17">
        <v>7</v>
      </c>
      <c r="C44" s="17">
        <v>0</v>
      </c>
      <c r="D44" s="17" t="s">
        <v>989</v>
      </c>
      <c r="E44" s="17">
        <v>10</v>
      </c>
      <c r="F44" s="17" t="s">
        <v>989</v>
      </c>
      <c r="G44" s="17">
        <v>8</v>
      </c>
      <c r="H44" s="17">
        <v>5</v>
      </c>
      <c r="I44" s="17" t="s">
        <v>989</v>
      </c>
      <c r="J44" s="17">
        <v>0</v>
      </c>
      <c r="K44" s="17">
        <v>16</v>
      </c>
      <c r="L44" s="17">
        <v>33</v>
      </c>
      <c r="M44" s="17">
        <v>15</v>
      </c>
      <c r="N44" s="17">
        <v>4725</v>
      </c>
      <c r="O44" s="17">
        <v>49793.493999999999</v>
      </c>
    </row>
    <row r="45" spans="1:15">
      <c r="A45" s="151" t="s">
        <v>368</v>
      </c>
      <c r="B45" s="17">
        <v>7</v>
      </c>
      <c r="C45" s="17">
        <v>0</v>
      </c>
      <c r="D45" s="17">
        <v>16</v>
      </c>
      <c r="E45" s="17">
        <v>52</v>
      </c>
      <c r="F45" s="17" t="s">
        <v>989</v>
      </c>
      <c r="G45" s="17">
        <v>13</v>
      </c>
      <c r="H45" s="17">
        <v>7</v>
      </c>
      <c r="I45" s="17" t="s">
        <v>989</v>
      </c>
      <c r="J45" s="17">
        <v>0</v>
      </c>
      <c r="K45" s="17">
        <v>57</v>
      </c>
      <c r="L45" s="17">
        <v>105</v>
      </c>
      <c r="M45" s="17">
        <v>18</v>
      </c>
      <c r="N45" s="17">
        <v>6443</v>
      </c>
      <c r="O45" s="17">
        <v>126376.88499999999</v>
      </c>
    </row>
    <row r="46" spans="1:15" ht="18.75" customHeight="1">
      <c r="A46" s="145" t="s">
        <v>369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51" t="s">
        <v>370</v>
      </c>
      <c r="B47" s="17">
        <v>64</v>
      </c>
      <c r="C47" s="17">
        <v>0</v>
      </c>
      <c r="D47" s="17">
        <v>14</v>
      </c>
      <c r="E47" s="17">
        <v>201</v>
      </c>
      <c r="F47" s="17">
        <v>21</v>
      </c>
      <c r="G47" s="17">
        <v>74</v>
      </c>
      <c r="H47" s="17">
        <v>55</v>
      </c>
      <c r="I47" s="17">
        <v>8</v>
      </c>
      <c r="J47" s="17" t="s">
        <v>989</v>
      </c>
      <c r="K47" s="17">
        <v>252</v>
      </c>
      <c r="L47" s="17">
        <v>542</v>
      </c>
      <c r="M47" s="17">
        <v>211</v>
      </c>
      <c r="N47" s="17">
        <v>71027</v>
      </c>
      <c r="O47" s="17">
        <v>706021.28700000001</v>
      </c>
    </row>
    <row r="48" spans="1:15">
      <c r="A48" s="151" t="s">
        <v>371</v>
      </c>
      <c r="B48" s="17">
        <v>10</v>
      </c>
      <c r="C48" s="17">
        <v>0</v>
      </c>
      <c r="D48" s="17">
        <v>4</v>
      </c>
      <c r="E48" s="17">
        <v>39</v>
      </c>
      <c r="F48" s="17" t="s">
        <v>989</v>
      </c>
      <c r="G48" s="17">
        <v>8</v>
      </c>
      <c r="H48" s="17" t="s">
        <v>989</v>
      </c>
      <c r="I48" s="17">
        <v>5</v>
      </c>
      <c r="J48" s="17">
        <v>0</v>
      </c>
      <c r="K48" s="17">
        <v>54</v>
      </c>
      <c r="L48" s="17">
        <v>71</v>
      </c>
      <c r="M48" s="17">
        <v>22</v>
      </c>
      <c r="N48" s="17">
        <v>6762</v>
      </c>
      <c r="O48" s="17">
        <v>120241.898</v>
      </c>
    </row>
    <row r="49" spans="1:15">
      <c r="A49" s="151" t="s">
        <v>372</v>
      </c>
      <c r="B49" s="17">
        <v>5</v>
      </c>
      <c r="C49" s="17">
        <v>0</v>
      </c>
      <c r="D49" s="17">
        <v>8</v>
      </c>
      <c r="E49" s="17">
        <v>33</v>
      </c>
      <c r="F49" s="17">
        <v>6</v>
      </c>
      <c r="G49" s="17">
        <v>25</v>
      </c>
      <c r="H49" s="17">
        <v>16</v>
      </c>
      <c r="I49" s="17" t="s">
        <v>989</v>
      </c>
      <c r="J49" s="17">
        <v>0</v>
      </c>
      <c r="K49" s="17">
        <v>38</v>
      </c>
      <c r="L49" s="17">
        <v>69</v>
      </c>
      <c r="M49" s="17">
        <v>12</v>
      </c>
      <c r="N49" s="17">
        <v>3712</v>
      </c>
      <c r="O49" s="17">
        <v>92442.111999999994</v>
      </c>
    </row>
    <row r="50" spans="1:15">
      <c r="A50" s="151" t="s">
        <v>373</v>
      </c>
      <c r="B50" s="17">
        <v>23</v>
      </c>
      <c r="C50" s="17">
        <v>0</v>
      </c>
      <c r="D50" s="17">
        <v>14</v>
      </c>
      <c r="E50" s="17">
        <v>106</v>
      </c>
      <c r="F50" s="17" t="s">
        <v>989</v>
      </c>
      <c r="G50" s="17">
        <v>42</v>
      </c>
      <c r="H50" s="17">
        <v>16</v>
      </c>
      <c r="I50" s="17">
        <v>4</v>
      </c>
      <c r="J50" s="17">
        <v>0</v>
      </c>
      <c r="K50" s="17">
        <v>152</v>
      </c>
      <c r="L50" s="17">
        <v>242</v>
      </c>
      <c r="M50" s="17">
        <v>67</v>
      </c>
      <c r="N50" s="17">
        <v>21250</v>
      </c>
      <c r="O50" s="17">
        <v>342466.16</v>
      </c>
    </row>
    <row r="51" spans="1:15">
      <c r="A51" s="151" t="s">
        <v>374</v>
      </c>
      <c r="B51" s="17">
        <v>30</v>
      </c>
      <c r="C51" s="17">
        <v>0</v>
      </c>
      <c r="D51" s="17">
        <v>7</v>
      </c>
      <c r="E51" s="17">
        <v>210</v>
      </c>
      <c r="F51" s="17">
        <v>8</v>
      </c>
      <c r="G51" s="17">
        <v>37</v>
      </c>
      <c r="H51" s="17">
        <v>19</v>
      </c>
      <c r="I51" s="17">
        <v>5</v>
      </c>
      <c r="J51" s="17" t="s">
        <v>989</v>
      </c>
      <c r="K51" s="17">
        <v>192</v>
      </c>
      <c r="L51" s="17">
        <v>239</v>
      </c>
      <c r="M51" s="17">
        <v>64</v>
      </c>
      <c r="N51" s="17">
        <v>21047</v>
      </c>
      <c r="O51" s="17">
        <v>400437.75300000003</v>
      </c>
    </row>
    <row r="52" spans="1:15">
      <c r="A52" s="151" t="s">
        <v>375</v>
      </c>
      <c r="B52" s="17">
        <v>8</v>
      </c>
      <c r="C52" s="17">
        <v>0</v>
      </c>
      <c r="D52" s="17">
        <v>5</v>
      </c>
      <c r="E52" s="17">
        <v>8</v>
      </c>
      <c r="F52" s="17" t="s">
        <v>989</v>
      </c>
      <c r="G52" s="17">
        <v>12</v>
      </c>
      <c r="H52" s="17">
        <v>7</v>
      </c>
      <c r="I52" s="17">
        <v>0</v>
      </c>
      <c r="J52" s="17">
        <v>0</v>
      </c>
      <c r="K52" s="17">
        <v>37</v>
      </c>
      <c r="L52" s="17">
        <v>44</v>
      </c>
      <c r="M52" s="17">
        <v>15</v>
      </c>
      <c r="N52" s="17">
        <v>4714</v>
      </c>
      <c r="O52" s="17">
        <v>79993.899000000005</v>
      </c>
    </row>
    <row r="53" spans="1:15">
      <c r="A53" s="151" t="s">
        <v>376</v>
      </c>
      <c r="B53" s="17">
        <v>8</v>
      </c>
      <c r="C53" s="17">
        <v>0</v>
      </c>
      <c r="D53" s="17">
        <v>4</v>
      </c>
      <c r="E53" s="17">
        <v>24</v>
      </c>
      <c r="F53" s="17">
        <v>6</v>
      </c>
      <c r="G53" s="17">
        <v>21</v>
      </c>
      <c r="H53" s="17">
        <v>15</v>
      </c>
      <c r="I53" s="17">
        <v>4</v>
      </c>
      <c r="J53" s="17" t="s">
        <v>989</v>
      </c>
      <c r="K53" s="17">
        <v>91</v>
      </c>
      <c r="L53" s="17">
        <v>166</v>
      </c>
      <c r="M53" s="17">
        <v>31</v>
      </c>
      <c r="N53" s="17">
        <v>10191</v>
      </c>
      <c r="O53" s="17">
        <v>201105.61</v>
      </c>
    </row>
    <row r="54" spans="1:15">
      <c r="A54" s="151" t="s">
        <v>377</v>
      </c>
      <c r="B54" s="17">
        <v>5</v>
      </c>
      <c r="C54" s="17">
        <v>0</v>
      </c>
      <c r="D54" s="17">
        <v>7</v>
      </c>
      <c r="E54" s="17">
        <v>29</v>
      </c>
      <c r="F54" s="17" t="s">
        <v>989</v>
      </c>
      <c r="G54" s="17">
        <v>19</v>
      </c>
      <c r="H54" s="17" t="s">
        <v>989</v>
      </c>
      <c r="I54" s="17">
        <v>0</v>
      </c>
      <c r="J54" s="17">
        <v>0</v>
      </c>
      <c r="K54" s="17">
        <v>24</v>
      </c>
      <c r="L54" s="17">
        <v>41</v>
      </c>
      <c r="M54" s="17">
        <v>16</v>
      </c>
      <c r="N54" s="17">
        <v>5396</v>
      </c>
      <c r="O54" s="17">
        <v>64338.807000000001</v>
      </c>
    </row>
    <row r="55" spans="1:15">
      <c r="A55" s="151" t="s">
        <v>378</v>
      </c>
      <c r="B55" s="17">
        <v>32</v>
      </c>
      <c r="C55" s="17">
        <v>0</v>
      </c>
      <c r="D55" s="17" t="s">
        <v>989</v>
      </c>
      <c r="E55" s="17">
        <v>23</v>
      </c>
      <c r="F55" s="17">
        <v>0</v>
      </c>
      <c r="G55" s="17">
        <v>10</v>
      </c>
      <c r="H55" s="17" t="s">
        <v>989</v>
      </c>
      <c r="I55" s="17">
        <v>0</v>
      </c>
      <c r="J55" s="17">
        <v>0</v>
      </c>
      <c r="K55" s="17">
        <v>17</v>
      </c>
      <c r="L55" s="17">
        <v>50</v>
      </c>
      <c r="M55" s="17">
        <v>20</v>
      </c>
      <c r="N55" s="17">
        <v>6854</v>
      </c>
      <c r="O55" s="17">
        <v>76685.296000000002</v>
      </c>
    </row>
    <row r="56" spans="1:15" ht="18.75" customHeight="1">
      <c r="A56" s="145" t="s">
        <v>379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51" t="s">
        <v>380</v>
      </c>
      <c r="B57" s="17" t="s">
        <v>989</v>
      </c>
      <c r="C57" s="17">
        <v>0</v>
      </c>
      <c r="D57" s="17" t="s">
        <v>989</v>
      </c>
      <c r="E57" s="17">
        <v>13</v>
      </c>
      <c r="F57" s="17">
        <v>0</v>
      </c>
      <c r="G57" s="17">
        <v>5</v>
      </c>
      <c r="H57" s="17">
        <v>5</v>
      </c>
      <c r="I57" s="17">
        <v>0</v>
      </c>
      <c r="J57" s="17">
        <v>0</v>
      </c>
      <c r="K57" s="17">
        <v>16</v>
      </c>
      <c r="L57" s="17">
        <v>26</v>
      </c>
      <c r="M57" s="17">
        <v>4</v>
      </c>
      <c r="N57" s="17">
        <v>1533</v>
      </c>
      <c r="O57" s="17">
        <v>33466.758999999998</v>
      </c>
    </row>
    <row r="58" spans="1:15">
      <c r="A58" s="151" t="s">
        <v>381</v>
      </c>
      <c r="B58" s="17">
        <v>4</v>
      </c>
      <c r="C58" s="17">
        <v>0</v>
      </c>
      <c r="D58" s="17">
        <v>4</v>
      </c>
      <c r="E58" s="17">
        <v>57</v>
      </c>
      <c r="F58" s="17">
        <v>7</v>
      </c>
      <c r="G58" s="17">
        <v>27</v>
      </c>
      <c r="H58" s="17">
        <v>12</v>
      </c>
      <c r="I58" s="17" t="s">
        <v>989</v>
      </c>
      <c r="J58" s="17" t="s">
        <v>989</v>
      </c>
      <c r="K58" s="17">
        <v>83</v>
      </c>
      <c r="L58" s="17">
        <v>83</v>
      </c>
      <c r="M58" s="17">
        <v>35</v>
      </c>
      <c r="N58" s="17">
        <v>9880</v>
      </c>
      <c r="O58" s="17">
        <v>170549.40900000001</v>
      </c>
    </row>
    <row r="59" spans="1:15">
      <c r="A59" s="151" t="s">
        <v>382</v>
      </c>
      <c r="B59" s="17" t="s">
        <v>989</v>
      </c>
      <c r="C59" s="17">
        <v>0</v>
      </c>
      <c r="D59" s="17">
        <v>6</v>
      </c>
      <c r="E59" s="17">
        <v>18</v>
      </c>
      <c r="F59" s="17">
        <v>4</v>
      </c>
      <c r="G59" s="17">
        <v>12</v>
      </c>
      <c r="H59" s="17">
        <v>7</v>
      </c>
      <c r="I59" s="17" t="s">
        <v>989</v>
      </c>
      <c r="J59" s="17">
        <v>0</v>
      </c>
      <c r="K59" s="17">
        <v>31</v>
      </c>
      <c r="L59" s="17">
        <v>52</v>
      </c>
      <c r="M59" s="17">
        <v>8</v>
      </c>
      <c r="N59" s="17">
        <v>2770</v>
      </c>
      <c r="O59" s="17">
        <v>67509.016000000003</v>
      </c>
    </row>
    <row r="60" spans="1:15">
      <c r="A60" s="151" t="s">
        <v>383</v>
      </c>
      <c r="B60" s="17">
        <v>99</v>
      </c>
      <c r="C60" s="17">
        <v>0</v>
      </c>
      <c r="D60" s="17">
        <v>49</v>
      </c>
      <c r="E60" s="17">
        <v>169</v>
      </c>
      <c r="F60" s="17">
        <v>46</v>
      </c>
      <c r="G60" s="17">
        <v>155</v>
      </c>
      <c r="H60" s="17">
        <v>66</v>
      </c>
      <c r="I60" s="17">
        <v>6</v>
      </c>
      <c r="J60" s="17">
        <v>0</v>
      </c>
      <c r="K60" s="17">
        <v>502</v>
      </c>
      <c r="L60" s="17">
        <v>673</v>
      </c>
      <c r="M60" s="17">
        <v>201</v>
      </c>
      <c r="N60" s="17">
        <v>67945</v>
      </c>
      <c r="O60" s="17">
        <v>1102542.1950000001</v>
      </c>
    </row>
    <row r="61" spans="1:15">
      <c r="A61" s="151" t="s">
        <v>384</v>
      </c>
      <c r="B61" s="17">
        <v>12</v>
      </c>
      <c r="C61" s="17">
        <v>0</v>
      </c>
      <c r="D61" s="17">
        <v>17</v>
      </c>
      <c r="E61" s="17">
        <v>81</v>
      </c>
      <c r="F61" s="17">
        <v>4</v>
      </c>
      <c r="G61" s="17">
        <v>32</v>
      </c>
      <c r="H61" s="17">
        <v>13</v>
      </c>
      <c r="I61" s="17" t="s">
        <v>989</v>
      </c>
      <c r="J61" s="17">
        <v>0</v>
      </c>
      <c r="K61" s="17">
        <v>89</v>
      </c>
      <c r="L61" s="17">
        <v>129</v>
      </c>
      <c r="M61" s="17">
        <v>31</v>
      </c>
      <c r="N61" s="17">
        <v>9912</v>
      </c>
      <c r="O61" s="17">
        <v>193750.231</v>
      </c>
    </row>
    <row r="62" spans="1:15">
      <c r="A62" s="151" t="s">
        <v>385</v>
      </c>
      <c r="B62" s="17">
        <v>17</v>
      </c>
      <c r="C62" s="17">
        <v>0</v>
      </c>
      <c r="D62" s="17">
        <v>29</v>
      </c>
      <c r="E62" s="17">
        <v>97</v>
      </c>
      <c r="F62" s="17">
        <v>9</v>
      </c>
      <c r="G62" s="17">
        <v>53</v>
      </c>
      <c r="H62" s="17">
        <v>18</v>
      </c>
      <c r="I62" s="17" t="s">
        <v>989</v>
      </c>
      <c r="J62" s="17">
        <v>0</v>
      </c>
      <c r="K62" s="17">
        <v>136</v>
      </c>
      <c r="L62" s="17">
        <v>203</v>
      </c>
      <c r="M62" s="17">
        <v>83</v>
      </c>
      <c r="N62" s="17">
        <v>27407</v>
      </c>
      <c r="O62" s="17">
        <v>321968.90899999999</v>
      </c>
    </row>
    <row r="63" spans="1:15">
      <c r="A63" s="151" t="s">
        <v>386</v>
      </c>
      <c r="B63" s="17">
        <v>90</v>
      </c>
      <c r="C63" s="17">
        <v>0</v>
      </c>
      <c r="D63" s="17">
        <v>50</v>
      </c>
      <c r="E63" s="17">
        <v>220</v>
      </c>
      <c r="F63" s="17">
        <v>46</v>
      </c>
      <c r="G63" s="17">
        <v>166</v>
      </c>
      <c r="H63" s="17">
        <v>83</v>
      </c>
      <c r="I63" s="17">
        <v>5</v>
      </c>
      <c r="J63" s="17">
        <v>0</v>
      </c>
      <c r="K63" s="17">
        <v>552</v>
      </c>
      <c r="L63" s="17">
        <v>637</v>
      </c>
      <c r="M63" s="17">
        <v>184</v>
      </c>
      <c r="N63" s="17">
        <v>60499</v>
      </c>
      <c r="O63" s="17">
        <v>1143694.4620000001</v>
      </c>
    </row>
    <row r="64" spans="1:15">
      <c r="A64" s="151" t="s">
        <v>387</v>
      </c>
      <c r="B64" s="17">
        <v>11</v>
      </c>
      <c r="C64" s="17">
        <v>0</v>
      </c>
      <c r="D64" s="17">
        <v>0</v>
      </c>
      <c r="E64" s="17">
        <v>41</v>
      </c>
      <c r="F64" s="17">
        <v>4</v>
      </c>
      <c r="G64" s="17">
        <v>19</v>
      </c>
      <c r="H64" s="17">
        <v>5</v>
      </c>
      <c r="I64" s="17">
        <v>0</v>
      </c>
      <c r="J64" s="17">
        <v>0</v>
      </c>
      <c r="K64" s="17">
        <v>59</v>
      </c>
      <c r="L64" s="17">
        <v>80</v>
      </c>
      <c r="M64" s="17">
        <v>21</v>
      </c>
      <c r="N64" s="17">
        <v>6648</v>
      </c>
      <c r="O64" s="17">
        <v>125744.57</v>
      </c>
    </row>
    <row r="65" spans="1:15">
      <c r="A65" s="151" t="s">
        <v>388</v>
      </c>
      <c r="B65" s="17" t="s">
        <v>989</v>
      </c>
      <c r="C65" s="17">
        <v>0</v>
      </c>
      <c r="D65" s="17" t="s">
        <v>989</v>
      </c>
      <c r="E65" s="17">
        <v>11</v>
      </c>
      <c r="F65" s="17">
        <v>5</v>
      </c>
      <c r="G65" s="17">
        <v>8</v>
      </c>
      <c r="H65" s="17">
        <v>6</v>
      </c>
      <c r="I65" s="17">
        <v>0</v>
      </c>
      <c r="J65" s="17">
        <v>0</v>
      </c>
      <c r="K65" s="17">
        <v>18</v>
      </c>
      <c r="L65" s="17">
        <v>24</v>
      </c>
      <c r="M65" s="17">
        <v>16</v>
      </c>
      <c r="N65" s="17">
        <v>6241</v>
      </c>
      <c r="O65" s="17">
        <v>46455.714</v>
      </c>
    </row>
    <row r="66" spans="1:15">
      <c r="A66" s="151" t="s">
        <v>389</v>
      </c>
      <c r="B66" s="17" t="s">
        <v>989</v>
      </c>
      <c r="C66" s="17">
        <v>0</v>
      </c>
      <c r="D66" s="17">
        <v>0</v>
      </c>
      <c r="E66" s="17">
        <v>13</v>
      </c>
      <c r="F66" s="17" t="s">
        <v>989</v>
      </c>
      <c r="G66" s="17">
        <v>5</v>
      </c>
      <c r="H66" s="17">
        <v>0</v>
      </c>
      <c r="I66" s="17" t="s">
        <v>989</v>
      </c>
      <c r="J66" s="17">
        <v>0</v>
      </c>
      <c r="K66" s="17">
        <v>32</v>
      </c>
      <c r="L66" s="17">
        <v>34</v>
      </c>
      <c r="M66" s="17">
        <v>8</v>
      </c>
      <c r="N66" s="17">
        <v>1819</v>
      </c>
      <c r="O66" s="17">
        <v>57833.542000000001</v>
      </c>
    </row>
    <row r="67" spans="1:15">
      <c r="A67" s="151" t="s">
        <v>390</v>
      </c>
      <c r="B67" s="17">
        <v>7</v>
      </c>
      <c r="C67" s="17">
        <v>0</v>
      </c>
      <c r="D67" s="17">
        <v>0</v>
      </c>
      <c r="E67" s="17">
        <v>0</v>
      </c>
      <c r="F67" s="17" t="s">
        <v>989</v>
      </c>
      <c r="G67" s="17" t="s">
        <v>989</v>
      </c>
      <c r="H67" s="17" t="s">
        <v>989</v>
      </c>
      <c r="I67" s="17">
        <v>0</v>
      </c>
      <c r="J67" s="17">
        <v>0</v>
      </c>
      <c r="K67" s="17">
        <v>4</v>
      </c>
      <c r="L67" s="17">
        <v>5</v>
      </c>
      <c r="M67" s="17" t="s">
        <v>989</v>
      </c>
      <c r="N67" s="17">
        <v>357</v>
      </c>
      <c r="O67" s="17">
        <v>13237.154</v>
      </c>
    </row>
    <row r="68" spans="1:15">
      <c r="A68" s="151" t="s">
        <v>391</v>
      </c>
      <c r="B68" s="17" t="s">
        <v>989</v>
      </c>
      <c r="C68" s="17">
        <v>0</v>
      </c>
      <c r="D68" s="17" t="s">
        <v>989</v>
      </c>
      <c r="E68" s="17">
        <v>22</v>
      </c>
      <c r="F68" s="17">
        <v>6</v>
      </c>
      <c r="G68" s="17">
        <v>14</v>
      </c>
      <c r="H68" s="17">
        <v>12</v>
      </c>
      <c r="I68" s="17" t="s">
        <v>989</v>
      </c>
      <c r="J68" s="17" t="s">
        <v>989</v>
      </c>
      <c r="K68" s="17">
        <v>43</v>
      </c>
      <c r="L68" s="17">
        <v>56</v>
      </c>
      <c r="M68" s="17">
        <v>7</v>
      </c>
      <c r="N68" s="17">
        <v>2026</v>
      </c>
      <c r="O68" s="17">
        <v>86965.346000000005</v>
      </c>
    </row>
    <row r="69" spans="1:15">
      <c r="A69" s="151" t="s">
        <v>392</v>
      </c>
      <c r="B69" s="17" t="s">
        <v>989</v>
      </c>
      <c r="C69" s="17">
        <v>0</v>
      </c>
      <c r="D69" s="17">
        <v>0</v>
      </c>
      <c r="E69" s="17">
        <v>7</v>
      </c>
      <c r="F69" s="17">
        <v>0</v>
      </c>
      <c r="G69" s="17">
        <v>6</v>
      </c>
      <c r="H69" s="17">
        <v>4</v>
      </c>
      <c r="I69" s="17" t="s">
        <v>989</v>
      </c>
      <c r="J69" s="17">
        <v>0</v>
      </c>
      <c r="K69" s="17">
        <v>17</v>
      </c>
      <c r="L69" s="17">
        <v>12</v>
      </c>
      <c r="M69" s="17">
        <v>5</v>
      </c>
      <c r="N69" s="17">
        <v>1242</v>
      </c>
      <c r="O69" s="17">
        <v>33611.364999999998</v>
      </c>
    </row>
    <row r="70" spans="1:15" ht="18.75" customHeight="1">
      <c r="A70" s="145" t="s">
        <v>393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51" t="s">
        <v>394</v>
      </c>
      <c r="B71" s="17">
        <v>7</v>
      </c>
      <c r="C71" s="17">
        <v>0</v>
      </c>
      <c r="D71" s="17">
        <v>5</v>
      </c>
      <c r="E71" s="17">
        <v>9</v>
      </c>
      <c r="F71" s="17" t="s">
        <v>989</v>
      </c>
      <c r="G71" s="17">
        <v>6</v>
      </c>
      <c r="H71" s="17" t="s">
        <v>989</v>
      </c>
      <c r="I71" s="17">
        <v>0</v>
      </c>
      <c r="J71" s="17">
        <v>0</v>
      </c>
      <c r="K71" s="17">
        <v>19</v>
      </c>
      <c r="L71" s="17">
        <v>33</v>
      </c>
      <c r="M71" s="17">
        <v>11</v>
      </c>
      <c r="N71" s="17">
        <v>3693</v>
      </c>
      <c r="O71" s="17">
        <v>48284.834000000003</v>
      </c>
    </row>
    <row r="72" spans="1:15">
      <c r="A72" s="151" t="s">
        <v>395</v>
      </c>
      <c r="B72" s="17">
        <v>10</v>
      </c>
      <c r="C72" s="17">
        <v>0</v>
      </c>
      <c r="D72" s="17" t="s">
        <v>989</v>
      </c>
      <c r="E72" s="17">
        <v>11</v>
      </c>
      <c r="F72" s="17" t="s">
        <v>989</v>
      </c>
      <c r="G72" s="17">
        <v>23</v>
      </c>
      <c r="H72" s="17">
        <v>11</v>
      </c>
      <c r="I72" s="17">
        <v>5</v>
      </c>
      <c r="J72" s="17">
        <v>0</v>
      </c>
      <c r="K72" s="17">
        <v>70</v>
      </c>
      <c r="L72" s="17">
        <v>102</v>
      </c>
      <c r="M72" s="17">
        <v>43</v>
      </c>
      <c r="N72" s="17">
        <v>15067</v>
      </c>
      <c r="O72" s="17">
        <v>170162.12299999999</v>
      </c>
    </row>
    <row r="73" spans="1:15">
      <c r="A73" s="151" t="s">
        <v>396</v>
      </c>
      <c r="B73" s="17">
        <v>15</v>
      </c>
      <c r="C73" s="17">
        <v>0</v>
      </c>
      <c r="D73" s="17">
        <v>13</v>
      </c>
      <c r="E73" s="17">
        <v>48</v>
      </c>
      <c r="F73" s="17">
        <v>6</v>
      </c>
      <c r="G73" s="17">
        <v>31</v>
      </c>
      <c r="H73" s="17">
        <v>24</v>
      </c>
      <c r="I73" s="17" t="s">
        <v>989</v>
      </c>
      <c r="J73" s="17">
        <v>0</v>
      </c>
      <c r="K73" s="17">
        <v>90</v>
      </c>
      <c r="L73" s="17">
        <v>104</v>
      </c>
      <c r="M73" s="17">
        <v>20</v>
      </c>
      <c r="N73" s="17">
        <v>6814</v>
      </c>
      <c r="O73" s="17">
        <v>187596.796</v>
      </c>
    </row>
    <row r="74" spans="1:15">
      <c r="A74" s="151" t="s">
        <v>397</v>
      </c>
      <c r="B74" s="17">
        <v>8</v>
      </c>
      <c r="C74" s="17">
        <v>0</v>
      </c>
      <c r="D74" s="17" t="s">
        <v>989</v>
      </c>
      <c r="E74" s="17" t="s">
        <v>989</v>
      </c>
      <c r="F74" s="17">
        <v>0</v>
      </c>
      <c r="G74" s="17">
        <v>7</v>
      </c>
      <c r="H74" s="17" t="s">
        <v>989</v>
      </c>
      <c r="I74" s="17" t="s">
        <v>989</v>
      </c>
      <c r="J74" s="17">
        <v>0</v>
      </c>
      <c r="K74" s="17">
        <v>21</v>
      </c>
      <c r="L74" s="17">
        <v>29</v>
      </c>
      <c r="M74" s="17">
        <v>6</v>
      </c>
      <c r="N74" s="17">
        <v>2175</v>
      </c>
      <c r="O74" s="17">
        <v>48826.472999999998</v>
      </c>
    </row>
    <row r="75" spans="1:15">
      <c r="A75" s="151" t="s">
        <v>398</v>
      </c>
      <c r="B75" s="17">
        <v>4</v>
      </c>
      <c r="C75" s="17">
        <v>0</v>
      </c>
      <c r="D75" s="17">
        <v>7</v>
      </c>
      <c r="E75" s="17">
        <v>16</v>
      </c>
      <c r="F75" s="17" t="s">
        <v>989</v>
      </c>
      <c r="G75" s="17">
        <v>14</v>
      </c>
      <c r="H75" s="17">
        <v>6</v>
      </c>
      <c r="I75" s="17" t="s">
        <v>989</v>
      </c>
      <c r="J75" s="17">
        <v>0</v>
      </c>
      <c r="K75" s="17">
        <v>21</v>
      </c>
      <c r="L75" s="17">
        <v>28</v>
      </c>
      <c r="M75" s="17">
        <v>8</v>
      </c>
      <c r="N75" s="17">
        <v>2462</v>
      </c>
      <c r="O75" s="17">
        <v>50829.752</v>
      </c>
    </row>
    <row r="76" spans="1:15">
      <c r="A76" s="151" t="s">
        <v>399</v>
      </c>
      <c r="B76" s="17">
        <v>98</v>
      </c>
      <c r="C76" s="17">
        <v>6</v>
      </c>
      <c r="D76" s="17">
        <v>38</v>
      </c>
      <c r="E76" s="17">
        <v>157</v>
      </c>
      <c r="F76" s="17">
        <v>27</v>
      </c>
      <c r="G76" s="17">
        <v>76</v>
      </c>
      <c r="H76" s="17">
        <v>77</v>
      </c>
      <c r="I76" s="17">
        <v>7</v>
      </c>
      <c r="J76" s="17">
        <v>0</v>
      </c>
      <c r="K76" s="17">
        <v>432</v>
      </c>
      <c r="L76" s="17">
        <v>483</v>
      </c>
      <c r="M76" s="17">
        <v>143</v>
      </c>
      <c r="N76" s="17">
        <v>49778</v>
      </c>
      <c r="O76" s="17">
        <v>895949.62</v>
      </c>
    </row>
    <row r="77" spans="1:15">
      <c r="A77" s="151" t="s">
        <v>400</v>
      </c>
      <c r="B77" s="17">
        <v>4</v>
      </c>
      <c r="C77" s="17">
        <v>0</v>
      </c>
      <c r="D77" s="17">
        <v>6</v>
      </c>
      <c r="E77" s="17">
        <v>16</v>
      </c>
      <c r="F77" s="17" t="s">
        <v>989</v>
      </c>
      <c r="G77" s="17">
        <v>8</v>
      </c>
      <c r="H77" s="17">
        <v>4</v>
      </c>
      <c r="I77" s="17" t="s">
        <v>989</v>
      </c>
      <c r="J77" s="17">
        <v>0</v>
      </c>
      <c r="K77" s="17">
        <v>15</v>
      </c>
      <c r="L77" s="17">
        <v>27</v>
      </c>
      <c r="M77" s="17">
        <v>5</v>
      </c>
      <c r="N77" s="17">
        <v>1626</v>
      </c>
      <c r="O77" s="17">
        <v>39841.46</v>
      </c>
    </row>
    <row r="78" spans="1:15">
      <c r="A78" s="151" t="s">
        <v>401</v>
      </c>
      <c r="B78" s="17">
        <v>18</v>
      </c>
      <c r="C78" s="17">
        <v>0</v>
      </c>
      <c r="D78" s="17">
        <v>10</v>
      </c>
      <c r="E78" s="17">
        <v>59</v>
      </c>
      <c r="F78" s="17">
        <v>5</v>
      </c>
      <c r="G78" s="17">
        <v>23</v>
      </c>
      <c r="H78" s="17">
        <v>12</v>
      </c>
      <c r="I78" s="17">
        <v>4</v>
      </c>
      <c r="J78" s="17">
        <v>0</v>
      </c>
      <c r="K78" s="17">
        <v>121</v>
      </c>
      <c r="L78" s="17">
        <v>152</v>
      </c>
      <c r="M78" s="17">
        <v>56</v>
      </c>
      <c r="N78" s="17">
        <v>19514</v>
      </c>
      <c r="O78" s="17">
        <v>262871.48300000001</v>
      </c>
    </row>
    <row r="79" spans="1:15">
      <c r="A79" s="151" t="s">
        <v>402</v>
      </c>
      <c r="B79" s="17">
        <v>10</v>
      </c>
      <c r="C79" s="17">
        <v>0</v>
      </c>
      <c r="D79" s="17">
        <v>12</v>
      </c>
      <c r="E79" s="17">
        <v>25</v>
      </c>
      <c r="F79" s="17" t="s">
        <v>989</v>
      </c>
      <c r="G79" s="17">
        <v>8</v>
      </c>
      <c r="H79" s="17" t="s">
        <v>989</v>
      </c>
      <c r="I79" s="17" t="s">
        <v>989</v>
      </c>
      <c r="J79" s="17">
        <v>0</v>
      </c>
      <c r="K79" s="17">
        <v>31</v>
      </c>
      <c r="L79" s="17">
        <v>57</v>
      </c>
      <c r="M79" s="17">
        <v>16</v>
      </c>
      <c r="N79" s="17">
        <v>5053</v>
      </c>
      <c r="O79" s="17">
        <v>80049.684999999998</v>
      </c>
    </row>
    <row r="80" spans="1:15">
      <c r="A80" s="151" t="s">
        <v>403</v>
      </c>
      <c r="B80" s="17">
        <v>10</v>
      </c>
      <c r="C80" s="17">
        <v>0</v>
      </c>
      <c r="D80" s="17">
        <v>30</v>
      </c>
      <c r="E80" s="17">
        <v>38</v>
      </c>
      <c r="F80" s="17">
        <v>4</v>
      </c>
      <c r="G80" s="17">
        <v>14</v>
      </c>
      <c r="H80" s="17" t="s">
        <v>989</v>
      </c>
      <c r="I80" s="17" t="s">
        <v>989</v>
      </c>
      <c r="J80" s="17">
        <v>0</v>
      </c>
      <c r="K80" s="17">
        <v>57</v>
      </c>
      <c r="L80" s="17">
        <v>116</v>
      </c>
      <c r="M80" s="17">
        <v>25</v>
      </c>
      <c r="N80" s="17">
        <v>7554</v>
      </c>
      <c r="O80" s="17">
        <v>137091.356</v>
      </c>
    </row>
    <row r="81" spans="1:15">
      <c r="A81" s="151" t="s">
        <v>404</v>
      </c>
      <c r="B81" s="17">
        <v>7</v>
      </c>
      <c r="C81" s="17">
        <v>0</v>
      </c>
      <c r="D81" s="17">
        <v>5</v>
      </c>
      <c r="E81" s="17">
        <v>14</v>
      </c>
      <c r="F81" s="17">
        <v>0</v>
      </c>
      <c r="G81" s="17">
        <v>22</v>
      </c>
      <c r="H81" s="17">
        <v>13</v>
      </c>
      <c r="I81" s="17">
        <v>0</v>
      </c>
      <c r="J81" s="17">
        <v>0</v>
      </c>
      <c r="K81" s="17">
        <v>45</v>
      </c>
      <c r="L81" s="17">
        <v>64</v>
      </c>
      <c r="M81" s="17">
        <v>13</v>
      </c>
      <c r="N81" s="17">
        <v>4561</v>
      </c>
      <c r="O81" s="17">
        <v>98012.56</v>
      </c>
    </row>
    <row r="82" spans="1:15">
      <c r="A82" s="151" t="s">
        <v>405</v>
      </c>
      <c r="B82" s="17">
        <v>28</v>
      </c>
      <c r="C82" s="17">
        <v>0</v>
      </c>
      <c r="D82" s="17">
        <v>9</v>
      </c>
      <c r="E82" s="17">
        <v>57</v>
      </c>
      <c r="F82" s="17" t="s">
        <v>989</v>
      </c>
      <c r="G82" s="17">
        <v>19</v>
      </c>
      <c r="H82" s="17">
        <v>11</v>
      </c>
      <c r="I82" s="17" t="s">
        <v>989</v>
      </c>
      <c r="J82" s="17">
        <v>0</v>
      </c>
      <c r="K82" s="17">
        <v>67</v>
      </c>
      <c r="L82" s="17">
        <v>135</v>
      </c>
      <c r="M82" s="17">
        <v>35</v>
      </c>
      <c r="N82" s="17">
        <v>12313</v>
      </c>
      <c r="O82" s="17">
        <v>179725.52299999999</v>
      </c>
    </row>
    <row r="83" spans="1:15">
      <c r="A83" s="151" t="s">
        <v>406</v>
      </c>
      <c r="B83" s="17">
        <v>21</v>
      </c>
      <c r="C83" s="17">
        <v>0</v>
      </c>
      <c r="D83" s="17">
        <v>7</v>
      </c>
      <c r="E83" s="17">
        <v>67</v>
      </c>
      <c r="F83" s="17">
        <v>5</v>
      </c>
      <c r="G83" s="17">
        <v>45</v>
      </c>
      <c r="H83" s="17">
        <v>28</v>
      </c>
      <c r="I83" s="17" t="s">
        <v>989</v>
      </c>
      <c r="J83" s="17">
        <v>0</v>
      </c>
      <c r="K83" s="17">
        <v>125</v>
      </c>
      <c r="L83" s="17">
        <v>133</v>
      </c>
      <c r="M83" s="17">
        <v>18</v>
      </c>
      <c r="N83" s="17">
        <v>7838</v>
      </c>
      <c r="O83" s="17">
        <v>249154.28700000001</v>
      </c>
    </row>
    <row r="84" spans="1:15" ht="18.75" customHeight="1">
      <c r="A84" s="145" t="s">
        <v>407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51" t="s">
        <v>408</v>
      </c>
      <c r="B85" s="17">
        <v>13</v>
      </c>
      <c r="C85" s="17">
        <v>0</v>
      </c>
      <c r="D85" s="17">
        <v>9</v>
      </c>
      <c r="E85" s="17">
        <v>49</v>
      </c>
      <c r="F85" s="17" t="s">
        <v>989</v>
      </c>
      <c r="G85" s="17">
        <v>29</v>
      </c>
      <c r="H85" s="17">
        <v>13</v>
      </c>
      <c r="I85" s="17">
        <v>5</v>
      </c>
      <c r="J85" s="17">
        <v>0</v>
      </c>
      <c r="K85" s="17">
        <v>47</v>
      </c>
      <c r="L85" s="17">
        <v>91</v>
      </c>
      <c r="M85" s="17">
        <v>21</v>
      </c>
      <c r="N85" s="17">
        <v>7731</v>
      </c>
      <c r="O85" s="17">
        <v>129954.428</v>
      </c>
    </row>
    <row r="86" spans="1:15">
      <c r="A86" s="151" t="s">
        <v>409</v>
      </c>
      <c r="B86" s="17">
        <v>9</v>
      </c>
      <c r="C86" s="17">
        <v>0</v>
      </c>
      <c r="D86" s="17">
        <v>12</v>
      </c>
      <c r="E86" s="17">
        <v>17</v>
      </c>
      <c r="F86" s="17">
        <v>0</v>
      </c>
      <c r="G86" s="17">
        <v>14</v>
      </c>
      <c r="H86" s="17" t="s">
        <v>989</v>
      </c>
      <c r="I86" s="17" t="s">
        <v>989</v>
      </c>
      <c r="J86" s="17">
        <v>0</v>
      </c>
      <c r="K86" s="17">
        <v>19</v>
      </c>
      <c r="L86" s="17">
        <v>31</v>
      </c>
      <c r="M86" s="17">
        <v>9</v>
      </c>
      <c r="N86" s="17">
        <v>2435</v>
      </c>
      <c r="O86" s="17">
        <v>52769.841</v>
      </c>
    </row>
    <row r="87" spans="1:15">
      <c r="A87" s="151" t="s">
        <v>410</v>
      </c>
      <c r="B87" s="17">
        <v>16</v>
      </c>
      <c r="C87" s="17">
        <v>0</v>
      </c>
      <c r="D87" s="17">
        <v>8</v>
      </c>
      <c r="E87" s="17">
        <v>62</v>
      </c>
      <c r="F87" s="17">
        <v>9</v>
      </c>
      <c r="G87" s="17">
        <v>37</v>
      </c>
      <c r="H87" s="17">
        <v>21</v>
      </c>
      <c r="I87" s="17" t="s">
        <v>989</v>
      </c>
      <c r="J87" s="17">
        <v>0</v>
      </c>
      <c r="K87" s="17">
        <v>109</v>
      </c>
      <c r="L87" s="17">
        <v>173</v>
      </c>
      <c r="M87" s="17">
        <v>37</v>
      </c>
      <c r="N87" s="17">
        <v>12788</v>
      </c>
      <c r="O87" s="17">
        <v>241477.269</v>
      </c>
    </row>
    <row r="88" spans="1:15">
      <c r="A88" s="151" t="s">
        <v>411</v>
      </c>
      <c r="B88" s="17">
        <v>8</v>
      </c>
      <c r="C88" s="17">
        <v>0</v>
      </c>
      <c r="D88" s="17">
        <v>6</v>
      </c>
      <c r="E88" s="17">
        <v>33</v>
      </c>
      <c r="F88" s="17" t="s">
        <v>989</v>
      </c>
      <c r="G88" s="17">
        <v>11</v>
      </c>
      <c r="H88" s="17" t="s">
        <v>989</v>
      </c>
      <c r="I88" s="17" t="s">
        <v>989</v>
      </c>
      <c r="J88" s="17">
        <v>0</v>
      </c>
      <c r="K88" s="17">
        <v>36</v>
      </c>
      <c r="L88" s="17">
        <v>59</v>
      </c>
      <c r="M88" s="17">
        <v>5</v>
      </c>
      <c r="N88" s="17">
        <v>1635</v>
      </c>
      <c r="O88" s="17">
        <v>76435.301000000007</v>
      </c>
    </row>
    <row r="89" spans="1:15">
      <c r="A89" s="151" t="s">
        <v>412</v>
      </c>
      <c r="B89" s="17">
        <v>11</v>
      </c>
      <c r="C89" s="17">
        <v>0</v>
      </c>
      <c r="D89" s="17">
        <v>13</v>
      </c>
      <c r="E89" s="17">
        <v>39</v>
      </c>
      <c r="F89" s="17">
        <v>6</v>
      </c>
      <c r="G89" s="17">
        <v>10</v>
      </c>
      <c r="H89" s="17" t="s">
        <v>989</v>
      </c>
      <c r="I89" s="17" t="s">
        <v>989</v>
      </c>
      <c r="J89" s="17">
        <v>0</v>
      </c>
      <c r="K89" s="17">
        <v>48</v>
      </c>
      <c r="L89" s="17">
        <v>71</v>
      </c>
      <c r="M89" s="17">
        <v>15</v>
      </c>
      <c r="N89" s="17">
        <v>5225</v>
      </c>
      <c r="O89" s="17">
        <v>105311.30499999999</v>
      </c>
    </row>
    <row r="90" spans="1:15">
      <c r="A90" s="151" t="s">
        <v>413</v>
      </c>
      <c r="B90" s="17" t="s">
        <v>989</v>
      </c>
      <c r="C90" s="17">
        <v>0</v>
      </c>
      <c r="D90" s="17">
        <v>4</v>
      </c>
      <c r="E90" s="17">
        <v>12</v>
      </c>
      <c r="F90" s="17">
        <v>0</v>
      </c>
      <c r="G90" s="17">
        <v>10</v>
      </c>
      <c r="H90" s="17" t="s">
        <v>989</v>
      </c>
      <c r="I90" s="17" t="s">
        <v>989</v>
      </c>
      <c r="J90" s="17">
        <v>0</v>
      </c>
      <c r="K90" s="17">
        <v>23</v>
      </c>
      <c r="L90" s="17">
        <v>27</v>
      </c>
      <c r="M90" s="17">
        <v>6</v>
      </c>
      <c r="N90" s="17">
        <v>1684</v>
      </c>
      <c r="O90" s="17">
        <v>51236.982000000004</v>
      </c>
    </row>
    <row r="91" spans="1:15">
      <c r="A91" s="151" t="s">
        <v>414</v>
      </c>
      <c r="B91" s="17">
        <v>47</v>
      </c>
      <c r="C91" s="17" t="s">
        <v>989</v>
      </c>
      <c r="D91" s="17">
        <v>194</v>
      </c>
      <c r="E91" s="17">
        <v>143</v>
      </c>
      <c r="F91" s="17">
        <v>22</v>
      </c>
      <c r="G91" s="17">
        <v>97</v>
      </c>
      <c r="H91" s="17">
        <v>38</v>
      </c>
      <c r="I91" s="17">
        <v>5</v>
      </c>
      <c r="J91" s="17">
        <v>0</v>
      </c>
      <c r="K91" s="17">
        <v>309</v>
      </c>
      <c r="L91" s="17">
        <v>374</v>
      </c>
      <c r="M91" s="17">
        <v>115</v>
      </c>
      <c r="N91" s="17">
        <v>47971</v>
      </c>
      <c r="O91" s="17">
        <v>676789.96200000006</v>
      </c>
    </row>
    <row r="92" spans="1:15">
      <c r="A92" s="151" t="s">
        <v>415</v>
      </c>
      <c r="B92" s="17">
        <v>12</v>
      </c>
      <c r="C92" s="17">
        <v>0</v>
      </c>
      <c r="D92" s="17">
        <v>11</v>
      </c>
      <c r="E92" s="17">
        <v>48</v>
      </c>
      <c r="F92" s="17">
        <v>10</v>
      </c>
      <c r="G92" s="17">
        <v>8</v>
      </c>
      <c r="H92" s="17">
        <v>9</v>
      </c>
      <c r="I92" s="17">
        <v>0</v>
      </c>
      <c r="J92" s="17">
        <v>0</v>
      </c>
      <c r="K92" s="17">
        <v>51</v>
      </c>
      <c r="L92" s="17">
        <v>60</v>
      </c>
      <c r="M92" s="17">
        <v>16</v>
      </c>
      <c r="N92" s="17">
        <v>5724</v>
      </c>
      <c r="O92" s="17">
        <v>107456.49</v>
      </c>
    </row>
    <row r="93" spans="1:15" ht="18.75" customHeight="1">
      <c r="A93" s="145" t="s">
        <v>416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51" t="s">
        <v>417</v>
      </c>
      <c r="B94" s="17">
        <v>8</v>
      </c>
      <c r="C94" s="17">
        <v>0</v>
      </c>
      <c r="D94" s="17">
        <v>6</v>
      </c>
      <c r="E94" s="17">
        <v>28</v>
      </c>
      <c r="F94" s="17">
        <v>7</v>
      </c>
      <c r="G94" s="17" t="s">
        <v>989</v>
      </c>
      <c r="H94" s="17">
        <v>0</v>
      </c>
      <c r="I94" s="17">
        <v>0</v>
      </c>
      <c r="J94" s="17">
        <v>0</v>
      </c>
      <c r="K94" s="17">
        <v>38</v>
      </c>
      <c r="L94" s="17">
        <v>36</v>
      </c>
      <c r="M94" s="17">
        <v>11</v>
      </c>
      <c r="N94" s="17">
        <v>3770</v>
      </c>
      <c r="O94" s="17">
        <v>72791.226999999999</v>
      </c>
    </row>
    <row r="95" spans="1:15">
      <c r="A95" s="151" t="s">
        <v>418</v>
      </c>
      <c r="B95" s="17" t="s">
        <v>989</v>
      </c>
      <c r="C95" s="17">
        <v>0</v>
      </c>
      <c r="D95" s="17">
        <v>12</v>
      </c>
      <c r="E95" s="17">
        <v>12</v>
      </c>
      <c r="F95" s="17" t="s">
        <v>989</v>
      </c>
      <c r="G95" s="17">
        <v>9</v>
      </c>
      <c r="H95" s="17">
        <v>5</v>
      </c>
      <c r="I95" s="17">
        <v>0</v>
      </c>
      <c r="J95" s="17">
        <v>0</v>
      </c>
      <c r="K95" s="17">
        <v>37</v>
      </c>
      <c r="L95" s="17">
        <v>38</v>
      </c>
      <c r="M95" s="17">
        <v>11</v>
      </c>
      <c r="N95" s="17">
        <v>3775</v>
      </c>
      <c r="O95" s="17">
        <v>71739.736999999994</v>
      </c>
    </row>
    <row r="96" spans="1:15">
      <c r="A96" s="151" t="s">
        <v>419</v>
      </c>
      <c r="B96" s="17">
        <v>15</v>
      </c>
      <c r="C96" s="17">
        <v>0</v>
      </c>
      <c r="D96" s="17">
        <v>7</v>
      </c>
      <c r="E96" s="17">
        <v>31</v>
      </c>
      <c r="F96" s="17" t="s">
        <v>989</v>
      </c>
      <c r="G96" s="17">
        <v>13</v>
      </c>
      <c r="H96" s="17">
        <v>4</v>
      </c>
      <c r="I96" s="17" t="s">
        <v>989</v>
      </c>
      <c r="J96" s="17">
        <v>0</v>
      </c>
      <c r="K96" s="17">
        <v>63</v>
      </c>
      <c r="L96" s="17">
        <v>78</v>
      </c>
      <c r="M96" s="17">
        <v>19</v>
      </c>
      <c r="N96" s="17">
        <v>6389</v>
      </c>
      <c r="O96" s="17">
        <v>131667.26500000001</v>
      </c>
    </row>
    <row r="97" spans="1:15">
      <c r="A97" s="151" t="s">
        <v>420</v>
      </c>
      <c r="B97" s="17">
        <v>4</v>
      </c>
      <c r="C97" s="17" t="s">
        <v>989</v>
      </c>
      <c r="D97" s="17">
        <v>0</v>
      </c>
      <c r="E97" s="17">
        <v>9</v>
      </c>
      <c r="F97" s="17">
        <v>0</v>
      </c>
      <c r="G97" s="17" t="s">
        <v>989</v>
      </c>
      <c r="H97" s="17" t="s">
        <v>989</v>
      </c>
      <c r="I97" s="17">
        <v>0</v>
      </c>
      <c r="J97" s="17">
        <v>0</v>
      </c>
      <c r="K97" s="17">
        <v>13</v>
      </c>
      <c r="L97" s="17">
        <v>15</v>
      </c>
      <c r="M97" s="17">
        <v>5</v>
      </c>
      <c r="N97" s="17">
        <v>1692</v>
      </c>
      <c r="O97" s="17">
        <v>26986.644</v>
      </c>
    </row>
    <row r="98" spans="1:15">
      <c r="A98" s="151" t="s">
        <v>421</v>
      </c>
      <c r="B98" s="17">
        <v>38</v>
      </c>
      <c r="C98" s="17">
        <v>0</v>
      </c>
      <c r="D98" s="17">
        <v>26</v>
      </c>
      <c r="E98" s="17">
        <v>163</v>
      </c>
      <c r="F98" s="17">
        <v>17</v>
      </c>
      <c r="G98" s="17">
        <v>61</v>
      </c>
      <c r="H98" s="17">
        <v>39</v>
      </c>
      <c r="I98" s="17">
        <v>10</v>
      </c>
      <c r="J98" s="17">
        <v>0</v>
      </c>
      <c r="K98" s="17">
        <v>319</v>
      </c>
      <c r="L98" s="17">
        <v>393</v>
      </c>
      <c r="M98" s="17">
        <v>104</v>
      </c>
      <c r="N98" s="17">
        <v>34391</v>
      </c>
      <c r="O98" s="17">
        <v>651927.29</v>
      </c>
    </row>
    <row r="99" spans="1:15">
      <c r="A99" s="151" t="s">
        <v>422</v>
      </c>
      <c r="B99" s="17">
        <v>7</v>
      </c>
      <c r="C99" s="17">
        <v>0</v>
      </c>
      <c r="D99" s="17">
        <v>10</v>
      </c>
      <c r="E99" s="17">
        <v>38</v>
      </c>
      <c r="F99" s="17">
        <v>5</v>
      </c>
      <c r="G99" s="17">
        <v>20</v>
      </c>
      <c r="H99" s="17" t="s">
        <v>989</v>
      </c>
      <c r="I99" s="17">
        <v>0</v>
      </c>
      <c r="J99" s="17">
        <v>0</v>
      </c>
      <c r="K99" s="17">
        <v>45</v>
      </c>
      <c r="L99" s="17">
        <v>70</v>
      </c>
      <c r="M99" s="17">
        <v>26</v>
      </c>
      <c r="N99" s="17">
        <v>9141</v>
      </c>
      <c r="O99" s="17">
        <v>107786.55499999999</v>
      </c>
    </row>
    <row r="100" spans="1:15">
      <c r="A100" s="151" t="s">
        <v>423</v>
      </c>
      <c r="B100" s="17">
        <v>13</v>
      </c>
      <c r="C100" s="17">
        <v>0</v>
      </c>
      <c r="D100" s="17">
        <v>7</v>
      </c>
      <c r="E100" s="17">
        <v>26</v>
      </c>
      <c r="F100" s="17">
        <v>5</v>
      </c>
      <c r="G100" s="17">
        <v>10</v>
      </c>
      <c r="H100" s="17">
        <v>6</v>
      </c>
      <c r="I100" s="17" t="s">
        <v>989</v>
      </c>
      <c r="J100" s="17">
        <v>0</v>
      </c>
      <c r="K100" s="17">
        <v>52</v>
      </c>
      <c r="L100" s="17">
        <v>62</v>
      </c>
      <c r="M100" s="17">
        <v>23</v>
      </c>
      <c r="N100" s="17">
        <v>9053</v>
      </c>
      <c r="O100" s="17">
        <v>115994.995</v>
      </c>
    </row>
    <row r="101" spans="1:15">
      <c r="A101" s="151" t="s">
        <v>424</v>
      </c>
      <c r="B101" s="17">
        <v>14</v>
      </c>
      <c r="C101" s="17">
        <v>0</v>
      </c>
      <c r="D101" s="17">
        <v>14</v>
      </c>
      <c r="E101" s="17">
        <v>47</v>
      </c>
      <c r="F101" s="17">
        <v>6</v>
      </c>
      <c r="G101" s="17">
        <v>19</v>
      </c>
      <c r="H101" s="17">
        <v>14</v>
      </c>
      <c r="I101" s="17">
        <v>0</v>
      </c>
      <c r="J101" s="17">
        <v>0</v>
      </c>
      <c r="K101" s="17">
        <v>76</v>
      </c>
      <c r="L101" s="17">
        <v>117</v>
      </c>
      <c r="M101" s="17">
        <v>34</v>
      </c>
      <c r="N101" s="17">
        <v>11678</v>
      </c>
      <c r="O101" s="17">
        <v>171584.264</v>
      </c>
    </row>
    <row r="102" spans="1:15">
      <c r="A102" s="151" t="s">
        <v>425</v>
      </c>
      <c r="B102" s="17">
        <v>16</v>
      </c>
      <c r="C102" s="17" t="s">
        <v>989</v>
      </c>
      <c r="D102" s="17">
        <v>9</v>
      </c>
      <c r="E102" s="17">
        <v>104</v>
      </c>
      <c r="F102" s="17">
        <v>7</v>
      </c>
      <c r="G102" s="17">
        <v>21</v>
      </c>
      <c r="H102" s="17">
        <v>10</v>
      </c>
      <c r="I102" s="17">
        <v>0</v>
      </c>
      <c r="J102" s="17">
        <v>0</v>
      </c>
      <c r="K102" s="17">
        <v>82</v>
      </c>
      <c r="L102" s="17">
        <v>107</v>
      </c>
      <c r="M102" s="17">
        <v>31</v>
      </c>
      <c r="N102" s="17">
        <v>8988</v>
      </c>
      <c r="O102" s="17">
        <v>175258.552</v>
      </c>
    </row>
    <row r="103" spans="1:15">
      <c r="A103" s="151" t="s">
        <v>426</v>
      </c>
      <c r="B103" s="17">
        <v>4</v>
      </c>
      <c r="C103" s="17">
        <v>0</v>
      </c>
      <c r="D103" s="17">
        <v>11</v>
      </c>
      <c r="E103" s="17">
        <v>8</v>
      </c>
      <c r="F103" s="17" t="s">
        <v>989</v>
      </c>
      <c r="G103" s="17">
        <v>11</v>
      </c>
      <c r="H103" s="17" t="s">
        <v>989</v>
      </c>
      <c r="I103" s="17" t="s">
        <v>989</v>
      </c>
      <c r="J103" s="17">
        <v>0</v>
      </c>
      <c r="K103" s="17">
        <v>20</v>
      </c>
      <c r="L103" s="17">
        <v>29</v>
      </c>
      <c r="M103" s="17">
        <v>8</v>
      </c>
      <c r="N103" s="17">
        <v>2556</v>
      </c>
      <c r="O103" s="17">
        <v>47930.411</v>
      </c>
    </row>
    <row r="104" spans="1:15">
      <c r="A104" s="151" t="s">
        <v>427</v>
      </c>
      <c r="B104" s="17">
        <v>12</v>
      </c>
      <c r="C104" s="17">
        <v>0</v>
      </c>
      <c r="D104" s="17">
        <v>15</v>
      </c>
      <c r="E104" s="17">
        <v>24</v>
      </c>
      <c r="F104" s="17" t="s">
        <v>989</v>
      </c>
      <c r="G104" s="17">
        <v>18</v>
      </c>
      <c r="H104" s="17">
        <v>8</v>
      </c>
      <c r="I104" s="17">
        <v>0</v>
      </c>
      <c r="J104" s="17" t="s">
        <v>989</v>
      </c>
      <c r="K104" s="17">
        <v>57</v>
      </c>
      <c r="L104" s="17">
        <v>69</v>
      </c>
      <c r="M104" s="17">
        <v>14</v>
      </c>
      <c r="N104" s="17">
        <v>4855</v>
      </c>
      <c r="O104" s="17">
        <v>118362.43700000001</v>
      </c>
    </row>
    <row r="105" spans="1:15">
      <c r="A105" s="151" t="s">
        <v>428</v>
      </c>
      <c r="B105" s="17">
        <v>21</v>
      </c>
      <c r="C105" s="17">
        <v>0</v>
      </c>
      <c r="D105" s="17">
        <v>7</v>
      </c>
      <c r="E105" s="17">
        <v>151</v>
      </c>
      <c r="F105" s="17">
        <v>8</v>
      </c>
      <c r="G105" s="17">
        <v>31</v>
      </c>
      <c r="H105" s="17">
        <v>16</v>
      </c>
      <c r="I105" s="17" t="s">
        <v>989</v>
      </c>
      <c r="J105" s="17">
        <v>0</v>
      </c>
      <c r="K105" s="17">
        <v>150</v>
      </c>
      <c r="L105" s="17">
        <v>207</v>
      </c>
      <c r="M105" s="17">
        <v>33</v>
      </c>
      <c r="N105" s="17">
        <v>10940</v>
      </c>
      <c r="O105" s="17">
        <v>299812.92200000002</v>
      </c>
    </row>
    <row r="106" spans="1:15" ht="18.75" customHeight="1">
      <c r="A106" s="145" t="s">
        <v>429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51" t="s">
        <v>430</v>
      </c>
      <c r="B107" s="17">
        <v>21</v>
      </c>
      <c r="C107" s="17">
        <v>0</v>
      </c>
      <c r="D107" s="17">
        <v>41</v>
      </c>
      <c r="E107" s="17">
        <v>79</v>
      </c>
      <c r="F107" s="17">
        <v>17</v>
      </c>
      <c r="G107" s="17">
        <v>65</v>
      </c>
      <c r="H107" s="17">
        <v>21</v>
      </c>
      <c r="I107" s="17">
        <v>5</v>
      </c>
      <c r="J107" s="17">
        <v>0</v>
      </c>
      <c r="K107" s="17">
        <v>182</v>
      </c>
      <c r="L107" s="17">
        <v>347</v>
      </c>
      <c r="M107" s="17">
        <v>97</v>
      </c>
      <c r="N107" s="17">
        <v>33848</v>
      </c>
      <c r="O107" s="17">
        <v>441388.92300000001</v>
      </c>
    </row>
    <row r="108" spans="1:15" ht="18.75" customHeight="1">
      <c r="A108" s="145" t="s">
        <v>431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51" t="s">
        <v>432</v>
      </c>
      <c r="B109" s="17">
        <v>51</v>
      </c>
      <c r="C109" s="17">
        <v>0</v>
      </c>
      <c r="D109" s="17">
        <v>9</v>
      </c>
      <c r="E109" s="17">
        <v>199</v>
      </c>
      <c r="F109" s="17">
        <v>12</v>
      </c>
      <c r="G109" s="17">
        <v>36</v>
      </c>
      <c r="H109" s="17">
        <v>12</v>
      </c>
      <c r="I109" s="17">
        <v>6</v>
      </c>
      <c r="J109" s="17">
        <v>0</v>
      </c>
      <c r="K109" s="17">
        <v>126</v>
      </c>
      <c r="L109" s="17">
        <v>174</v>
      </c>
      <c r="M109" s="17">
        <v>34</v>
      </c>
      <c r="N109" s="17">
        <v>10089</v>
      </c>
      <c r="O109" s="17">
        <v>294937.424</v>
      </c>
    </row>
    <row r="110" spans="1:15">
      <c r="A110" s="151" t="s">
        <v>433</v>
      </c>
      <c r="B110" s="17">
        <v>17</v>
      </c>
      <c r="C110" s="17">
        <v>0</v>
      </c>
      <c r="D110" s="17">
        <v>11</v>
      </c>
      <c r="E110" s="17">
        <v>152</v>
      </c>
      <c r="F110" s="17">
        <v>11</v>
      </c>
      <c r="G110" s="17">
        <v>105</v>
      </c>
      <c r="H110" s="17">
        <v>57</v>
      </c>
      <c r="I110" s="17">
        <v>11</v>
      </c>
      <c r="J110" s="17">
        <v>0</v>
      </c>
      <c r="K110" s="17">
        <v>227</v>
      </c>
      <c r="L110" s="17">
        <v>268</v>
      </c>
      <c r="M110" s="17">
        <v>78</v>
      </c>
      <c r="N110" s="17">
        <v>26294</v>
      </c>
      <c r="O110" s="17">
        <v>491452.48</v>
      </c>
    </row>
    <row r="111" spans="1:15">
      <c r="A111" s="151" t="s">
        <v>434</v>
      </c>
      <c r="B111" s="17">
        <v>17</v>
      </c>
      <c r="C111" s="17">
        <v>0</v>
      </c>
      <c r="D111" s="17">
        <v>4</v>
      </c>
      <c r="E111" s="17">
        <v>43</v>
      </c>
      <c r="F111" s="17" t="s">
        <v>989</v>
      </c>
      <c r="G111" s="17">
        <v>14</v>
      </c>
      <c r="H111" s="17">
        <v>8</v>
      </c>
      <c r="I111" s="17" t="s">
        <v>989</v>
      </c>
      <c r="J111" s="17">
        <v>0</v>
      </c>
      <c r="K111" s="17">
        <v>35</v>
      </c>
      <c r="L111" s="17">
        <v>60</v>
      </c>
      <c r="M111" s="17">
        <v>21</v>
      </c>
      <c r="N111" s="17">
        <v>6464</v>
      </c>
      <c r="O111" s="17">
        <v>97415.627999999997</v>
      </c>
    </row>
    <row r="112" spans="1:15">
      <c r="A112" s="151" t="s">
        <v>435</v>
      </c>
      <c r="B112" s="17">
        <v>18</v>
      </c>
      <c r="C112" s="17">
        <v>0</v>
      </c>
      <c r="D112" s="17">
        <v>6</v>
      </c>
      <c r="E112" s="17">
        <v>149</v>
      </c>
      <c r="F112" s="17" t="s">
        <v>989</v>
      </c>
      <c r="G112" s="17">
        <v>34</v>
      </c>
      <c r="H112" s="17">
        <v>9</v>
      </c>
      <c r="I112" s="17">
        <v>6</v>
      </c>
      <c r="J112" s="17">
        <v>0</v>
      </c>
      <c r="K112" s="17">
        <v>91</v>
      </c>
      <c r="L112" s="17">
        <v>174</v>
      </c>
      <c r="M112" s="17">
        <v>40</v>
      </c>
      <c r="N112" s="17">
        <v>13441</v>
      </c>
      <c r="O112" s="17">
        <v>227646.75200000001</v>
      </c>
    </row>
    <row r="113" spans="1:15">
      <c r="A113" s="151" t="s">
        <v>436</v>
      </c>
      <c r="B113" s="17">
        <v>6</v>
      </c>
      <c r="C113" s="17">
        <v>0</v>
      </c>
      <c r="D113" s="17">
        <v>6</v>
      </c>
      <c r="E113" s="17">
        <v>62</v>
      </c>
      <c r="F113" s="17">
        <v>8</v>
      </c>
      <c r="G113" s="17">
        <v>23</v>
      </c>
      <c r="H113" s="17">
        <v>6</v>
      </c>
      <c r="I113" s="17">
        <v>5</v>
      </c>
      <c r="J113" s="17">
        <v>0</v>
      </c>
      <c r="K113" s="17">
        <v>59</v>
      </c>
      <c r="L113" s="17">
        <v>100</v>
      </c>
      <c r="M113" s="17">
        <v>23</v>
      </c>
      <c r="N113" s="17">
        <v>7981</v>
      </c>
      <c r="O113" s="17">
        <v>140021.51800000001</v>
      </c>
    </row>
    <row r="114" spans="1:15" ht="18.75" customHeight="1">
      <c r="A114" s="145" t="s">
        <v>437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51" t="s">
        <v>438</v>
      </c>
      <c r="B115" s="17">
        <v>8</v>
      </c>
      <c r="C115" s="17">
        <v>0</v>
      </c>
      <c r="D115" s="17">
        <v>4</v>
      </c>
      <c r="E115" s="17" t="s">
        <v>989</v>
      </c>
      <c r="F115" s="17" t="s">
        <v>989</v>
      </c>
      <c r="G115" s="17">
        <v>24</v>
      </c>
      <c r="H115" s="17">
        <v>10</v>
      </c>
      <c r="I115" s="17" t="s">
        <v>989</v>
      </c>
      <c r="J115" s="17">
        <v>0</v>
      </c>
      <c r="K115" s="17">
        <v>29</v>
      </c>
      <c r="L115" s="17">
        <v>62</v>
      </c>
      <c r="M115" s="17">
        <v>25</v>
      </c>
      <c r="N115" s="17">
        <v>8824</v>
      </c>
      <c r="O115" s="17">
        <v>88367.520999999993</v>
      </c>
    </row>
    <row r="116" spans="1:15">
      <c r="A116" s="151" t="s">
        <v>439</v>
      </c>
      <c r="B116" s="17">
        <v>6</v>
      </c>
      <c r="C116" s="17">
        <v>0</v>
      </c>
      <c r="D116" s="17">
        <v>5</v>
      </c>
      <c r="E116" s="17">
        <v>29</v>
      </c>
      <c r="F116" s="17">
        <v>6</v>
      </c>
      <c r="G116" s="17">
        <v>13</v>
      </c>
      <c r="H116" s="17" t="s">
        <v>989</v>
      </c>
      <c r="I116" s="17">
        <v>0</v>
      </c>
      <c r="J116" s="17">
        <v>0</v>
      </c>
      <c r="K116" s="17">
        <v>35</v>
      </c>
      <c r="L116" s="17">
        <v>52</v>
      </c>
      <c r="M116" s="17">
        <v>13</v>
      </c>
      <c r="N116" s="17">
        <v>3935</v>
      </c>
      <c r="O116" s="17">
        <v>77061.491999999998</v>
      </c>
    </row>
    <row r="117" spans="1:15">
      <c r="A117" s="151" t="s">
        <v>440</v>
      </c>
      <c r="B117" s="17">
        <v>5</v>
      </c>
      <c r="C117" s="17">
        <v>0</v>
      </c>
      <c r="D117" s="17">
        <v>9</v>
      </c>
      <c r="E117" s="17">
        <v>5</v>
      </c>
      <c r="F117" s="17">
        <v>6</v>
      </c>
      <c r="G117" s="17">
        <v>6</v>
      </c>
      <c r="H117" s="17">
        <v>7</v>
      </c>
      <c r="I117" s="17" t="s">
        <v>989</v>
      </c>
      <c r="J117" s="17">
        <v>0</v>
      </c>
      <c r="K117" s="17">
        <v>23</v>
      </c>
      <c r="L117" s="17">
        <v>62</v>
      </c>
      <c r="M117" s="17">
        <v>22</v>
      </c>
      <c r="N117" s="17">
        <v>6994</v>
      </c>
      <c r="O117" s="17">
        <v>69438.782000000007</v>
      </c>
    </row>
    <row r="118" spans="1:15">
      <c r="A118" s="151" t="s">
        <v>441</v>
      </c>
      <c r="B118" s="17" t="s">
        <v>989</v>
      </c>
      <c r="C118" s="17">
        <v>0</v>
      </c>
      <c r="D118" s="17">
        <v>8</v>
      </c>
      <c r="E118" s="17">
        <v>24</v>
      </c>
      <c r="F118" s="17">
        <v>4</v>
      </c>
      <c r="G118" s="17">
        <v>8</v>
      </c>
      <c r="H118" s="17">
        <v>5</v>
      </c>
      <c r="I118" s="17" t="s">
        <v>989</v>
      </c>
      <c r="J118" s="17">
        <v>0</v>
      </c>
      <c r="K118" s="17">
        <v>21</v>
      </c>
      <c r="L118" s="17">
        <v>33</v>
      </c>
      <c r="M118" s="17">
        <v>19</v>
      </c>
      <c r="N118" s="17">
        <v>6561</v>
      </c>
      <c r="O118" s="17">
        <v>57623.677000000003</v>
      </c>
    </row>
    <row r="119" spans="1:15">
      <c r="A119" s="151" t="s">
        <v>442</v>
      </c>
      <c r="B119" s="17">
        <v>15</v>
      </c>
      <c r="C119" s="17">
        <v>0</v>
      </c>
      <c r="D119" s="17">
        <v>26</v>
      </c>
      <c r="E119" s="17">
        <v>62</v>
      </c>
      <c r="F119" s="17">
        <v>8</v>
      </c>
      <c r="G119" s="17">
        <v>53</v>
      </c>
      <c r="H119" s="17">
        <v>32</v>
      </c>
      <c r="I119" s="17">
        <v>4</v>
      </c>
      <c r="J119" s="17">
        <v>0</v>
      </c>
      <c r="K119" s="17">
        <v>165</v>
      </c>
      <c r="L119" s="17">
        <v>188</v>
      </c>
      <c r="M119" s="17">
        <v>50</v>
      </c>
      <c r="N119" s="17">
        <v>17533</v>
      </c>
      <c r="O119" s="17">
        <v>336825.63900000002</v>
      </c>
    </row>
    <row r="120" spans="1:15">
      <c r="A120" s="151" t="s">
        <v>443</v>
      </c>
      <c r="B120" s="17">
        <v>79</v>
      </c>
      <c r="C120" s="17" t="s">
        <v>989</v>
      </c>
      <c r="D120" s="17">
        <v>126</v>
      </c>
      <c r="E120" s="17">
        <v>149</v>
      </c>
      <c r="F120" s="17">
        <v>42</v>
      </c>
      <c r="G120" s="17">
        <v>85</v>
      </c>
      <c r="H120" s="17">
        <v>63</v>
      </c>
      <c r="I120" s="17">
        <v>7</v>
      </c>
      <c r="J120" s="17">
        <v>0</v>
      </c>
      <c r="K120" s="17">
        <v>288</v>
      </c>
      <c r="L120" s="17">
        <v>558</v>
      </c>
      <c r="M120" s="17">
        <v>206</v>
      </c>
      <c r="N120" s="17">
        <v>73066</v>
      </c>
      <c r="O120" s="17">
        <v>778471.35699999996</v>
      </c>
    </row>
    <row r="121" spans="1:15">
      <c r="A121" s="151" t="s">
        <v>444</v>
      </c>
      <c r="B121" s="17">
        <v>34</v>
      </c>
      <c r="C121" s="17">
        <v>0</v>
      </c>
      <c r="D121" s="17">
        <v>29</v>
      </c>
      <c r="E121" s="17">
        <v>149</v>
      </c>
      <c r="F121" s="17">
        <v>17</v>
      </c>
      <c r="G121" s="17">
        <v>36</v>
      </c>
      <c r="H121" s="17">
        <v>12</v>
      </c>
      <c r="I121" s="17" t="s">
        <v>989</v>
      </c>
      <c r="J121" s="17">
        <v>0</v>
      </c>
      <c r="K121" s="17">
        <v>182</v>
      </c>
      <c r="L121" s="17">
        <v>280</v>
      </c>
      <c r="M121" s="17">
        <v>65</v>
      </c>
      <c r="N121" s="17">
        <v>22368</v>
      </c>
      <c r="O121" s="17">
        <v>394473.98</v>
      </c>
    </row>
    <row r="122" spans="1:15">
      <c r="A122" s="151" t="s">
        <v>445</v>
      </c>
      <c r="B122" s="17">
        <v>12</v>
      </c>
      <c r="C122" s="17">
        <v>0</v>
      </c>
      <c r="D122" s="17">
        <v>29</v>
      </c>
      <c r="E122" s="17">
        <v>60</v>
      </c>
      <c r="F122" s="17">
        <v>18</v>
      </c>
      <c r="G122" s="17">
        <v>19</v>
      </c>
      <c r="H122" s="17">
        <v>6</v>
      </c>
      <c r="I122" s="17">
        <v>0</v>
      </c>
      <c r="J122" s="17">
        <v>0</v>
      </c>
      <c r="K122" s="17">
        <v>73</v>
      </c>
      <c r="L122" s="17">
        <v>93</v>
      </c>
      <c r="M122" s="17">
        <v>32</v>
      </c>
      <c r="N122" s="17">
        <v>10659</v>
      </c>
      <c r="O122" s="17">
        <v>160083.67000000001</v>
      </c>
    </row>
    <row r="123" spans="1:15">
      <c r="A123" s="151" t="s">
        <v>446</v>
      </c>
      <c r="B123" s="17">
        <v>5</v>
      </c>
      <c r="C123" s="17">
        <v>0</v>
      </c>
      <c r="D123" s="17">
        <v>10</v>
      </c>
      <c r="E123" s="17">
        <v>26</v>
      </c>
      <c r="F123" s="17">
        <v>8</v>
      </c>
      <c r="G123" s="17">
        <v>10</v>
      </c>
      <c r="H123" s="17">
        <v>6</v>
      </c>
      <c r="I123" s="17">
        <v>0</v>
      </c>
      <c r="J123" s="17">
        <v>0</v>
      </c>
      <c r="K123" s="17">
        <v>55</v>
      </c>
      <c r="L123" s="17">
        <v>66</v>
      </c>
      <c r="M123" s="17">
        <v>16</v>
      </c>
      <c r="N123" s="17">
        <v>5894</v>
      </c>
      <c r="O123" s="17">
        <v>107894.656</v>
      </c>
    </row>
    <row r="124" spans="1:15">
      <c r="A124" s="151" t="s">
        <v>447</v>
      </c>
      <c r="B124" s="17">
        <v>6</v>
      </c>
      <c r="C124" s="17">
        <v>0</v>
      </c>
      <c r="D124" s="17">
        <v>4</v>
      </c>
      <c r="E124" s="17">
        <v>9</v>
      </c>
      <c r="F124" s="17">
        <v>5</v>
      </c>
      <c r="G124" s="17">
        <v>22</v>
      </c>
      <c r="H124" s="17">
        <v>9</v>
      </c>
      <c r="I124" s="17">
        <v>0</v>
      </c>
      <c r="J124" s="17">
        <v>0</v>
      </c>
      <c r="K124" s="17">
        <v>43</v>
      </c>
      <c r="L124" s="17">
        <v>55</v>
      </c>
      <c r="M124" s="17">
        <v>21</v>
      </c>
      <c r="N124" s="17">
        <v>7638</v>
      </c>
      <c r="O124" s="17">
        <v>98055.751999999993</v>
      </c>
    </row>
    <row r="125" spans="1:15">
      <c r="A125" s="151" t="s">
        <v>448</v>
      </c>
      <c r="B125" s="17">
        <v>9</v>
      </c>
      <c r="C125" s="17">
        <v>0</v>
      </c>
      <c r="D125" s="17">
        <v>12</v>
      </c>
      <c r="E125" s="17">
        <v>49</v>
      </c>
      <c r="F125" s="17">
        <v>6</v>
      </c>
      <c r="G125" s="17">
        <v>9</v>
      </c>
      <c r="H125" s="17">
        <v>7</v>
      </c>
      <c r="I125" s="17">
        <v>0</v>
      </c>
      <c r="J125" s="17">
        <v>0</v>
      </c>
      <c r="K125" s="17">
        <v>46</v>
      </c>
      <c r="L125" s="17">
        <v>110</v>
      </c>
      <c r="M125" s="17">
        <v>32</v>
      </c>
      <c r="N125" s="17">
        <v>11132</v>
      </c>
      <c r="O125" s="17">
        <v>122114.432</v>
      </c>
    </row>
    <row r="126" spans="1:15">
      <c r="A126" s="151" t="s">
        <v>449</v>
      </c>
      <c r="B126" s="17">
        <v>65</v>
      </c>
      <c r="C126" s="17" t="s">
        <v>989</v>
      </c>
      <c r="D126" s="17">
        <v>109</v>
      </c>
      <c r="E126" s="17">
        <v>139</v>
      </c>
      <c r="F126" s="17">
        <v>22</v>
      </c>
      <c r="G126" s="17">
        <v>55</v>
      </c>
      <c r="H126" s="17">
        <v>45</v>
      </c>
      <c r="I126" s="17">
        <v>4</v>
      </c>
      <c r="J126" s="17">
        <v>0</v>
      </c>
      <c r="K126" s="17">
        <v>292</v>
      </c>
      <c r="L126" s="17">
        <v>430</v>
      </c>
      <c r="M126" s="17">
        <v>140</v>
      </c>
      <c r="N126" s="17">
        <v>46917</v>
      </c>
      <c r="O126" s="17">
        <v>667712.07999999996</v>
      </c>
    </row>
    <row r="127" spans="1:15">
      <c r="A127" s="151" t="s">
        <v>450</v>
      </c>
      <c r="B127" s="17">
        <v>9</v>
      </c>
      <c r="C127" s="17">
        <v>0</v>
      </c>
      <c r="D127" s="17">
        <v>13</v>
      </c>
      <c r="E127" s="17">
        <v>50</v>
      </c>
      <c r="F127" s="17">
        <v>16</v>
      </c>
      <c r="G127" s="17">
        <v>16</v>
      </c>
      <c r="H127" s="17">
        <v>10</v>
      </c>
      <c r="I127" s="17">
        <v>0</v>
      </c>
      <c r="J127" s="17" t="s">
        <v>989</v>
      </c>
      <c r="K127" s="17">
        <v>64</v>
      </c>
      <c r="L127" s="17">
        <v>101</v>
      </c>
      <c r="M127" s="17">
        <v>33</v>
      </c>
      <c r="N127" s="17">
        <v>10714</v>
      </c>
      <c r="O127" s="17">
        <v>147191.99900000001</v>
      </c>
    </row>
    <row r="128" spans="1:15">
      <c r="A128" s="151" t="s">
        <v>451</v>
      </c>
      <c r="B128" s="17">
        <v>12</v>
      </c>
      <c r="C128" s="17">
        <v>0</v>
      </c>
      <c r="D128" s="17">
        <v>14</v>
      </c>
      <c r="E128" s="17">
        <v>81</v>
      </c>
      <c r="F128" s="17">
        <v>5</v>
      </c>
      <c r="G128" s="17">
        <v>21</v>
      </c>
      <c r="H128" s="17">
        <v>16</v>
      </c>
      <c r="I128" s="17">
        <v>4</v>
      </c>
      <c r="J128" s="17">
        <v>0</v>
      </c>
      <c r="K128" s="17">
        <v>123</v>
      </c>
      <c r="L128" s="17">
        <v>184</v>
      </c>
      <c r="M128" s="17">
        <v>60</v>
      </c>
      <c r="N128" s="17">
        <v>20255</v>
      </c>
      <c r="O128" s="17">
        <v>272043.66100000002</v>
      </c>
    </row>
    <row r="129" spans="1:15">
      <c r="A129" s="151" t="s">
        <v>452</v>
      </c>
      <c r="B129" s="17">
        <v>8</v>
      </c>
      <c r="C129" s="17">
        <v>0</v>
      </c>
      <c r="D129" s="17">
        <v>7</v>
      </c>
      <c r="E129" s="17">
        <v>8</v>
      </c>
      <c r="F129" s="17">
        <v>5</v>
      </c>
      <c r="G129" s="17">
        <v>13</v>
      </c>
      <c r="H129" s="17">
        <v>7</v>
      </c>
      <c r="I129" s="17" t="s">
        <v>989</v>
      </c>
      <c r="J129" s="17">
        <v>0</v>
      </c>
      <c r="K129" s="17">
        <v>37</v>
      </c>
      <c r="L129" s="17">
        <v>35</v>
      </c>
      <c r="M129" s="17">
        <v>27</v>
      </c>
      <c r="N129" s="17">
        <v>9761</v>
      </c>
      <c r="O129" s="17">
        <v>91328.301999999996</v>
      </c>
    </row>
    <row r="130" spans="1:15">
      <c r="A130" s="151" t="s">
        <v>453</v>
      </c>
      <c r="B130" s="17">
        <v>49</v>
      </c>
      <c r="C130" s="17">
        <v>0</v>
      </c>
      <c r="D130" s="17">
        <v>125</v>
      </c>
      <c r="E130" s="17">
        <v>139</v>
      </c>
      <c r="F130" s="17">
        <v>89</v>
      </c>
      <c r="G130" s="17">
        <v>99</v>
      </c>
      <c r="H130" s="17">
        <v>79</v>
      </c>
      <c r="I130" s="17" t="s">
        <v>989</v>
      </c>
      <c r="J130" s="17">
        <v>0</v>
      </c>
      <c r="K130" s="17">
        <v>400</v>
      </c>
      <c r="L130" s="17">
        <v>486</v>
      </c>
      <c r="M130" s="17">
        <v>152</v>
      </c>
      <c r="N130" s="17">
        <v>49656</v>
      </c>
      <c r="O130" s="17">
        <v>841068.69799999997</v>
      </c>
    </row>
    <row r="131" spans="1:15">
      <c r="A131" s="151" t="s">
        <v>454</v>
      </c>
      <c r="B131" s="17">
        <v>184</v>
      </c>
      <c r="C131" s="17">
        <v>4</v>
      </c>
      <c r="D131" s="17">
        <v>317</v>
      </c>
      <c r="E131" s="17">
        <v>477</v>
      </c>
      <c r="F131" s="17">
        <v>145</v>
      </c>
      <c r="G131" s="17">
        <v>165</v>
      </c>
      <c r="H131" s="17">
        <v>211</v>
      </c>
      <c r="I131" s="17">
        <v>14</v>
      </c>
      <c r="J131" s="17">
        <v>0</v>
      </c>
      <c r="K131" s="17">
        <v>874</v>
      </c>
      <c r="L131" s="17">
        <v>962</v>
      </c>
      <c r="M131" s="17">
        <v>418</v>
      </c>
      <c r="N131" s="17">
        <v>134996</v>
      </c>
      <c r="O131" s="17">
        <v>1937201.4110000001</v>
      </c>
    </row>
    <row r="132" spans="1:15">
      <c r="A132" s="151" t="s">
        <v>455</v>
      </c>
      <c r="B132" s="17">
        <v>6</v>
      </c>
      <c r="C132" s="17">
        <v>0</v>
      </c>
      <c r="D132" s="17">
        <v>15</v>
      </c>
      <c r="E132" s="17">
        <v>19</v>
      </c>
      <c r="F132" s="17" t="s">
        <v>989</v>
      </c>
      <c r="G132" s="17">
        <v>16</v>
      </c>
      <c r="H132" s="17">
        <v>7</v>
      </c>
      <c r="I132" s="17">
        <v>0</v>
      </c>
      <c r="J132" s="17" t="s">
        <v>989</v>
      </c>
      <c r="K132" s="17">
        <v>35</v>
      </c>
      <c r="L132" s="17">
        <v>68</v>
      </c>
      <c r="M132" s="17">
        <v>11</v>
      </c>
      <c r="N132" s="17">
        <v>3618</v>
      </c>
      <c r="O132" s="17">
        <v>82550.899000000005</v>
      </c>
    </row>
    <row r="133" spans="1:15">
      <c r="A133" s="151" t="s">
        <v>456</v>
      </c>
      <c r="B133" s="17">
        <v>4</v>
      </c>
      <c r="C133" s="17">
        <v>0</v>
      </c>
      <c r="D133" s="17">
        <v>0</v>
      </c>
      <c r="E133" s="17">
        <v>16</v>
      </c>
      <c r="F133" s="17" t="s">
        <v>989</v>
      </c>
      <c r="G133" s="17">
        <v>5</v>
      </c>
      <c r="H133" s="17">
        <v>11</v>
      </c>
      <c r="I133" s="17">
        <v>0</v>
      </c>
      <c r="J133" s="17">
        <v>0</v>
      </c>
      <c r="K133" s="17">
        <v>14</v>
      </c>
      <c r="L133" s="17">
        <v>42</v>
      </c>
      <c r="M133" s="17">
        <v>6</v>
      </c>
      <c r="N133" s="17">
        <v>1997</v>
      </c>
      <c r="O133" s="17">
        <v>39573.980000000003</v>
      </c>
    </row>
    <row r="134" spans="1:15">
      <c r="A134" s="151" t="s">
        <v>457</v>
      </c>
      <c r="B134" s="17">
        <v>6</v>
      </c>
      <c r="C134" s="17">
        <v>0</v>
      </c>
      <c r="D134" s="17">
        <v>21</v>
      </c>
      <c r="E134" s="17">
        <v>22</v>
      </c>
      <c r="F134" s="17" t="s">
        <v>989</v>
      </c>
      <c r="G134" s="17">
        <v>11</v>
      </c>
      <c r="H134" s="17">
        <v>6</v>
      </c>
      <c r="I134" s="17" t="s">
        <v>989</v>
      </c>
      <c r="J134" s="17">
        <v>0</v>
      </c>
      <c r="K134" s="17">
        <v>51</v>
      </c>
      <c r="L134" s="17">
        <v>105</v>
      </c>
      <c r="M134" s="17">
        <v>31</v>
      </c>
      <c r="N134" s="17">
        <v>10539</v>
      </c>
      <c r="O134" s="17">
        <v>127097.921</v>
      </c>
    </row>
    <row r="135" spans="1:15">
      <c r="A135" s="151" t="s">
        <v>458</v>
      </c>
      <c r="B135" s="17">
        <v>7</v>
      </c>
      <c r="C135" s="17">
        <v>0</v>
      </c>
      <c r="D135" s="17">
        <v>18</v>
      </c>
      <c r="E135" s="17">
        <v>39</v>
      </c>
      <c r="F135" s="17">
        <v>6</v>
      </c>
      <c r="G135" s="17">
        <v>20</v>
      </c>
      <c r="H135" s="17">
        <v>13</v>
      </c>
      <c r="I135" s="17" t="s">
        <v>989</v>
      </c>
      <c r="J135" s="17">
        <v>0</v>
      </c>
      <c r="K135" s="17">
        <v>41</v>
      </c>
      <c r="L135" s="17">
        <v>86</v>
      </c>
      <c r="M135" s="17">
        <v>16</v>
      </c>
      <c r="N135" s="17">
        <v>5348</v>
      </c>
      <c r="O135" s="17">
        <v>103661.841</v>
      </c>
    </row>
    <row r="136" spans="1:15">
      <c r="A136" s="151" t="s">
        <v>459</v>
      </c>
      <c r="B136" s="17">
        <v>7</v>
      </c>
      <c r="C136" s="17">
        <v>0</v>
      </c>
      <c r="D136" s="17">
        <v>16</v>
      </c>
      <c r="E136" s="17">
        <v>16</v>
      </c>
      <c r="F136" s="17">
        <v>9</v>
      </c>
      <c r="G136" s="17">
        <v>19</v>
      </c>
      <c r="H136" s="17">
        <v>9</v>
      </c>
      <c r="I136" s="17">
        <v>0</v>
      </c>
      <c r="J136" s="17">
        <v>0</v>
      </c>
      <c r="K136" s="17">
        <v>35</v>
      </c>
      <c r="L136" s="17">
        <v>50</v>
      </c>
      <c r="M136" s="17">
        <v>22</v>
      </c>
      <c r="N136" s="17">
        <v>7425</v>
      </c>
      <c r="O136" s="17">
        <v>88340.92</v>
      </c>
    </row>
    <row r="137" spans="1:15">
      <c r="A137" s="151" t="s">
        <v>460</v>
      </c>
      <c r="B137" s="17">
        <v>13</v>
      </c>
      <c r="C137" s="17">
        <v>0</v>
      </c>
      <c r="D137" s="17">
        <v>24</v>
      </c>
      <c r="E137" s="17">
        <v>19</v>
      </c>
      <c r="F137" s="17">
        <v>17</v>
      </c>
      <c r="G137" s="17">
        <v>12</v>
      </c>
      <c r="H137" s="17">
        <v>9</v>
      </c>
      <c r="I137" s="17">
        <v>0</v>
      </c>
      <c r="J137" s="17">
        <v>0</v>
      </c>
      <c r="K137" s="17">
        <v>40</v>
      </c>
      <c r="L137" s="17">
        <v>59</v>
      </c>
      <c r="M137" s="17">
        <v>33</v>
      </c>
      <c r="N137" s="17">
        <v>11299</v>
      </c>
      <c r="O137" s="17">
        <v>108322.52800000001</v>
      </c>
    </row>
    <row r="138" spans="1:15">
      <c r="A138" s="151" t="s">
        <v>461</v>
      </c>
      <c r="B138" s="17" t="s">
        <v>989</v>
      </c>
      <c r="C138" s="17">
        <v>0</v>
      </c>
      <c r="D138" s="17">
        <v>11</v>
      </c>
      <c r="E138" s="17">
        <v>35</v>
      </c>
      <c r="F138" s="17" t="s">
        <v>989</v>
      </c>
      <c r="G138" s="17">
        <v>13</v>
      </c>
      <c r="H138" s="17">
        <v>8</v>
      </c>
      <c r="I138" s="17">
        <v>0</v>
      </c>
      <c r="J138" s="17">
        <v>0</v>
      </c>
      <c r="K138" s="17">
        <v>36</v>
      </c>
      <c r="L138" s="17">
        <v>65</v>
      </c>
      <c r="M138" s="17">
        <v>14</v>
      </c>
      <c r="N138" s="17">
        <v>4982</v>
      </c>
      <c r="O138" s="17">
        <v>82000.038</v>
      </c>
    </row>
    <row r="139" spans="1:15">
      <c r="A139" s="151" t="s">
        <v>462</v>
      </c>
      <c r="B139" s="17">
        <v>6</v>
      </c>
      <c r="C139" s="17">
        <v>0</v>
      </c>
      <c r="D139" s="17" t="s">
        <v>989</v>
      </c>
      <c r="E139" s="17">
        <v>51</v>
      </c>
      <c r="F139" s="17">
        <v>11</v>
      </c>
      <c r="G139" s="17">
        <v>16</v>
      </c>
      <c r="H139" s="17">
        <v>10</v>
      </c>
      <c r="I139" s="17">
        <v>0</v>
      </c>
      <c r="J139" s="17">
        <v>0</v>
      </c>
      <c r="K139" s="17">
        <v>40</v>
      </c>
      <c r="L139" s="17">
        <v>44</v>
      </c>
      <c r="M139" s="17">
        <v>15</v>
      </c>
      <c r="N139" s="17">
        <v>5186</v>
      </c>
      <c r="O139" s="17">
        <v>86938.027000000002</v>
      </c>
    </row>
    <row r="140" spans="1:15">
      <c r="A140" s="151" t="s">
        <v>463</v>
      </c>
      <c r="B140" s="17">
        <v>6</v>
      </c>
      <c r="C140" s="17">
        <v>0</v>
      </c>
      <c r="D140" s="17">
        <v>12</v>
      </c>
      <c r="E140" s="17">
        <v>23</v>
      </c>
      <c r="F140" s="17" t="s">
        <v>989</v>
      </c>
      <c r="G140" s="17">
        <v>8</v>
      </c>
      <c r="H140" s="17">
        <v>4</v>
      </c>
      <c r="I140" s="17" t="s">
        <v>989</v>
      </c>
      <c r="J140" s="17">
        <v>0</v>
      </c>
      <c r="K140" s="17">
        <v>34</v>
      </c>
      <c r="L140" s="17">
        <v>53</v>
      </c>
      <c r="M140" s="17">
        <v>30</v>
      </c>
      <c r="N140" s="17">
        <v>10999</v>
      </c>
      <c r="O140" s="17">
        <v>92654.703999999998</v>
      </c>
    </row>
    <row r="141" spans="1:15">
      <c r="A141" s="151" t="s">
        <v>464</v>
      </c>
      <c r="B141" s="17">
        <v>23</v>
      </c>
      <c r="C141" s="17">
        <v>0</v>
      </c>
      <c r="D141" s="17">
        <v>25</v>
      </c>
      <c r="E141" s="17">
        <v>72</v>
      </c>
      <c r="F141" s="17">
        <v>8</v>
      </c>
      <c r="G141" s="17">
        <v>53</v>
      </c>
      <c r="H141" s="17">
        <v>12</v>
      </c>
      <c r="I141" s="17">
        <v>5</v>
      </c>
      <c r="J141" s="17">
        <v>0</v>
      </c>
      <c r="K141" s="17">
        <v>125</v>
      </c>
      <c r="L141" s="17">
        <v>197</v>
      </c>
      <c r="M141" s="17">
        <v>67</v>
      </c>
      <c r="N141" s="17">
        <v>25274</v>
      </c>
      <c r="O141" s="17">
        <v>306823.97100000002</v>
      </c>
    </row>
    <row r="142" spans="1:15">
      <c r="A142" s="151" t="s">
        <v>465</v>
      </c>
      <c r="B142" s="17">
        <v>13</v>
      </c>
      <c r="C142" s="17">
        <v>0</v>
      </c>
      <c r="D142" s="17">
        <v>52</v>
      </c>
      <c r="E142" s="17">
        <v>48</v>
      </c>
      <c r="F142" s="17">
        <v>13</v>
      </c>
      <c r="G142" s="17">
        <v>32</v>
      </c>
      <c r="H142" s="17">
        <v>19</v>
      </c>
      <c r="I142" s="17" t="s">
        <v>989</v>
      </c>
      <c r="J142" s="17">
        <v>0</v>
      </c>
      <c r="K142" s="17">
        <v>47</v>
      </c>
      <c r="L142" s="17">
        <v>82</v>
      </c>
      <c r="M142" s="17">
        <v>49</v>
      </c>
      <c r="N142" s="17">
        <v>16820</v>
      </c>
      <c r="O142" s="17">
        <v>148121.72899999999</v>
      </c>
    </row>
    <row r="143" spans="1:15">
      <c r="A143" s="151" t="s">
        <v>466</v>
      </c>
      <c r="B143" s="17">
        <v>13</v>
      </c>
      <c r="C143" s="17">
        <v>0</v>
      </c>
      <c r="D143" s="17">
        <v>34</v>
      </c>
      <c r="E143" s="17">
        <v>76</v>
      </c>
      <c r="F143" s="17">
        <v>4</v>
      </c>
      <c r="G143" s="17">
        <v>24</v>
      </c>
      <c r="H143" s="17">
        <v>22</v>
      </c>
      <c r="I143" s="17" t="s">
        <v>989</v>
      </c>
      <c r="J143" s="17">
        <v>0</v>
      </c>
      <c r="K143" s="17">
        <v>111</v>
      </c>
      <c r="L143" s="17">
        <v>134</v>
      </c>
      <c r="M143" s="17">
        <v>35</v>
      </c>
      <c r="N143" s="17">
        <v>11274</v>
      </c>
      <c r="O143" s="17">
        <v>227991.44899999999</v>
      </c>
    </row>
    <row r="144" spans="1:15">
      <c r="A144" s="151" t="s">
        <v>467</v>
      </c>
      <c r="B144" s="17">
        <v>5</v>
      </c>
      <c r="C144" s="17">
        <v>0</v>
      </c>
      <c r="D144" s="17" t="s">
        <v>989</v>
      </c>
      <c r="E144" s="17">
        <v>38</v>
      </c>
      <c r="F144" s="17">
        <v>6</v>
      </c>
      <c r="G144" s="17" t="s">
        <v>989</v>
      </c>
      <c r="H144" s="17">
        <v>5</v>
      </c>
      <c r="I144" s="17">
        <v>0</v>
      </c>
      <c r="J144" s="17">
        <v>0</v>
      </c>
      <c r="K144" s="17">
        <v>35</v>
      </c>
      <c r="L144" s="17">
        <v>48</v>
      </c>
      <c r="M144" s="17">
        <v>20</v>
      </c>
      <c r="N144" s="17">
        <v>7263</v>
      </c>
      <c r="O144" s="17">
        <v>77885.705000000002</v>
      </c>
    </row>
    <row r="145" spans="1:15">
      <c r="A145" s="151" t="s">
        <v>468</v>
      </c>
      <c r="B145" s="17">
        <v>30</v>
      </c>
      <c r="C145" s="17">
        <v>0</v>
      </c>
      <c r="D145" s="17">
        <v>46</v>
      </c>
      <c r="E145" s="17">
        <v>61</v>
      </c>
      <c r="F145" s="17">
        <v>12</v>
      </c>
      <c r="G145" s="17">
        <v>23</v>
      </c>
      <c r="H145" s="17">
        <v>19</v>
      </c>
      <c r="I145" s="17" t="s">
        <v>989</v>
      </c>
      <c r="J145" s="17">
        <v>0</v>
      </c>
      <c r="K145" s="17">
        <v>124</v>
      </c>
      <c r="L145" s="17">
        <v>154</v>
      </c>
      <c r="M145" s="17">
        <v>65</v>
      </c>
      <c r="N145" s="17">
        <v>20654</v>
      </c>
      <c r="O145" s="17">
        <v>284411.12300000002</v>
      </c>
    </row>
    <row r="146" spans="1:15">
      <c r="A146" s="151" t="s">
        <v>469</v>
      </c>
      <c r="B146" s="17">
        <v>5</v>
      </c>
      <c r="C146" s="17">
        <v>0</v>
      </c>
      <c r="D146" s="17">
        <v>7</v>
      </c>
      <c r="E146" s="17">
        <v>22</v>
      </c>
      <c r="F146" s="17" t="s">
        <v>989</v>
      </c>
      <c r="G146" s="17">
        <v>20</v>
      </c>
      <c r="H146" s="17" t="s">
        <v>989</v>
      </c>
      <c r="I146" s="17">
        <v>0</v>
      </c>
      <c r="J146" s="17">
        <v>0</v>
      </c>
      <c r="K146" s="17">
        <v>23</v>
      </c>
      <c r="L146" s="17">
        <v>50</v>
      </c>
      <c r="M146" s="17">
        <v>15</v>
      </c>
      <c r="N146" s="17">
        <v>5223</v>
      </c>
      <c r="O146" s="17">
        <v>64810.103000000003</v>
      </c>
    </row>
    <row r="147" spans="1:15">
      <c r="A147" s="151" t="s">
        <v>470</v>
      </c>
      <c r="B147" s="17">
        <v>6</v>
      </c>
      <c r="C147" s="17">
        <v>0</v>
      </c>
      <c r="D147" s="17">
        <v>20</v>
      </c>
      <c r="E147" s="17">
        <v>26</v>
      </c>
      <c r="F147" s="17">
        <v>4</v>
      </c>
      <c r="G147" s="17">
        <v>30</v>
      </c>
      <c r="H147" s="17">
        <v>12</v>
      </c>
      <c r="I147" s="17" t="s">
        <v>989</v>
      </c>
      <c r="J147" s="17">
        <v>0</v>
      </c>
      <c r="K147" s="17">
        <v>45</v>
      </c>
      <c r="L147" s="17">
        <v>71</v>
      </c>
      <c r="M147" s="17">
        <v>29</v>
      </c>
      <c r="N147" s="17">
        <v>9974</v>
      </c>
      <c r="O147" s="17">
        <v>116760.56</v>
      </c>
    </row>
    <row r="148" spans="1:15" ht="18.75" customHeight="1">
      <c r="A148" s="145" t="s">
        <v>471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51" t="s">
        <v>472</v>
      </c>
      <c r="B149" s="17">
        <v>47</v>
      </c>
      <c r="C149" s="17">
        <v>0</v>
      </c>
      <c r="D149" s="17">
        <v>35</v>
      </c>
      <c r="E149" s="17">
        <v>56</v>
      </c>
      <c r="F149" s="17">
        <v>8</v>
      </c>
      <c r="G149" s="17">
        <v>18</v>
      </c>
      <c r="H149" s="17">
        <v>19</v>
      </c>
      <c r="I149" s="17">
        <v>6</v>
      </c>
      <c r="J149" s="17">
        <v>0</v>
      </c>
      <c r="K149" s="17">
        <v>133</v>
      </c>
      <c r="L149" s="17">
        <v>203</v>
      </c>
      <c r="M149" s="17">
        <v>69</v>
      </c>
      <c r="N149" s="17">
        <v>24214</v>
      </c>
      <c r="O149" s="17">
        <v>326708.46899999998</v>
      </c>
    </row>
    <row r="150" spans="1:15">
      <c r="A150" s="151" t="s">
        <v>473</v>
      </c>
      <c r="B150" s="17">
        <v>43</v>
      </c>
      <c r="C150" s="17">
        <v>0</v>
      </c>
      <c r="D150" s="17">
        <v>44</v>
      </c>
      <c r="E150" s="17">
        <v>85</v>
      </c>
      <c r="F150" s="17">
        <v>26</v>
      </c>
      <c r="G150" s="17">
        <v>42</v>
      </c>
      <c r="H150" s="17">
        <v>37</v>
      </c>
      <c r="I150" s="17" t="s">
        <v>989</v>
      </c>
      <c r="J150" s="17">
        <v>0</v>
      </c>
      <c r="K150" s="17">
        <v>303</v>
      </c>
      <c r="L150" s="17">
        <v>427</v>
      </c>
      <c r="M150" s="17">
        <v>106</v>
      </c>
      <c r="N150" s="17">
        <v>34339</v>
      </c>
      <c r="O150" s="17">
        <v>622767.64</v>
      </c>
    </row>
    <row r="151" spans="1:15">
      <c r="A151" s="151" t="s">
        <v>474</v>
      </c>
      <c r="B151" s="17">
        <v>10</v>
      </c>
      <c r="C151" s="17">
        <v>0</v>
      </c>
      <c r="D151" s="17" t="s">
        <v>989</v>
      </c>
      <c r="E151" s="17">
        <v>23</v>
      </c>
      <c r="F151" s="17" t="s">
        <v>989</v>
      </c>
      <c r="G151" s="17">
        <v>8</v>
      </c>
      <c r="H151" s="17" t="s">
        <v>989</v>
      </c>
      <c r="I151" s="17">
        <v>0</v>
      </c>
      <c r="J151" s="17">
        <v>0</v>
      </c>
      <c r="K151" s="17">
        <v>19</v>
      </c>
      <c r="L151" s="17">
        <v>44</v>
      </c>
      <c r="M151" s="17">
        <v>7</v>
      </c>
      <c r="N151" s="17">
        <v>2043</v>
      </c>
      <c r="O151" s="17">
        <v>50789.940999999999</v>
      </c>
    </row>
    <row r="152" spans="1:15">
      <c r="A152" s="151" t="s">
        <v>475</v>
      </c>
      <c r="B152" s="17">
        <v>39</v>
      </c>
      <c r="C152" s="17">
        <v>0</v>
      </c>
      <c r="D152" s="17">
        <v>61</v>
      </c>
      <c r="E152" s="17">
        <v>52</v>
      </c>
      <c r="F152" s="17">
        <v>54</v>
      </c>
      <c r="G152" s="17">
        <v>145</v>
      </c>
      <c r="H152" s="17">
        <v>69</v>
      </c>
      <c r="I152" s="17">
        <v>11</v>
      </c>
      <c r="J152" s="17">
        <v>0</v>
      </c>
      <c r="K152" s="17">
        <v>200</v>
      </c>
      <c r="L152" s="17">
        <v>280</v>
      </c>
      <c r="M152" s="17">
        <v>59</v>
      </c>
      <c r="N152" s="17">
        <v>19371</v>
      </c>
      <c r="O152" s="17">
        <v>484474.66700000002</v>
      </c>
    </row>
    <row r="153" spans="1:15">
      <c r="A153" s="151" t="s">
        <v>476</v>
      </c>
      <c r="B153" s="17">
        <v>8</v>
      </c>
      <c r="C153" s="17">
        <v>0</v>
      </c>
      <c r="D153" s="17">
        <v>53</v>
      </c>
      <c r="E153" s="17">
        <v>30</v>
      </c>
      <c r="F153" s="17">
        <v>5</v>
      </c>
      <c r="G153" s="17">
        <v>17</v>
      </c>
      <c r="H153" s="17">
        <v>7</v>
      </c>
      <c r="I153" s="17" t="s">
        <v>989</v>
      </c>
      <c r="J153" s="17">
        <v>0</v>
      </c>
      <c r="K153" s="17">
        <v>63</v>
      </c>
      <c r="L153" s="17">
        <v>150</v>
      </c>
      <c r="M153" s="17">
        <v>32</v>
      </c>
      <c r="N153" s="17">
        <v>11714</v>
      </c>
      <c r="O153" s="17">
        <v>161833.78599999999</v>
      </c>
    </row>
    <row r="154" spans="1:15">
      <c r="A154" s="151" t="s">
        <v>477</v>
      </c>
      <c r="B154" s="17">
        <v>26</v>
      </c>
      <c r="C154" s="17">
        <v>0</v>
      </c>
      <c r="D154" s="17">
        <v>68</v>
      </c>
      <c r="E154" s="17">
        <v>75</v>
      </c>
      <c r="F154" s="17">
        <v>36</v>
      </c>
      <c r="G154" s="17">
        <v>77</v>
      </c>
      <c r="H154" s="17">
        <v>29</v>
      </c>
      <c r="I154" s="17">
        <v>4</v>
      </c>
      <c r="J154" s="17">
        <v>0</v>
      </c>
      <c r="K154" s="17">
        <v>128</v>
      </c>
      <c r="L154" s="17">
        <v>287</v>
      </c>
      <c r="M154" s="17">
        <v>69</v>
      </c>
      <c r="N154" s="17">
        <v>24597</v>
      </c>
      <c r="O154" s="17">
        <v>351512.34700000001</v>
      </c>
    </row>
    <row r="155" spans="1:15" ht="18.75" customHeight="1">
      <c r="A155" s="145" t="s">
        <v>478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51" t="s">
        <v>479</v>
      </c>
      <c r="B156" s="17">
        <v>11</v>
      </c>
      <c r="C156" s="17">
        <v>0</v>
      </c>
      <c r="D156" s="17">
        <v>9</v>
      </c>
      <c r="E156" s="17">
        <v>9</v>
      </c>
      <c r="F156" s="17">
        <v>8</v>
      </c>
      <c r="G156" s="17">
        <v>28</v>
      </c>
      <c r="H156" s="17">
        <v>13</v>
      </c>
      <c r="I156" s="17">
        <v>5</v>
      </c>
      <c r="J156" s="17">
        <v>0</v>
      </c>
      <c r="K156" s="17">
        <v>91</v>
      </c>
      <c r="L156" s="17">
        <v>131</v>
      </c>
      <c r="M156" s="17">
        <v>22</v>
      </c>
      <c r="N156" s="17">
        <v>8336</v>
      </c>
      <c r="O156" s="17">
        <v>192915.18700000001</v>
      </c>
    </row>
    <row r="157" spans="1:15">
      <c r="A157" s="151" t="s">
        <v>480</v>
      </c>
      <c r="B157" s="17">
        <v>23</v>
      </c>
      <c r="C157" s="17">
        <v>0</v>
      </c>
      <c r="D157" s="17">
        <v>7</v>
      </c>
      <c r="E157" s="17">
        <v>69</v>
      </c>
      <c r="F157" s="17">
        <v>18</v>
      </c>
      <c r="G157" s="17">
        <v>39</v>
      </c>
      <c r="H157" s="17">
        <v>25</v>
      </c>
      <c r="I157" s="17" t="s">
        <v>989</v>
      </c>
      <c r="J157" s="17">
        <v>0</v>
      </c>
      <c r="K157" s="17">
        <v>134</v>
      </c>
      <c r="L157" s="17">
        <v>207</v>
      </c>
      <c r="M157" s="17">
        <v>91</v>
      </c>
      <c r="N157" s="17">
        <v>30560</v>
      </c>
      <c r="O157" s="17">
        <v>325257.99</v>
      </c>
    </row>
    <row r="158" spans="1:15">
      <c r="A158" s="151" t="s">
        <v>481</v>
      </c>
      <c r="B158" s="17">
        <v>10</v>
      </c>
      <c r="C158" s="17">
        <v>0</v>
      </c>
      <c r="D158" s="17" t="s">
        <v>989</v>
      </c>
      <c r="E158" s="17">
        <v>13</v>
      </c>
      <c r="F158" s="17">
        <v>5</v>
      </c>
      <c r="G158" s="17">
        <v>8</v>
      </c>
      <c r="H158" s="17">
        <v>4</v>
      </c>
      <c r="I158" s="17" t="s">
        <v>989</v>
      </c>
      <c r="J158" s="17">
        <v>0</v>
      </c>
      <c r="K158" s="17">
        <v>17</v>
      </c>
      <c r="L158" s="17">
        <v>36</v>
      </c>
      <c r="M158" s="17">
        <v>19</v>
      </c>
      <c r="N158" s="17">
        <v>5690</v>
      </c>
      <c r="O158" s="17">
        <v>59898.150999999998</v>
      </c>
    </row>
    <row r="159" spans="1:15">
      <c r="A159" s="151" t="s">
        <v>482</v>
      </c>
      <c r="B159" s="17" t="s">
        <v>989</v>
      </c>
      <c r="C159" s="17">
        <v>0</v>
      </c>
      <c r="D159" s="17">
        <v>6</v>
      </c>
      <c r="E159" s="17">
        <v>12</v>
      </c>
      <c r="F159" s="17">
        <v>8</v>
      </c>
      <c r="G159" s="17">
        <v>9</v>
      </c>
      <c r="H159" s="17" t="s">
        <v>989</v>
      </c>
      <c r="I159" s="17" t="s">
        <v>989</v>
      </c>
      <c r="J159" s="17">
        <v>0</v>
      </c>
      <c r="K159" s="17">
        <v>23</v>
      </c>
      <c r="L159" s="17">
        <v>31</v>
      </c>
      <c r="M159" s="17">
        <v>17</v>
      </c>
      <c r="N159" s="17">
        <v>5743</v>
      </c>
      <c r="O159" s="17">
        <v>58215.345999999998</v>
      </c>
    </row>
    <row r="160" spans="1:15">
      <c r="A160" s="151" t="s">
        <v>483</v>
      </c>
      <c r="B160" s="17">
        <v>58</v>
      </c>
      <c r="C160" s="17">
        <v>0</v>
      </c>
      <c r="D160" s="17">
        <v>80</v>
      </c>
      <c r="E160" s="17">
        <v>152</v>
      </c>
      <c r="F160" s="17">
        <v>20</v>
      </c>
      <c r="G160" s="17">
        <v>65</v>
      </c>
      <c r="H160" s="17">
        <v>43</v>
      </c>
      <c r="I160" s="17" t="s">
        <v>989</v>
      </c>
      <c r="J160" s="17">
        <v>0</v>
      </c>
      <c r="K160" s="17">
        <v>305</v>
      </c>
      <c r="L160" s="17">
        <v>473</v>
      </c>
      <c r="M160" s="17">
        <v>169</v>
      </c>
      <c r="N160" s="17">
        <v>60294</v>
      </c>
      <c r="O160" s="17">
        <v>714952.42500000005</v>
      </c>
    </row>
    <row r="161" spans="1:15">
      <c r="A161" s="151" t="s">
        <v>484</v>
      </c>
      <c r="B161" s="17" t="s">
        <v>989</v>
      </c>
      <c r="C161" s="17">
        <v>0</v>
      </c>
      <c r="D161" s="17" t="s">
        <v>989</v>
      </c>
      <c r="E161" s="17">
        <v>12</v>
      </c>
      <c r="F161" s="17">
        <v>0</v>
      </c>
      <c r="G161" s="17">
        <v>5</v>
      </c>
      <c r="H161" s="17">
        <v>0</v>
      </c>
      <c r="I161" s="17">
        <v>0</v>
      </c>
      <c r="J161" s="17">
        <v>0</v>
      </c>
      <c r="K161" s="17">
        <v>35</v>
      </c>
      <c r="L161" s="17">
        <v>42</v>
      </c>
      <c r="M161" s="17">
        <v>7</v>
      </c>
      <c r="N161" s="17">
        <v>2495</v>
      </c>
      <c r="O161" s="17">
        <v>62219.337</v>
      </c>
    </row>
    <row r="162" spans="1:15">
      <c r="A162" s="151" t="s">
        <v>485</v>
      </c>
      <c r="B162" s="17" t="s">
        <v>989</v>
      </c>
      <c r="C162" s="17">
        <v>0</v>
      </c>
      <c r="D162" s="17" t="s">
        <v>989</v>
      </c>
      <c r="E162" s="17">
        <v>17</v>
      </c>
      <c r="F162" s="17">
        <v>0</v>
      </c>
      <c r="G162" s="17">
        <v>9</v>
      </c>
      <c r="H162" s="17" t="s">
        <v>989</v>
      </c>
      <c r="I162" s="17">
        <v>0</v>
      </c>
      <c r="J162" s="17">
        <v>0</v>
      </c>
      <c r="K162" s="17">
        <v>23</v>
      </c>
      <c r="L162" s="17">
        <v>32</v>
      </c>
      <c r="M162" s="17">
        <v>10</v>
      </c>
      <c r="N162" s="17">
        <v>3294</v>
      </c>
      <c r="O162" s="17">
        <v>49075.906000000003</v>
      </c>
    </row>
    <row r="163" spans="1:15">
      <c r="A163" s="151" t="s">
        <v>486</v>
      </c>
      <c r="B163" s="17">
        <v>16</v>
      </c>
      <c r="C163" s="17">
        <v>0</v>
      </c>
      <c r="D163" s="17">
        <v>36</v>
      </c>
      <c r="E163" s="17">
        <v>100</v>
      </c>
      <c r="F163" s="17">
        <v>5</v>
      </c>
      <c r="G163" s="17">
        <v>40</v>
      </c>
      <c r="H163" s="17">
        <v>17</v>
      </c>
      <c r="I163" s="17">
        <v>4</v>
      </c>
      <c r="J163" s="17">
        <v>0</v>
      </c>
      <c r="K163" s="17">
        <v>98</v>
      </c>
      <c r="L163" s="17">
        <v>144</v>
      </c>
      <c r="M163" s="17">
        <v>69</v>
      </c>
      <c r="N163" s="17">
        <v>25336</v>
      </c>
      <c r="O163" s="17">
        <v>252215.23</v>
      </c>
    </row>
    <row r="164" spans="1:15">
      <c r="A164" s="151" t="s">
        <v>487</v>
      </c>
      <c r="B164" s="17">
        <v>0</v>
      </c>
      <c r="C164" s="17">
        <v>0</v>
      </c>
      <c r="D164" s="17">
        <v>5</v>
      </c>
      <c r="E164" s="17">
        <v>19</v>
      </c>
      <c r="F164" s="17">
        <v>0</v>
      </c>
      <c r="G164" s="17">
        <v>6</v>
      </c>
      <c r="H164" s="17" t="s">
        <v>989</v>
      </c>
      <c r="I164" s="17" t="s">
        <v>989</v>
      </c>
      <c r="J164" s="17">
        <v>0</v>
      </c>
      <c r="K164" s="17">
        <v>14</v>
      </c>
      <c r="L164" s="17">
        <v>22</v>
      </c>
      <c r="M164" s="17" t="s">
        <v>989</v>
      </c>
      <c r="N164" s="17">
        <v>1034</v>
      </c>
      <c r="O164" s="17">
        <v>31847.13</v>
      </c>
    </row>
    <row r="165" spans="1:15">
      <c r="A165" s="151" t="s">
        <v>488</v>
      </c>
      <c r="B165" s="17" t="s">
        <v>989</v>
      </c>
      <c r="C165" s="17">
        <v>0</v>
      </c>
      <c r="D165" s="17">
        <v>0</v>
      </c>
      <c r="E165" s="17">
        <v>8</v>
      </c>
      <c r="F165" s="17">
        <v>0</v>
      </c>
      <c r="G165" s="17">
        <v>6</v>
      </c>
      <c r="H165" s="17" t="s">
        <v>989</v>
      </c>
      <c r="I165" s="17">
        <v>0</v>
      </c>
      <c r="J165" s="17">
        <v>0</v>
      </c>
      <c r="K165" s="17">
        <v>20</v>
      </c>
      <c r="L165" s="17">
        <v>26</v>
      </c>
      <c r="M165" s="17">
        <v>11</v>
      </c>
      <c r="N165" s="17">
        <v>3367</v>
      </c>
      <c r="O165" s="17">
        <v>43749.438000000002</v>
      </c>
    </row>
    <row r="166" spans="1:15">
      <c r="A166" s="151" t="s">
        <v>489</v>
      </c>
      <c r="B166" s="17" t="s">
        <v>989</v>
      </c>
      <c r="C166" s="17">
        <v>0</v>
      </c>
      <c r="D166" s="17">
        <v>0</v>
      </c>
      <c r="E166" s="17">
        <v>6</v>
      </c>
      <c r="F166" s="17" t="s">
        <v>989</v>
      </c>
      <c r="G166" s="17">
        <v>4</v>
      </c>
      <c r="H166" s="17" t="s">
        <v>989</v>
      </c>
      <c r="I166" s="17" t="s">
        <v>989</v>
      </c>
      <c r="J166" s="17">
        <v>0</v>
      </c>
      <c r="K166" s="17">
        <v>18</v>
      </c>
      <c r="L166" s="17">
        <v>22</v>
      </c>
      <c r="M166" s="17">
        <v>5</v>
      </c>
      <c r="N166" s="17">
        <v>1666</v>
      </c>
      <c r="O166" s="17">
        <v>37254.627</v>
      </c>
    </row>
    <row r="167" spans="1:15">
      <c r="A167" s="151" t="s">
        <v>490</v>
      </c>
      <c r="B167" s="17">
        <v>206</v>
      </c>
      <c r="C167" s="17" t="s">
        <v>989</v>
      </c>
      <c r="D167" s="17">
        <v>220</v>
      </c>
      <c r="E167" s="17">
        <v>395</v>
      </c>
      <c r="F167" s="17">
        <v>322</v>
      </c>
      <c r="G167" s="17">
        <v>469</v>
      </c>
      <c r="H167" s="17">
        <v>282</v>
      </c>
      <c r="I167" s="17">
        <v>51</v>
      </c>
      <c r="J167" s="17" t="s">
        <v>989</v>
      </c>
      <c r="K167" s="17">
        <v>1808</v>
      </c>
      <c r="L167" s="17">
        <v>1943</v>
      </c>
      <c r="M167" s="17">
        <v>649</v>
      </c>
      <c r="N167" s="17">
        <v>217746</v>
      </c>
      <c r="O167" s="17">
        <v>3720339.463</v>
      </c>
    </row>
    <row r="168" spans="1:15">
      <c r="A168" s="151" t="s">
        <v>491</v>
      </c>
      <c r="B168" s="17" t="s">
        <v>989</v>
      </c>
      <c r="C168" s="17">
        <v>0</v>
      </c>
      <c r="D168" s="17" t="s">
        <v>989</v>
      </c>
      <c r="E168" s="17">
        <v>20</v>
      </c>
      <c r="F168" s="17">
        <v>0</v>
      </c>
      <c r="G168" s="17">
        <v>17</v>
      </c>
      <c r="H168" s="17" t="s">
        <v>989</v>
      </c>
      <c r="I168" s="17" t="s">
        <v>989</v>
      </c>
      <c r="J168" s="17">
        <v>0</v>
      </c>
      <c r="K168" s="17">
        <v>25</v>
      </c>
      <c r="L168" s="17">
        <v>41</v>
      </c>
      <c r="M168" s="17">
        <v>12</v>
      </c>
      <c r="N168" s="17">
        <v>3972</v>
      </c>
      <c r="O168" s="17">
        <v>64375.531999999999</v>
      </c>
    </row>
    <row r="169" spans="1:15">
      <c r="A169" s="151" t="s">
        <v>492</v>
      </c>
      <c r="B169" s="17">
        <v>8</v>
      </c>
      <c r="C169" s="17">
        <v>0</v>
      </c>
      <c r="D169" s="17">
        <v>4</v>
      </c>
      <c r="E169" s="17">
        <v>15</v>
      </c>
      <c r="F169" s="17" t="s">
        <v>989</v>
      </c>
      <c r="G169" s="17">
        <v>11</v>
      </c>
      <c r="H169" s="17" t="s">
        <v>989</v>
      </c>
      <c r="I169" s="17" t="s">
        <v>989</v>
      </c>
      <c r="J169" s="17">
        <v>0</v>
      </c>
      <c r="K169" s="17">
        <v>16</v>
      </c>
      <c r="L169" s="17">
        <v>32</v>
      </c>
      <c r="M169" s="17">
        <v>11</v>
      </c>
      <c r="N169" s="17">
        <v>3559</v>
      </c>
      <c r="O169" s="17">
        <v>48769.17</v>
      </c>
    </row>
    <row r="170" spans="1:15">
      <c r="A170" s="151" t="s">
        <v>493</v>
      </c>
      <c r="B170" s="17" t="s">
        <v>989</v>
      </c>
      <c r="C170" s="17">
        <v>0</v>
      </c>
      <c r="D170" s="17" t="s">
        <v>989</v>
      </c>
      <c r="E170" s="17">
        <v>29</v>
      </c>
      <c r="F170" s="17">
        <v>0</v>
      </c>
      <c r="G170" s="17">
        <v>8</v>
      </c>
      <c r="H170" s="17">
        <v>8</v>
      </c>
      <c r="I170" s="17" t="s">
        <v>989</v>
      </c>
      <c r="J170" s="17">
        <v>0</v>
      </c>
      <c r="K170" s="17">
        <v>23</v>
      </c>
      <c r="L170" s="17">
        <v>36</v>
      </c>
      <c r="M170" s="17">
        <v>20</v>
      </c>
      <c r="N170" s="17">
        <v>6821</v>
      </c>
      <c r="O170" s="17">
        <v>61454.752</v>
      </c>
    </row>
    <row r="171" spans="1:15">
      <c r="A171" s="151" t="s">
        <v>494</v>
      </c>
      <c r="B171" s="17">
        <v>17</v>
      </c>
      <c r="C171" s="17">
        <v>0</v>
      </c>
      <c r="D171" s="17">
        <v>18</v>
      </c>
      <c r="E171" s="17">
        <v>35</v>
      </c>
      <c r="F171" s="17">
        <v>21</v>
      </c>
      <c r="G171" s="17">
        <v>59</v>
      </c>
      <c r="H171" s="17">
        <v>13</v>
      </c>
      <c r="I171" s="17">
        <v>6</v>
      </c>
      <c r="J171" s="17">
        <v>0</v>
      </c>
      <c r="K171" s="17">
        <v>92</v>
      </c>
      <c r="L171" s="17">
        <v>133</v>
      </c>
      <c r="M171" s="17">
        <v>36</v>
      </c>
      <c r="N171" s="17">
        <v>12593</v>
      </c>
      <c r="O171" s="17">
        <v>224315.26199999999</v>
      </c>
    </row>
    <row r="172" spans="1:15">
      <c r="A172" s="151" t="s">
        <v>495</v>
      </c>
      <c r="B172" s="17">
        <v>4</v>
      </c>
      <c r="C172" s="17">
        <v>0</v>
      </c>
      <c r="D172" s="17">
        <v>0</v>
      </c>
      <c r="E172" s="17">
        <v>17</v>
      </c>
      <c r="F172" s="17">
        <v>0</v>
      </c>
      <c r="G172" s="17">
        <v>4</v>
      </c>
      <c r="H172" s="17" t="s">
        <v>989</v>
      </c>
      <c r="I172" s="17">
        <v>0</v>
      </c>
      <c r="J172" s="17">
        <v>0</v>
      </c>
      <c r="K172" s="17">
        <v>9</v>
      </c>
      <c r="L172" s="17">
        <v>22</v>
      </c>
      <c r="M172" s="17">
        <v>9</v>
      </c>
      <c r="N172" s="17">
        <v>3127</v>
      </c>
      <c r="O172" s="17">
        <v>28547.802</v>
      </c>
    </row>
    <row r="173" spans="1:15">
      <c r="A173" s="151" t="s">
        <v>496</v>
      </c>
      <c r="B173" s="17">
        <v>5</v>
      </c>
      <c r="C173" s="17">
        <v>0</v>
      </c>
      <c r="D173" s="17">
        <v>7</v>
      </c>
      <c r="E173" s="17">
        <v>59</v>
      </c>
      <c r="F173" s="17">
        <v>7</v>
      </c>
      <c r="G173" s="17">
        <v>29</v>
      </c>
      <c r="H173" s="17">
        <v>15</v>
      </c>
      <c r="I173" s="17">
        <v>6</v>
      </c>
      <c r="J173" s="17">
        <v>0</v>
      </c>
      <c r="K173" s="17">
        <v>139</v>
      </c>
      <c r="L173" s="17">
        <v>210</v>
      </c>
      <c r="M173" s="17">
        <v>30</v>
      </c>
      <c r="N173" s="17">
        <v>10106</v>
      </c>
      <c r="O173" s="17">
        <v>276275.54300000001</v>
      </c>
    </row>
    <row r="174" spans="1:15">
      <c r="A174" s="151" t="s">
        <v>497</v>
      </c>
      <c r="B174" s="17">
        <v>14</v>
      </c>
      <c r="C174" s="17">
        <v>0</v>
      </c>
      <c r="D174" s="17">
        <v>28</v>
      </c>
      <c r="E174" s="17">
        <v>25</v>
      </c>
      <c r="F174" s="17">
        <v>19</v>
      </c>
      <c r="G174" s="17">
        <v>55</v>
      </c>
      <c r="H174" s="17">
        <v>22</v>
      </c>
      <c r="I174" s="17" t="s">
        <v>989</v>
      </c>
      <c r="J174" s="17">
        <v>0</v>
      </c>
      <c r="K174" s="17">
        <v>101</v>
      </c>
      <c r="L174" s="17">
        <v>134</v>
      </c>
      <c r="M174" s="17">
        <v>39</v>
      </c>
      <c r="N174" s="17">
        <v>14018</v>
      </c>
      <c r="O174" s="17">
        <v>230574.348</v>
      </c>
    </row>
    <row r="175" spans="1:15">
      <c r="A175" s="151" t="s">
        <v>498</v>
      </c>
      <c r="B175" s="17">
        <v>18</v>
      </c>
      <c r="C175" s="17">
        <v>0</v>
      </c>
      <c r="D175" s="17">
        <v>22</v>
      </c>
      <c r="E175" s="17">
        <v>83</v>
      </c>
      <c r="F175" s="17" t="s">
        <v>989</v>
      </c>
      <c r="G175" s="17">
        <v>71</v>
      </c>
      <c r="H175" s="17">
        <v>20</v>
      </c>
      <c r="I175" s="17">
        <v>4</v>
      </c>
      <c r="J175" s="17">
        <v>0</v>
      </c>
      <c r="K175" s="17">
        <v>132</v>
      </c>
      <c r="L175" s="17">
        <v>215</v>
      </c>
      <c r="M175" s="17">
        <v>47</v>
      </c>
      <c r="N175" s="17">
        <v>14424</v>
      </c>
      <c r="O175" s="17">
        <v>303809.92599999998</v>
      </c>
    </row>
    <row r="176" spans="1:15">
      <c r="A176" s="151" t="s">
        <v>499</v>
      </c>
      <c r="B176" s="17">
        <v>6</v>
      </c>
      <c r="C176" s="17" t="s">
        <v>989</v>
      </c>
      <c r="D176" s="17">
        <v>5</v>
      </c>
      <c r="E176" s="17">
        <v>8</v>
      </c>
      <c r="F176" s="17" t="s">
        <v>989</v>
      </c>
      <c r="G176" s="17">
        <v>13</v>
      </c>
      <c r="H176" s="17">
        <v>4</v>
      </c>
      <c r="I176" s="17" t="s">
        <v>989</v>
      </c>
      <c r="J176" s="17">
        <v>0</v>
      </c>
      <c r="K176" s="17">
        <v>30</v>
      </c>
      <c r="L176" s="17">
        <v>51</v>
      </c>
      <c r="M176" s="17">
        <v>17</v>
      </c>
      <c r="N176" s="17">
        <v>6227</v>
      </c>
      <c r="O176" s="17">
        <v>77378.028000000006</v>
      </c>
    </row>
    <row r="177" spans="1:15">
      <c r="A177" s="151" t="s">
        <v>500</v>
      </c>
      <c r="B177" s="17">
        <v>6</v>
      </c>
      <c r="C177" s="17">
        <v>0</v>
      </c>
      <c r="D177" s="17">
        <v>20</v>
      </c>
      <c r="E177" s="17">
        <v>30</v>
      </c>
      <c r="F177" s="17" t="s">
        <v>989</v>
      </c>
      <c r="G177" s="17">
        <v>9</v>
      </c>
      <c r="H177" s="17" t="s">
        <v>989</v>
      </c>
      <c r="I177" s="17">
        <v>0</v>
      </c>
      <c r="J177" s="17">
        <v>0</v>
      </c>
      <c r="K177" s="17">
        <v>49</v>
      </c>
      <c r="L177" s="17">
        <v>68</v>
      </c>
      <c r="M177" s="17">
        <v>20</v>
      </c>
      <c r="N177" s="17">
        <v>6596</v>
      </c>
      <c r="O177" s="17">
        <v>103444.357</v>
      </c>
    </row>
    <row r="178" spans="1:15">
      <c r="A178" s="151" t="s">
        <v>501</v>
      </c>
      <c r="B178" s="17" t="s">
        <v>989</v>
      </c>
      <c r="C178" s="17">
        <v>0</v>
      </c>
      <c r="D178" s="17">
        <v>7</v>
      </c>
      <c r="E178" s="17">
        <v>46</v>
      </c>
      <c r="F178" s="17" t="s">
        <v>989</v>
      </c>
      <c r="G178" s="17">
        <v>22</v>
      </c>
      <c r="H178" s="17">
        <v>11</v>
      </c>
      <c r="I178" s="17" t="s">
        <v>989</v>
      </c>
      <c r="J178" s="17">
        <v>0</v>
      </c>
      <c r="K178" s="17">
        <v>102</v>
      </c>
      <c r="L178" s="17">
        <v>119</v>
      </c>
      <c r="M178" s="17">
        <v>33</v>
      </c>
      <c r="N178" s="17">
        <v>11556</v>
      </c>
      <c r="O178" s="17">
        <v>196111.19699999999</v>
      </c>
    </row>
    <row r="179" spans="1:15">
      <c r="A179" s="151" t="s">
        <v>502</v>
      </c>
      <c r="B179" s="17">
        <v>14</v>
      </c>
      <c r="C179" s="17">
        <v>0</v>
      </c>
      <c r="D179" s="17" t="s">
        <v>989</v>
      </c>
      <c r="E179" s="17">
        <v>57</v>
      </c>
      <c r="F179" s="17" t="s">
        <v>989</v>
      </c>
      <c r="G179" s="17">
        <v>39</v>
      </c>
      <c r="H179" s="17">
        <v>13</v>
      </c>
      <c r="I179" s="17" t="s">
        <v>989</v>
      </c>
      <c r="J179" s="17">
        <v>0</v>
      </c>
      <c r="K179" s="17">
        <v>100</v>
      </c>
      <c r="L179" s="17">
        <v>132</v>
      </c>
      <c r="M179" s="17">
        <v>54</v>
      </c>
      <c r="N179" s="17">
        <v>16880</v>
      </c>
      <c r="O179" s="17">
        <v>225599.38699999999</v>
      </c>
    </row>
    <row r="180" spans="1:15">
      <c r="A180" s="151" t="s">
        <v>503</v>
      </c>
      <c r="B180" s="17">
        <v>6</v>
      </c>
      <c r="C180" s="17">
        <v>0</v>
      </c>
      <c r="D180" s="17" t="s">
        <v>989</v>
      </c>
      <c r="E180" s="17">
        <v>15</v>
      </c>
      <c r="F180" s="17" t="s">
        <v>989</v>
      </c>
      <c r="G180" s="17">
        <v>8</v>
      </c>
      <c r="H180" s="17">
        <v>4</v>
      </c>
      <c r="I180" s="17" t="s">
        <v>989</v>
      </c>
      <c r="J180" s="17">
        <v>0</v>
      </c>
      <c r="K180" s="17">
        <v>49</v>
      </c>
      <c r="L180" s="17">
        <v>49</v>
      </c>
      <c r="M180" s="17">
        <v>9</v>
      </c>
      <c r="N180" s="17">
        <v>3115</v>
      </c>
      <c r="O180" s="17">
        <v>90594.327999999994</v>
      </c>
    </row>
    <row r="181" spans="1:15">
      <c r="A181" s="151" t="s">
        <v>504</v>
      </c>
      <c r="B181" s="17" t="s">
        <v>989</v>
      </c>
      <c r="C181" s="17">
        <v>0</v>
      </c>
      <c r="D181" s="17" t="s">
        <v>989</v>
      </c>
      <c r="E181" s="17">
        <v>16</v>
      </c>
      <c r="F181" s="17" t="s">
        <v>989</v>
      </c>
      <c r="G181" s="17">
        <v>6</v>
      </c>
      <c r="H181" s="17">
        <v>6</v>
      </c>
      <c r="I181" s="17" t="s">
        <v>989</v>
      </c>
      <c r="J181" s="17">
        <v>0</v>
      </c>
      <c r="K181" s="17">
        <v>35</v>
      </c>
      <c r="L181" s="17">
        <v>46</v>
      </c>
      <c r="M181" s="17">
        <v>12</v>
      </c>
      <c r="N181" s="17">
        <v>4134</v>
      </c>
      <c r="O181" s="17">
        <v>74688.328999999998</v>
      </c>
    </row>
    <row r="182" spans="1:15">
      <c r="A182" s="151" t="s">
        <v>505</v>
      </c>
      <c r="B182" s="17">
        <v>13</v>
      </c>
      <c r="C182" s="17">
        <v>0</v>
      </c>
      <c r="D182" s="17">
        <v>35</v>
      </c>
      <c r="E182" s="17">
        <v>37</v>
      </c>
      <c r="F182" s="17">
        <v>38</v>
      </c>
      <c r="G182" s="17">
        <v>61</v>
      </c>
      <c r="H182" s="17">
        <v>46</v>
      </c>
      <c r="I182" s="17">
        <v>7</v>
      </c>
      <c r="J182" s="17">
        <v>0</v>
      </c>
      <c r="K182" s="17">
        <v>204</v>
      </c>
      <c r="L182" s="17">
        <v>278</v>
      </c>
      <c r="M182" s="17">
        <v>67</v>
      </c>
      <c r="N182" s="17">
        <v>23644</v>
      </c>
      <c r="O182" s="17">
        <v>431380.25699999998</v>
      </c>
    </row>
    <row r="183" spans="1:15">
      <c r="A183" s="151" t="s">
        <v>506</v>
      </c>
      <c r="B183" s="17" t="s">
        <v>989</v>
      </c>
      <c r="C183" s="17">
        <v>0</v>
      </c>
      <c r="D183" s="17">
        <v>6</v>
      </c>
      <c r="E183" s="17">
        <v>18</v>
      </c>
      <c r="F183" s="17" t="s">
        <v>989</v>
      </c>
      <c r="G183" s="17">
        <v>11</v>
      </c>
      <c r="H183" s="17">
        <v>0</v>
      </c>
      <c r="I183" s="17" t="s">
        <v>989</v>
      </c>
      <c r="J183" s="17">
        <v>0</v>
      </c>
      <c r="K183" s="17">
        <v>41</v>
      </c>
      <c r="L183" s="17">
        <v>51</v>
      </c>
      <c r="M183" s="17">
        <v>10</v>
      </c>
      <c r="N183" s="17">
        <v>2706</v>
      </c>
      <c r="O183" s="17">
        <v>80054.534</v>
      </c>
    </row>
    <row r="184" spans="1:15">
      <c r="A184" s="151" t="s">
        <v>507</v>
      </c>
      <c r="B184" s="17">
        <v>15</v>
      </c>
      <c r="C184" s="17" t="s">
        <v>989</v>
      </c>
      <c r="D184" s="17">
        <v>34</v>
      </c>
      <c r="E184" s="17">
        <v>11</v>
      </c>
      <c r="F184" s="17">
        <v>32</v>
      </c>
      <c r="G184" s="17">
        <v>44</v>
      </c>
      <c r="H184" s="17">
        <v>18</v>
      </c>
      <c r="I184" s="17" t="s">
        <v>989</v>
      </c>
      <c r="J184" s="17">
        <v>0</v>
      </c>
      <c r="K184" s="17">
        <v>100</v>
      </c>
      <c r="L184" s="17">
        <v>179</v>
      </c>
      <c r="M184" s="17">
        <v>45</v>
      </c>
      <c r="N184" s="17">
        <v>16325</v>
      </c>
      <c r="O184" s="17">
        <v>240417.155</v>
      </c>
    </row>
    <row r="185" spans="1:15">
      <c r="A185" s="151" t="s">
        <v>508</v>
      </c>
      <c r="B185" s="17">
        <v>4</v>
      </c>
      <c r="C185" s="17">
        <v>0</v>
      </c>
      <c r="D185" s="17" t="s">
        <v>989</v>
      </c>
      <c r="E185" s="17">
        <v>51</v>
      </c>
      <c r="F185" s="17">
        <v>4</v>
      </c>
      <c r="G185" s="17">
        <v>28</v>
      </c>
      <c r="H185" s="17">
        <v>14</v>
      </c>
      <c r="I185" s="17" t="s">
        <v>989</v>
      </c>
      <c r="J185" s="17">
        <v>0</v>
      </c>
      <c r="K185" s="17">
        <v>45</v>
      </c>
      <c r="L185" s="17">
        <v>102</v>
      </c>
      <c r="M185" s="17">
        <v>35</v>
      </c>
      <c r="N185" s="17">
        <v>12264</v>
      </c>
      <c r="O185" s="17">
        <v>126130.81600000001</v>
      </c>
    </row>
    <row r="186" spans="1:15">
      <c r="A186" s="151" t="s">
        <v>509</v>
      </c>
      <c r="B186" s="17">
        <v>20</v>
      </c>
      <c r="C186" s="17">
        <v>0</v>
      </c>
      <c r="D186" s="17">
        <v>22</v>
      </c>
      <c r="E186" s="17">
        <v>123</v>
      </c>
      <c r="F186" s="17">
        <v>14</v>
      </c>
      <c r="G186" s="17">
        <v>68</v>
      </c>
      <c r="H186" s="17">
        <v>35</v>
      </c>
      <c r="I186" s="17">
        <v>7</v>
      </c>
      <c r="J186" s="17">
        <v>0</v>
      </c>
      <c r="K186" s="17">
        <v>209</v>
      </c>
      <c r="L186" s="17">
        <v>259</v>
      </c>
      <c r="M186" s="17">
        <v>96</v>
      </c>
      <c r="N186" s="17">
        <v>34171</v>
      </c>
      <c r="O186" s="17">
        <v>459866.87900000002</v>
      </c>
    </row>
    <row r="187" spans="1:15">
      <c r="A187" s="151" t="s">
        <v>510</v>
      </c>
      <c r="B187" s="17">
        <v>5</v>
      </c>
      <c r="C187" s="17">
        <v>0</v>
      </c>
      <c r="D187" s="17" t="s">
        <v>989</v>
      </c>
      <c r="E187" s="17">
        <v>29</v>
      </c>
      <c r="F187" s="17" t="s">
        <v>989</v>
      </c>
      <c r="G187" s="17">
        <v>6</v>
      </c>
      <c r="H187" s="17">
        <v>0</v>
      </c>
      <c r="I187" s="17" t="s">
        <v>989</v>
      </c>
      <c r="J187" s="17">
        <v>0</v>
      </c>
      <c r="K187" s="17">
        <v>16</v>
      </c>
      <c r="L187" s="17">
        <v>29</v>
      </c>
      <c r="M187" s="17">
        <v>9</v>
      </c>
      <c r="N187" s="17">
        <v>3297</v>
      </c>
      <c r="O187" s="17">
        <v>45846.972999999998</v>
      </c>
    </row>
    <row r="188" spans="1:15">
      <c r="A188" s="151" t="s">
        <v>511</v>
      </c>
      <c r="B188" s="17" t="s">
        <v>989</v>
      </c>
      <c r="C188" s="17" t="s">
        <v>989</v>
      </c>
      <c r="D188" s="17" t="s">
        <v>989</v>
      </c>
      <c r="E188" s="17">
        <v>9</v>
      </c>
      <c r="F188" s="17">
        <v>6</v>
      </c>
      <c r="G188" s="17">
        <v>26</v>
      </c>
      <c r="H188" s="17">
        <v>10</v>
      </c>
      <c r="I188" s="17">
        <v>5</v>
      </c>
      <c r="J188" s="17">
        <v>0</v>
      </c>
      <c r="K188" s="17">
        <v>85</v>
      </c>
      <c r="L188" s="17">
        <v>115</v>
      </c>
      <c r="M188" s="17">
        <v>27</v>
      </c>
      <c r="N188" s="17">
        <v>9681</v>
      </c>
      <c r="O188" s="17">
        <v>175032.83600000001</v>
      </c>
    </row>
    <row r="189" spans="1:15">
      <c r="A189" s="151" t="s">
        <v>512</v>
      </c>
      <c r="B189" s="17">
        <v>17</v>
      </c>
      <c r="C189" s="17">
        <v>0</v>
      </c>
      <c r="D189" s="17">
        <v>0</v>
      </c>
      <c r="E189" s="17">
        <v>22</v>
      </c>
      <c r="F189" s="17">
        <v>0</v>
      </c>
      <c r="G189" s="17">
        <v>8</v>
      </c>
      <c r="H189" s="17" t="s">
        <v>989</v>
      </c>
      <c r="I189" s="17">
        <v>6</v>
      </c>
      <c r="J189" s="17" t="s">
        <v>989</v>
      </c>
      <c r="K189" s="17">
        <v>24</v>
      </c>
      <c r="L189" s="17">
        <v>39</v>
      </c>
      <c r="M189" s="17">
        <v>18</v>
      </c>
      <c r="N189" s="17">
        <v>6961</v>
      </c>
      <c r="O189" s="17">
        <v>80797.073999999993</v>
      </c>
    </row>
    <row r="190" spans="1:15">
      <c r="A190" s="151" t="s">
        <v>513</v>
      </c>
      <c r="B190" s="17" t="s">
        <v>989</v>
      </c>
      <c r="C190" s="17">
        <v>0</v>
      </c>
      <c r="D190" s="17" t="s">
        <v>989</v>
      </c>
      <c r="E190" s="17" t="s">
        <v>989</v>
      </c>
      <c r="F190" s="17">
        <v>0</v>
      </c>
      <c r="G190" s="17">
        <v>7</v>
      </c>
      <c r="H190" s="17" t="s">
        <v>989</v>
      </c>
      <c r="I190" s="17">
        <v>0</v>
      </c>
      <c r="J190" s="17">
        <v>0</v>
      </c>
      <c r="K190" s="17">
        <v>22</v>
      </c>
      <c r="L190" s="17">
        <v>40</v>
      </c>
      <c r="M190" s="17">
        <v>18</v>
      </c>
      <c r="N190" s="17">
        <v>6608</v>
      </c>
      <c r="O190" s="17">
        <v>55467.900999999998</v>
      </c>
    </row>
    <row r="191" spans="1:15">
      <c r="A191" s="151" t="s">
        <v>514</v>
      </c>
      <c r="B191" s="17" t="s">
        <v>989</v>
      </c>
      <c r="C191" s="17">
        <v>0</v>
      </c>
      <c r="D191" s="17">
        <v>0</v>
      </c>
      <c r="E191" s="17">
        <v>8</v>
      </c>
      <c r="F191" s="17">
        <v>0</v>
      </c>
      <c r="G191" s="17">
        <v>8</v>
      </c>
      <c r="H191" s="17" t="s">
        <v>989</v>
      </c>
      <c r="I191" s="17" t="s">
        <v>989</v>
      </c>
      <c r="J191" s="17">
        <v>0</v>
      </c>
      <c r="K191" s="17">
        <v>31</v>
      </c>
      <c r="L191" s="17">
        <v>48</v>
      </c>
      <c r="M191" s="17">
        <v>5</v>
      </c>
      <c r="N191" s="17">
        <v>1786</v>
      </c>
      <c r="O191" s="17">
        <v>63263.682999999997</v>
      </c>
    </row>
    <row r="192" spans="1:15">
      <c r="A192" s="151" t="s">
        <v>515</v>
      </c>
      <c r="B192" s="17">
        <v>7</v>
      </c>
      <c r="C192" s="17">
        <v>0</v>
      </c>
      <c r="D192" s="17" t="s">
        <v>989</v>
      </c>
      <c r="E192" s="17">
        <v>22</v>
      </c>
      <c r="F192" s="17">
        <v>0</v>
      </c>
      <c r="G192" s="17">
        <v>15</v>
      </c>
      <c r="H192" s="17" t="s">
        <v>989</v>
      </c>
      <c r="I192" s="17" t="s">
        <v>989</v>
      </c>
      <c r="J192" s="17">
        <v>0</v>
      </c>
      <c r="K192" s="17">
        <v>20</v>
      </c>
      <c r="L192" s="17">
        <v>49</v>
      </c>
      <c r="M192" s="17">
        <v>20</v>
      </c>
      <c r="N192" s="17">
        <v>5631</v>
      </c>
      <c r="O192" s="17">
        <v>65283.487999999998</v>
      </c>
    </row>
    <row r="193" spans="1:15">
      <c r="A193" s="151" t="s">
        <v>516</v>
      </c>
      <c r="B193" s="17">
        <v>5</v>
      </c>
      <c r="C193" s="17" t="s">
        <v>989</v>
      </c>
      <c r="D193" s="17">
        <v>0</v>
      </c>
      <c r="E193" s="17">
        <v>37</v>
      </c>
      <c r="F193" s="17" t="s">
        <v>989</v>
      </c>
      <c r="G193" s="17">
        <v>10</v>
      </c>
      <c r="H193" s="17">
        <v>7</v>
      </c>
      <c r="I193" s="17">
        <v>0</v>
      </c>
      <c r="J193" s="17">
        <v>0</v>
      </c>
      <c r="K193" s="17">
        <v>48</v>
      </c>
      <c r="L193" s="17">
        <v>73</v>
      </c>
      <c r="M193" s="17">
        <v>19</v>
      </c>
      <c r="N193" s="17">
        <v>6729</v>
      </c>
      <c r="O193" s="17">
        <v>101072.36900000001</v>
      </c>
    </row>
    <row r="194" spans="1:15">
      <c r="A194" s="151" t="s">
        <v>517</v>
      </c>
      <c r="B194" s="17">
        <v>8</v>
      </c>
      <c r="C194" s="17">
        <v>0</v>
      </c>
      <c r="D194" s="17" t="s">
        <v>989</v>
      </c>
      <c r="E194" s="17">
        <v>15</v>
      </c>
      <c r="F194" s="17" t="s">
        <v>989</v>
      </c>
      <c r="G194" s="17">
        <v>17</v>
      </c>
      <c r="H194" s="17">
        <v>9</v>
      </c>
      <c r="I194" s="17" t="s">
        <v>989</v>
      </c>
      <c r="J194" s="17">
        <v>0</v>
      </c>
      <c r="K194" s="17">
        <v>44</v>
      </c>
      <c r="L194" s="17">
        <v>57</v>
      </c>
      <c r="M194" s="17">
        <v>24</v>
      </c>
      <c r="N194" s="17">
        <v>8602</v>
      </c>
      <c r="O194" s="17">
        <v>105876.717</v>
      </c>
    </row>
    <row r="195" spans="1:15">
      <c r="A195" s="151" t="s">
        <v>518</v>
      </c>
      <c r="B195" s="17" t="s">
        <v>989</v>
      </c>
      <c r="C195" s="17">
        <v>0</v>
      </c>
      <c r="D195" s="17" t="s">
        <v>989</v>
      </c>
      <c r="E195" s="17" t="s">
        <v>989</v>
      </c>
      <c r="F195" s="17" t="s">
        <v>989</v>
      </c>
      <c r="G195" s="17">
        <v>12</v>
      </c>
      <c r="H195" s="17">
        <v>4</v>
      </c>
      <c r="I195" s="17">
        <v>0</v>
      </c>
      <c r="J195" s="17">
        <v>0</v>
      </c>
      <c r="K195" s="17">
        <v>39</v>
      </c>
      <c r="L195" s="17">
        <v>42</v>
      </c>
      <c r="M195" s="17">
        <v>19</v>
      </c>
      <c r="N195" s="17">
        <v>6453</v>
      </c>
      <c r="O195" s="17">
        <v>80373.149999999994</v>
      </c>
    </row>
    <row r="196" spans="1:15">
      <c r="A196" s="151" t="s">
        <v>519</v>
      </c>
      <c r="B196" s="17">
        <v>32</v>
      </c>
      <c r="C196" s="17">
        <v>0</v>
      </c>
      <c r="D196" s="17">
        <v>46</v>
      </c>
      <c r="E196" s="17">
        <v>110</v>
      </c>
      <c r="F196" s="17">
        <v>21</v>
      </c>
      <c r="G196" s="17">
        <v>44</v>
      </c>
      <c r="H196" s="17">
        <v>26</v>
      </c>
      <c r="I196" s="17">
        <v>7</v>
      </c>
      <c r="J196" s="17">
        <v>0</v>
      </c>
      <c r="K196" s="17">
        <v>161</v>
      </c>
      <c r="L196" s="17">
        <v>256</v>
      </c>
      <c r="M196" s="17">
        <v>90</v>
      </c>
      <c r="N196" s="17">
        <v>31414</v>
      </c>
      <c r="O196" s="17">
        <v>394829.87300000002</v>
      </c>
    </row>
    <row r="197" spans="1:15">
      <c r="A197" s="151" t="s">
        <v>520</v>
      </c>
      <c r="B197" s="17">
        <v>6</v>
      </c>
      <c r="C197" s="17">
        <v>0</v>
      </c>
      <c r="D197" s="17" t="s">
        <v>989</v>
      </c>
      <c r="E197" s="17">
        <v>20</v>
      </c>
      <c r="F197" s="17" t="s">
        <v>989</v>
      </c>
      <c r="G197" s="17">
        <v>14</v>
      </c>
      <c r="H197" s="17" t="s">
        <v>989</v>
      </c>
      <c r="I197" s="17" t="s">
        <v>989</v>
      </c>
      <c r="J197" s="17">
        <v>0</v>
      </c>
      <c r="K197" s="17">
        <v>45</v>
      </c>
      <c r="L197" s="17">
        <v>63</v>
      </c>
      <c r="M197" s="17">
        <v>21</v>
      </c>
      <c r="N197" s="17">
        <v>4260</v>
      </c>
      <c r="O197" s="17">
        <v>97732.607000000004</v>
      </c>
    </row>
    <row r="198" spans="1:15">
      <c r="A198" s="151" t="s">
        <v>521</v>
      </c>
      <c r="B198" s="17">
        <v>29</v>
      </c>
      <c r="C198" s="17">
        <v>0</v>
      </c>
      <c r="D198" s="17">
        <v>46</v>
      </c>
      <c r="E198" s="17">
        <v>143</v>
      </c>
      <c r="F198" s="17">
        <v>17</v>
      </c>
      <c r="G198" s="17">
        <v>69</v>
      </c>
      <c r="H198" s="17">
        <v>26</v>
      </c>
      <c r="I198" s="17">
        <v>7</v>
      </c>
      <c r="J198" s="17">
        <v>0</v>
      </c>
      <c r="K198" s="17">
        <v>249</v>
      </c>
      <c r="L198" s="17">
        <v>313</v>
      </c>
      <c r="M198" s="17">
        <v>73</v>
      </c>
      <c r="N198" s="17">
        <v>26040</v>
      </c>
      <c r="O198" s="17">
        <v>514769.261</v>
      </c>
    </row>
    <row r="199" spans="1:15">
      <c r="A199" s="151" t="s">
        <v>522</v>
      </c>
      <c r="B199" s="17">
        <v>10</v>
      </c>
      <c r="C199" s="17">
        <v>0</v>
      </c>
      <c r="D199" s="17">
        <v>13</v>
      </c>
      <c r="E199" s="17">
        <v>39</v>
      </c>
      <c r="F199" s="17">
        <v>5</v>
      </c>
      <c r="G199" s="17">
        <v>25</v>
      </c>
      <c r="H199" s="17">
        <v>13</v>
      </c>
      <c r="I199" s="17">
        <v>0</v>
      </c>
      <c r="J199" s="17">
        <v>0</v>
      </c>
      <c r="K199" s="17">
        <v>79</v>
      </c>
      <c r="L199" s="17">
        <v>91</v>
      </c>
      <c r="M199" s="17">
        <v>38</v>
      </c>
      <c r="N199" s="17">
        <v>12962</v>
      </c>
      <c r="O199" s="17">
        <v>170364.141</v>
      </c>
    </row>
    <row r="200" spans="1:15">
      <c r="A200" s="151" t="s">
        <v>523</v>
      </c>
      <c r="B200" s="17">
        <v>6</v>
      </c>
      <c r="C200" s="17">
        <v>0</v>
      </c>
      <c r="D200" s="17">
        <v>7</v>
      </c>
      <c r="E200" s="17">
        <v>43</v>
      </c>
      <c r="F200" s="17" t="s">
        <v>989</v>
      </c>
      <c r="G200" s="17">
        <v>21</v>
      </c>
      <c r="H200" s="17">
        <v>7</v>
      </c>
      <c r="I200" s="17" t="s">
        <v>989</v>
      </c>
      <c r="J200" s="17">
        <v>4</v>
      </c>
      <c r="K200" s="17">
        <v>57</v>
      </c>
      <c r="L200" s="17">
        <v>100</v>
      </c>
      <c r="M200" s="17">
        <v>17</v>
      </c>
      <c r="N200" s="17">
        <v>5676</v>
      </c>
      <c r="O200" s="17">
        <v>128941.389</v>
      </c>
    </row>
    <row r="201" spans="1:15">
      <c r="A201" s="151" t="s">
        <v>524</v>
      </c>
      <c r="B201" s="17">
        <v>8</v>
      </c>
      <c r="C201" s="17">
        <v>0</v>
      </c>
      <c r="D201" s="17">
        <v>13</v>
      </c>
      <c r="E201" s="17">
        <v>11</v>
      </c>
      <c r="F201" s="17" t="s">
        <v>989</v>
      </c>
      <c r="G201" s="17">
        <v>10</v>
      </c>
      <c r="H201" s="17">
        <v>7</v>
      </c>
      <c r="I201" s="17" t="s">
        <v>989</v>
      </c>
      <c r="J201" s="17">
        <v>0</v>
      </c>
      <c r="K201" s="17">
        <v>22</v>
      </c>
      <c r="L201" s="17">
        <v>40</v>
      </c>
      <c r="M201" s="17">
        <v>23</v>
      </c>
      <c r="N201" s="17">
        <v>7005</v>
      </c>
      <c r="O201" s="17">
        <v>68842.342999999993</v>
      </c>
    </row>
    <row r="202" spans="1:15">
      <c r="A202" s="151" t="s">
        <v>525</v>
      </c>
      <c r="B202" s="17">
        <v>8</v>
      </c>
      <c r="C202" s="17">
        <v>0</v>
      </c>
      <c r="D202" s="17">
        <v>37</v>
      </c>
      <c r="E202" s="17">
        <v>57</v>
      </c>
      <c r="F202" s="17">
        <v>29</v>
      </c>
      <c r="G202" s="17">
        <v>47</v>
      </c>
      <c r="H202" s="17">
        <v>14</v>
      </c>
      <c r="I202" s="17">
        <v>0</v>
      </c>
      <c r="J202" s="17">
        <v>5</v>
      </c>
      <c r="K202" s="17">
        <v>146</v>
      </c>
      <c r="L202" s="17">
        <v>195</v>
      </c>
      <c r="M202" s="17">
        <v>46</v>
      </c>
      <c r="N202" s="17">
        <v>15812</v>
      </c>
      <c r="O202" s="17">
        <v>299717.201</v>
      </c>
    </row>
    <row r="203" spans="1:15">
      <c r="A203" s="151" t="s">
        <v>526</v>
      </c>
      <c r="B203" s="17">
        <v>6</v>
      </c>
      <c r="C203" s="17">
        <v>0</v>
      </c>
      <c r="D203" s="17">
        <v>9</v>
      </c>
      <c r="E203" s="17">
        <v>55</v>
      </c>
      <c r="F203" s="17" t="s">
        <v>989</v>
      </c>
      <c r="G203" s="17">
        <v>5</v>
      </c>
      <c r="H203" s="17" t="s">
        <v>989</v>
      </c>
      <c r="I203" s="17">
        <v>4</v>
      </c>
      <c r="J203" s="17">
        <v>0</v>
      </c>
      <c r="K203" s="17">
        <v>60</v>
      </c>
      <c r="L203" s="17">
        <v>75</v>
      </c>
      <c r="M203" s="17">
        <v>14</v>
      </c>
      <c r="N203" s="17">
        <v>3836</v>
      </c>
      <c r="O203" s="17">
        <v>118461.95600000001</v>
      </c>
    </row>
    <row r="204" spans="1:15">
      <c r="A204" s="151" t="s">
        <v>527</v>
      </c>
      <c r="B204" s="17">
        <v>6</v>
      </c>
      <c r="C204" s="17">
        <v>0</v>
      </c>
      <c r="D204" s="17">
        <v>11</v>
      </c>
      <c r="E204" s="17">
        <v>17</v>
      </c>
      <c r="F204" s="17">
        <v>5</v>
      </c>
      <c r="G204" s="17">
        <v>18</v>
      </c>
      <c r="H204" s="17">
        <v>6</v>
      </c>
      <c r="I204" s="17" t="s">
        <v>989</v>
      </c>
      <c r="J204" s="17">
        <v>0</v>
      </c>
      <c r="K204" s="17">
        <v>33</v>
      </c>
      <c r="L204" s="17">
        <v>43</v>
      </c>
      <c r="M204" s="17">
        <v>10</v>
      </c>
      <c r="N204" s="17">
        <v>4137</v>
      </c>
      <c r="O204" s="17">
        <v>75440.373000000007</v>
      </c>
    </row>
    <row r="205" spans="1:15" ht="18.75" customHeight="1">
      <c r="A205" s="145" t="s">
        <v>528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51" t="s">
        <v>529</v>
      </c>
      <c r="B206" s="17">
        <v>9</v>
      </c>
      <c r="C206" s="17">
        <v>0</v>
      </c>
      <c r="D206" s="17">
        <v>7</v>
      </c>
      <c r="E206" s="17">
        <v>38</v>
      </c>
      <c r="F206" s="17">
        <v>0</v>
      </c>
      <c r="G206" s="17">
        <v>18</v>
      </c>
      <c r="H206" s="17">
        <v>12</v>
      </c>
      <c r="I206" s="17">
        <v>7</v>
      </c>
      <c r="J206" s="17">
        <v>0</v>
      </c>
      <c r="K206" s="17">
        <v>83</v>
      </c>
      <c r="L206" s="17">
        <v>91</v>
      </c>
      <c r="M206" s="17">
        <v>33</v>
      </c>
      <c r="N206" s="17">
        <v>11343</v>
      </c>
      <c r="O206" s="17">
        <v>178369.04399999999</v>
      </c>
    </row>
    <row r="207" spans="1:15">
      <c r="A207" s="151" t="s">
        <v>530</v>
      </c>
      <c r="B207" s="17">
        <v>4</v>
      </c>
      <c r="C207" s="17">
        <v>0</v>
      </c>
      <c r="D207" s="17" t="s">
        <v>989</v>
      </c>
      <c r="E207" s="17">
        <v>18</v>
      </c>
      <c r="F207" s="17" t="s">
        <v>989</v>
      </c>
      <c r="G207" s="17" t="s">
        <v>989</v>
      </c>
      <c r="H207" s="17">
        <v>0</v>
      </c>
      <c r="I207" s="17" t="s">
        <v>989</v>
      </c>
      <c r="J207" s="17">
        <v>0</v>
      </c>
      <c r="K207" s="17">
        <v>29</v>
      </c>
      <c r="L207" s="17">
        <v>34</v>
      </c>
      <c r="M207" s="17">
        <v>15</v>
      </c>
      <c r="N207" s="17">
        <v>4973</v>
      </c>
      <c r="O207" s="17">
        <v>63225.392999999996</v>
      </c>
    </row>
    <row r="208" spans="1:15">
      <c r="A208" s="151" t="s">
        <v>531</v>
      </c>
      <c r="B208" s="17">
        <v>5</v>
      </c>
      <c r="C208" s="17">
        <v>0</v>
      </c>
      <c r="D208" s="17">
        <v>10</v>
      </c>
      <c r="E208" s="17">
        <v>37</v>
      </c>
      <c r="F208" s="17" t="s">
        <v>989</v>
      </c>
      <c r="G208" s="17">
        <v>17</v>
      </c>
      <c r="H208" s="17" t="s">
        <v>989</v>
      </c>
      <c r="I208" s="17">
        <v>0</v>
      </c>
      <c r="J208" s="17">
        <v>0</v>
      </c>
      <c r="K208" s="17">
        <v>23</v>
      </c>
      <c r="L208" s="17">
        <v>57</v>
      </c>
      <c r="M208" s="17">
        <v>12</v>
      </c>
      <c r="N208" s="17">
        <v>3594</v>
      </c>
      <c r="O208" s="17">
        <v>63361.404000000002</v>
      </c>
    </row>
    <row r="209" spans="1:15">
      <c r="A209" s="151" t="s">
        <v>532</v>
      </c>
      <c r="B209" s="17" t="s">
        <v>989</v>
      </c>
      <c r="C209" s="17">
        <v>0</v>
      </c>
      <c r="D209" s="17">
        <v>5</v>
      </c>
      <c r="E209" s="17">
        <v>42</v>
      </c>
      <c r="F209" s="17">
        <v>6</v>
      </c>
      <c r="G209" s="17">
        <v>12</v>
      </c>
      <c r="H209" s="17">
        <v>0</v>
      </c>
      <c r="I209" s="17">
        <v>0</v>
      </c>
      <c r="J209" s="17">
        <v>0</v>
      </c>
      <c r="K209" s="17">
        <v>33</v>
      </c>
      <c r="L209" s="17">
        <v>45</v>
      </c>
      <c r="M209" s="17">
        <v>24</v>
      </c>
      <c r="N209" s="17">
        <v>7195</v>
      </c>
      <c r="O209" s="17">
        <v>76016.92</v>
      </c>
    </row>
    <row r="210" spans="1:15">
      <c r="A210" s="151" t="s">
        <v>533</v>
      </c>
      <c r="B210" s="17">
        <v>5</v>
      </c>
      <c r="C210" s="17">
        <v>0</v>
      </c>
      <c r="D210" s="17">
        <v>0</v>
      </c>
      <c r="E210" s="17">
        <v>36</v>
      </c>
      <c r="F210" s="17" t="s">
        <v>989</v>
      </c>
      <c r="G210" s="17">
        <v>8</v>
      </c>
      <c r="H210" s="17">
        <v>0</v>
      </c>
      <c r="I210" s="17">
        <v>0</v>
      </c>
      <c r="J210" s="17" t="s">
        <v>989</v>
      </c>
      <c r="K210" s="17">
        <v>27</v>
      </c>
      <c r="L210" s="17">
        <v>54</v>
      </c>
      <c r="M210" s="17">
        <v>24</v>
      </c>
      <c r="N210" s="17">
        <v>8499</v>
      </c>
      <c r="O210" s="17">
        <v>73628.751999999993</v>
      </c>
    </row>
    <row r="211" spans="1:15">
      <c r="A211" s="151" t="s">
        <v>534</v>
      </c>
      <c r="B211" s="17">
        <v>11</v>
      </c>
      <c r="C211" s="17">
        <v>0</v>
      </c>
      <c r="D211" s="17" t="s">
        <v>989</v>
      </c>
      <c r="E211" s="17">
        <v>29</v>
      </c>
      <c r="F211" s="17" t="s">
        <v>989</v>
      </c>
      <c r="G211" s="17">
        <v>5</v>
      </c>
      <c r="H211" s="17">
        <v>0</v>
      </c>
      <c r="I211" s="17">
        <v>5</v>
      </c>
      <c r="J211" s="17">
        <v>0</v>
      </c>
      <c r="K211" s="17">
        <v>27</v>
      </c>
      <c r="L211" s="17">
        <v>52</v>
      </c>
      <c r="M211" s="17">
        <v>24</v>
      </c>
      <c r="N211" s="17">
        <v>7883</v>
      </c>
      <c r="O211" s="17">
        <v>82419.509999999995</v>
      </c>
    </row>
    <row r="212" spans="1:15">
      <c r="A212" s="151" t="s">
        <v>535</v>
      </c>
      <c r="B212" s="17" t="s">
        <v>989</v>
      </c>
      <c r="C212" s="17">
        <v>0</v>
      </c>
      <c r="D212" s="17">
        <v>12</v>
      </c>
      <c r="E212" s="17">
        <v>55</v>
      </c>
      <c r="F212" s="17">
        <v>0</v>
      </c>
      <c r="G212" s="17">
        <v>10</v>
      </c>
      <c r="H212" s="17">
        <v>5</v>
      </c>
      <c r="I212" s="17">
        <v>0</v>
      </c>
      <c r="J212" s="17">
        <v>0</v>
      </c>
      <c r="K212" s="17">
        <v>51</v>
      </c>
      <c r="L212" s="17">
        <v>59</v>
      </c>
      <c r="M212" s="17">
        <v>23</v>
      </c>
      <c r="N212" s="17">
        <v>7871</v>
      </c>
      <c r="O212" s="17">
        <v>104600.912</v>
      </c>
    </row>
    <row r="213" spans="1:15">
      <c r="A213" s="151" t="s">
        <v>536</v>
      </c>
      <c r="B213" s="17">
        <v>48</v>
      </c>
      <c r="C213" s="17">
        <v>0</v>
      </c>
      <c r="D213" s="17">
        <v>106</v>
      </c>
      <c r="E213" s="17">
        <v>242</v>
      </c>
      <c r="F213" s="17">
        <v>43</v>
      </c>
      <c r="G213" s="17">
        <v>61</v>
      </c>
      <c r="H213" s="17">
        <v>27</v>
      </c>
      <c r="I213" s="17" t="s">
        <v>989</v>
      </c>
      <c r="J213" s="17">
        <v>0</v>
      </c>
      <c r="K213" s="17">
        <v>267</v>
      </c>
      <c r="L213" s="17">
        <v>355</v>
      </c>
      <c r="M213" s="17">
        <v>136</v>
      </c>
      <c r="N213" s="17">
        <v>45617</v>
      </c>
      <c r="O213" s="17">
        <v>605757.80599999998</v>
      </c>
    </row>
    <row r="214" spans="1:15">
      <c r="A214" s="151" t="s">
        <v>537</v>
      </c>
      <c r="B214" s="17">
        <v>11</v>
      </c>
      <c r="C214" s="17">
        <v>0</v>
      </c>
      <c r="D214" s="17">
        <v>11</v>
      </c>
      <c r="E214" s="17">
        <v>33</v>
      </c>
      <c r="F214" s="17" t="s">
        <v>989</v>
      </c>
      <c r="G214" s="17">
        <v>11</v>
      </c>
      <c r="H214" s="17">
        <v>12</v>
      </c>
      <c r="I214" s="17">
        <v>0</v>
      </c>
      <c r="J214" s="17">
        <v>0</v>
      </c>
      <c r="K214" s="17">
        <v>34</v>
      </c>
      <c r="L214" s="17">
        <v>49</v>
      </c>
      <c r="M214" s="17">
        <v>17</v>
      </c>
      <c r="N214" s="17">
        <v>5818</v>
      </c>
      <c r="O214" s="17">
        <v>83522.271999999997</v>
      </c>
    </row>
    <row r="215" spans="1:15">
      <c r="A215" s="151" t="s">
        <v>538</v>
      </c>
      <c r="B215" s="17">
        <v>21</v>
      </c>
      <c r="C215" s="17">
        <v>0</v>
      </c>
      <c r="D215" s="17">
        <v>22</v>
      </c>
      <c r="E215" s="17">
        <v>102</v>
      </c>
      <c r="F215" s="17">
        <v>8</v>
      </c>
      <c r="G215" s="17">
        <v>19</v>
      </c>
      <c r="H215" s="17">
        <v>8</v>
      </c>
      <c r="I215" s="17" t="s">
        <v>989</v>
      </c>
      <c r="J215" s="17">
        <v>0</v>
      </c>
      <c r="K215" s="17">
        <v>63</v>
      </c>
      <c r="L215" s="17">
        <v>103</v>
      </c>
      <c r="M215" s="17">
        <v>32</v>
      </c>
      <c r="N215" s="17">
        <v>9171</v>
      </c>
      <c r="O215" s="17">
        <v>157164.489</v>
      </c>
    </row>
    <row r="216" spans="1:15">
      <c r="A216" s="151" t="s">
        <v>539</v>
      </c>
      <c r="B216" s="17" t="s">
        <v>989</v>
      </c>
      <c r="C216" s="17">
        <v>0</v>
      </c>
      <c r="D216" s="17">
        <v>0</v>
      </c>
      <c r="E216" s="17">
        <v>10</v>
      </c>
      <c r="F216" s="17">
        <v>0</v>
      </c>
      <c r="G216" s="17">
        <v>4</v>
      </c>
      <c r="H216" s="17" t="s">
        <v>989</v>
      </c>
      <c r="I216" s="17">
        <v>0</v>
      </c>
      <c r="J216" s="17">
        <v>0</v>
      </c>
      <c r="K216" s="17">
        <v>16</v>
      </c>
      <c r="L216" s="17">
        <v>22</v>
      </c>
      <c r="M216" s="17" t="s">
        <v>989</v>
      </c>
      <c r="N216" s="17">
        <v>1698</v>
      </c>
      <c r="O216" s="17">
        <v>30963.819</v>
      </c>
    </row>
    <row r="217" spans="1:15">
      <c r="A217" s="151" t="s">
        <v>540</v>
      </c>
      <c r="B217" s="17">
        <v>5</v>
      </c>
      <c r="C217" s="17">
        <v>0</v>
      </c>
      <c r="D217" s="17">
        <v>0</v>
      </c>
      <c r="E217" s="17">
        <v>9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 t="s">
        <v>989</v>
      </c>
      <c r="L217" s="17">
        <v>4</v>
      </c>
      <c r="M217" s="17">
        <v>5</v>
      </c>
      <c r="N217" s="17">
        <v>1799</v>
      </c>
      <c r="O217" s="17">
        <v>9975.0290000000005</v>
      </c>
    </row>
    <row r="218" spans="1:15">
      <c r="A218" s="151" t="s">
        <v>541</v>
      </c>
      <c r="B218" s="17">
        <v>10</v>
      </c>
      <c r="C218" s="17">
        <v>0</v>
      </c>
      <c r="D218" s="17">
        <v>6</v>
      </c>
      <c r="E218" s="17">
        <v>65</v>
      </c>
      <c r="F218" s="17" t="s">
        <v>989</v>
      </c>
      <c r="G218" s="17">
        <v>14</v>
      </c>
      <c r="H218" s="17">
        <v>6</v>
      </c>
      <c r="I218" s="17" t="s">
        <v>989</v>
      </c>
      <c r="J218" s="17">
        <v>0</v>
      </c>
      <c r="K218" s="17">
        <v>49</v>
      </c>
      <c r="L218" s="17">
        <v>91</v>
      </c>
      <c r="M218" s="17">
        <v>19</v>
      </c>
      <c r="N218" s="17">
        <v>6677</v>
      </c>
      <c r="O218" s="17">
        <v>117131.545</v>
      </c>
    </row>
    <row r="219" spans="1:15">
      <c r="A219" s="151" t="s">
        <v>542</v>
      </c>
      <c r="B219" s="17">
        <v>5</v>
      </c>
      <c r="C219" s="17">
        <v>0</v>
      </c>
      <c r="D219" s="17" t="s">
        <v>989</v>
      </c>
      <c r="E219" s="17">
        <v>51</v>
      </c>
      <c r="F219" s="17" t="s">
        <v>989</v>
      </c>
      <c r="G219" s="17">
        <v>10</v>
      </c>
      <c r="H219" s="17" t="s">
        <v>989</v>
      </c>
      <c r="I219" s="17" t="s">
        <v>989</v>
      </c>
      <c r="J219" s="17">
        <v>0</v>
      </c>
      <c r="K219" s="17">
        <v>55</v>
      </c>
      <c r="L219" s="17">
        <v>67</v>
      </c>
      <c r="M219" s="17">
        <v>19</v>
      </c>
      <c r="N219" s="17">
        <v>6465</v>
      </c>
      <c r="O219" s="17">
        <v>113566.37699999999</v>
      </c>
    </row>
    <row r="220" spans="1:15">
      <c r="A220" s="151" t="s">
        <v>543</v>
      </c>
      <c r="B220" s="17" t="s">
        <v>989</v>
      </c>
      <c r="C220" s="17">
        <v>0</v>
      </c>
      <c r="D220" s="17">
        <v>7</v>
      </c>
      <c r="E220" s="17">
        <v>32</v>
      </c>
      <c r="F220" s="17" t="s">
        <v>989</v>
      </c>
      <c r="G220" s="17">
        <v>9</v>
      </c>
      <c r="H220" s="17" t="s">
        <v>989</v>
      </c>
      <c r="I220" s="17">
        <v>4</v>
      </c>
      <c r="J220" s="17">
        <v>0</v>
      </c>
      <c r="K220" s="17">
        <v>43</v>
      </c>
      <c r="L220" s="17">
        <v>56</v>
      </c>
      <c r="M220" s="17">
        <v>14</v>
      </c>
      <c r="N220" s="17">
        <v>4908</v>
      </c>
      <c r="O220" s="17">
        <v>90878.437999999995</v>
      </c>
    </row>
    <row r="221" spans="1:15">
      <c r="A221" s="151" t="s">
        <v>544</v>
      </c>
      <c r="B221" s="17">
        <v>7</v>
      </c>
      <c r="C221" s="17">
        <v>0</v>
      </c>
      <c r="D221" s="17">
        <v>5</v>
      </c>
      <c r="E221" s="17">
        <v>12</v>
      </c>
      <c r="F221" s="17">
        <v>0</v>
      </c>
      <c r="G221" s="17">
        <v>7</v>
      </c>
      <c r="H221" s="17" t="s">
        <v>989</v>
      </c>
      <c r="I221" s="17">
        <v>5</v>
      </c>
      <c r="J221" s="17">
        <v>0</v>
      </c>
      <c r="K221" s="17">
        <v>19</v>
      </c>
      <c r="L221" s="17">
        <v>47</v>
      </c>
      <c r="M221" s="17">
        <v>19</v>
      </c>
      <c r="N221" s="17">
        <v>6485</v>
      </c>
      <c r="O221" s="17">
        <v>65671.421000000002</v>
      </c>
    </row>
    <row r="222" spans="1:15" ht="18.75" customHeight="1">
      <c r="A222" s="145" t="s">
        <v>545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51" t="s">
        <v>546</v>
      </c>
      <c r="B223" s="17">
        <v>10</v>
      </c>
      <c r="C223" s="17">
        <v>0</v>
      </c>
      <c r="D223" s="17" t="s">
        <v>989</v>
      </c>
      <c r="E223" s="17">
        <v>23</v>
      </c>
      <c r="F223" s="17">
        <v>0</v>
      </c>
      <c r="G223" s="17">
        <v>7</v>
      </c>
      <c r="H223" s="17">
        <v>5</v>
      </c>
      <c r="I223" s="17" t="s">
        <v>989</v>
      </c>
      <c r="J223" s="17">
        <v>0</v>
      </c>
      <c r="K223" s="17">
        <v>28</v>
      </c>
      <c r="L223" s="17">
        <v>38</v>
      </c>
      <c r="M223" s="17">
        <v>10</v>
      </c>
      <c r="N223" s="17">
        <v>3662</v>
      </c>
      <c r="O223" s="17">
        <v>66951.428</v>
      </c>
    </row>
    <row r="224" spans="1:15">
      <c r="A224" s="151" t="s">
        <v>547</v>
      </c>
      <c r="B224" s="17">
        <v>6</v>
      </c>
      <c r="C224" s="17">
        <v>0</v>
      </c>
      <c r="D224" s="17">
        <v>9</v>
      </c>
      <c r="E224" s="17">
        <v>14</v>
      </c>
      <c r="F224" s="17" t="s">
        <v>989</v>
      </c>
      <c r="G224" s="17">
        <v>6</v>
      </c>
      <c r="H224" s="17" t="s">
        <v>989</v>
      </c>
      <c r="I224" s="17" t="s">
        <v>989</v>
      </c>
      <c r="J224" s="17">
        <v>0</v>
      </c>
      <c r="K224" s="17">
        <v>31</v>
      </c>
      <c r="L224" s="17">
        <v>50</v>
      </c>
      <c r="M224" s="17">
        <v>14</v>
      </c>
      <c r="N224" s="17">
        <v>4179</v>
      </c>
      <c r="O224" s="17">
        <v>70294.429000000004</v>
      </c>
    </row>
    <row r="225" spans="1:15">
      <c r="A225" s="151" t="s">
        <v>548</v>
      </c>
      <c r="B225" s="17">
        <v>4</v>
      </c>
      <c r="C225" s="17">
        <v>0</v>
      </c>
      <c r="D225" s="17">
        <v>13</v>
      </c>
      <c r="E225" s="17">
        <v>34</v>
      </c>
      <c r="F225" s="17">
        <v>0</v>
      </c>
      <c r="G225" s="17">
        <v>10</v>
      </c>
      <c r="H225" s="17">
        <v>0</v>
      </c>
      <c r="I225" s="17" t="s">
        <v>989</v>
      </c>
      <c r="J225" s="17">
        <v>0</v>
      </c>
      <c r="K225" s="17">
        <v>33</v>
      </c>
      <c r="L225" s="17">
        <v>86</v>
      </c>
      <c r="M225" s="17">
        <v>22</v>
      </c>
      <c r="N225" s="17">
        <v>7135</v>
      </c>
      <c r="O225" s="17">
        <v>89638.21</v>
      </c>
    </row>
    <row r="226" spans="1:15">
      <c r="A226" s="151" t="s">
        <v>549</v>
      </c>
      <c r="B226" s="17" t="s">
        <v>989</v>
      </c>
      <c r="C226" s="17">
        <v>0</v>
      </c>
      <c r="D226" s="17" t="s">
        <v>989</v>
      </c>
      <c r="E226" s="17">
        <v>12</v>
      </c>
      <c r="F226" s="17" t="s">
        <v>989</v>
      </c>
      <c r="G226" s="17" t="s">
        <v>989</v>
      </c>
      <c r="H226" s="17">
        <v>0</v>
      </c>
      <c r="I226" s="17">
        <v>0</v>
      </c>
      <c r="J226" s="17">
        <v>0</v>
      </c>
      <c r="K226" s="17">
        <v>22</v>
      </c>
      <c r="L226" s="17">
        <v>28</v>
      </c>
      <c r="M226" s="17">
        <v>7</v>
      </c>
      <c r="N226" s="17">
        <v>2336</v>
      </c>
      <c r="O226" s="17">
        <v>42321.607000000004</v>
      </c>
    </row>
    <row r="227" spans="1:15">
      <c r="A227" s="151" t="s">
        <v>550</v>
      </c>
      <c r="B227" s="17">
        <v>10</v>
      </c>
      <c r="C227" s="17">
        <v>0</v>
      </c>
      <c r="D227" s="17">
        <v>12</v>
      </c>
      <c r="E227" s="17">
        <v>103</v>
      </c>
      <c r="F227" s="17">
        <v>4</v>
      </c>
      <c r="G227" s="17">
        <v>21</v>
      </c>
      <c r="H227" s="17">
        <v>12</v>
      </c>
      <c r="I227" s="17" t="s">
        <v>989</v>
      </c>
      <c r="J227" s="17">
        <v>0</v>
      </c>
      <c r="K227" s="17">
        <v>97</v>
      </c>
      <c r="L227" s="17">
        <v>148</v>
      </c>
      <c r="M227" s="17">
        <v>43</v>
      </c>
      <c r="N227" s="17">
        <v>13988</v>
      </c>
      <c r="O227" s="17">
        <v>211627.20199999999</v>
      </c>
    </row>
    <row r="228" spans="1:15">
      <c r="A228" s="151" t="s">
        <v>551</v>
      </c>
      <c r="B228" s="17">
        <v>7</v>
      </c>
      <c r="C228" s="17">
        <v>0</v>
      </c>
      <c r="D228" s="17">
        <v>15</v>
      </c>
      <c r="E228" s="17">
        <v>40</v>
      </c>
      <c r="F228" s="17">
        <v>5</v>
      </c>
      <c r="G228" s="17">
        <v>12</v>
      </c>
      <c r="H228" s="17">
        <v>6</v>
      </c>
      <c r="I228" s="17">
        <v>0</v>
      </c>
      <c r="J228" s="17" t="s">
        <v>989</v>
      </c>
      <c r="K228" s="17">
        <v>89</v>
      </c>
      <c r="L228" s="17">
        <v>134</v>
      </c>
      <c r="M228" s="17">
        <v>21</v>
      </c>
      <c r="N228" s="17">
        <v>5487</v>
      </c>
      <c r="O228" s="17">
        <v>171863.212</v>
      </c>
    </row>
    <row r="229" spans="1:15">
      <c r="A229" s="151" t="s">
        <v>552</v>
      </c>
      <c r="B229" s="17">
        <v>8</v>
      </c>
      <c r="C229" s="17">
        <v>0</v>
      </c>
      <c r="D229" s="17">
        <v>0</v>
      </c>
      <c r="E229" s="17">
        <v>6</v>
      </c>
      <c r="F229" s="17">
        <v>0</v>
      </c>
      <c r="G229" s="17">
        <v>4</v>
      </c>
      <c r="H229" s="17" t="s">
        <v>989</v>
      </c>
      <c r="I229" s="17">
        <v>0</v>
      </c>
      <c r="J229" s="17">
        <v>0</v>
      </c>
      <c r="K229" s="17">
        <v>18</v>
      </c>
      <c r="L229" s="17">
        <v>21</v>
      </c>
      <c r="M229" s="17">
        <v>8</v>
      </c>
      <c r="N229" s="17">
        <v>1736</v>
      </c>
      <c r="O229" s="17">
        <v>40243.239000000001</v>
      </c>
    </row>
    <row r="230" spans="1:15">
      <c r="A230" s="151" t="s">
        <v>553</v>
      </c>
      <c r="B230" s="17">
        <v>5</v>
      </c>
      <c r="C230" s="17">
        <v>0</v>
      </c>
      <c r="D230" s="17" t="s">
        <v>989</v>
      </c>
      <c r="E230" s="17">
        <v>22</v>
      </c>
      <c r="F230" s="17" t="s">
        <v>989</v>
      </c>
      <c r="G230" s="17">
        <v>5</v>
      </c>
      <c r="H230" s="17" t="s">
        <v>989</v>
      </c>
      <c r="I230" s="17">
        <v>0</v>
      </c>
      <c r="J230" s="17">
        <v>0</v>
      </c>
      <c r="K230" s="17">
        <v>29</v>
      </c>
      <c r="L230" s="17">
        <v>37</v>
      </c>
      <c r="M230" s="17">
        <v>11</v>
      </c>
      <c r="N230" s="17">
        <v>3554</v>
      </c>
      <c r="O230" s="17">
        <v>59900.423000000003</v>
      </c>
    </row>
    <row r="231" spans="1:15">
      <c r="A231" s="151" t="s">
        <v>554</v>
      </c>
      <c r="B231" s="17">
        <v>13</v>
      </c>
      <c r="C231" s="17">
        <v>0</v>
      </c>
      <c r="D231" s="17">
        <v>9</v>
      </c>
      <c r="E231" s="17">
        <v>55</v>
      </c>
      <c r="F231" s="17">
        <v>10</v>
      </c>
      <c r="G231" s="17">
        <v>22</v>
      </c>
      <c r="H231" s="17">
        <v>14</v>
      </c>
      <c r="I231" s="17" t="s">
        <v>989</v>
      </c>
      <c r="J231" s="17">
        <v>0</v>
      </c>
      <c r="K231" s="17">
        <v>102</v>
      </c>
      <c r="L231" s="17">
        <v>129</v>
      </c>
      <c r="M231" s="17">
        <v>41</v>
      </c>
      <c r="N231" s="17">
        <v>13669</v>
      </c>
      <c r="O231" s="17">
        <v>215376.408</v>
      </c>
    </row>
    <row r="232" spans="1:15">
      <c r="A232" s="151" t="s">
        <v>555</v>
      </c>
      <c r="B232" s="17" t="s">
        <v>989</v>
      </c>
      <c r="C232" s="17">
        <v>0</v>
      </c>
      <c r="D232" s="17" t="s">
        <v>989</v>
      </c>
      <c r="E232" s="17">
        <v>16</v>
      </c>
      <c r="F232" s="17">
        <v>0</v>
      </c>
      <c r="G232" s="17" t="s">
        <v>989</v>
      </c>
      <c r="H232" s="17">
        <v>0</v>
      </c>
      <c r="I232" s="17">
        <v>0</v>
      </c>
      <c r="J232" s="17">
        <v>0</v>
      </c>
      <c r="K232" s="17">
        <v>11</v>
      </c>
      <c r="L232" s="17">
        <v>23</v>
      </c>
      <c r="M232" s="17">
        <v>7</v>
      </c>
      <c r="N232" s="17">
        <v>2881</v>
      </c>
      <c r="O232" s="17">
        <v>27736.222000000002</v>
      </c>
    </row>
    <row r="233" spans="1:15">
      <c r="A233" s="151" t="s">
        <v>556</v>
      </c>
      <c r="B233" s="17">
        <v>8</v>
      </c>
      <c r="C233" s="17">
        <v>0</v>
      </c>
      <c r="D233" s="17">
        <v>9</v>
      </c>
      <c r="E233" s="17">
        <v>72</v>
      </c>
      <c r="F233" s="17" t="s">
        <v>989</v>
      </c>
      <c r="G233" s="17">
        <v>10</v>
      </c>
      <c r="H233" s="17" t="s">
        <v>989</v>
      </c>
      <c r="I233" s="17" t="s">
        <v>989</v>
      </c>
      <c r="J233" s="17">
        <v>0</v>
      </c>
      <c r="K233" s="17">
        <v>38</v>
      </c>
      <c r="L233" s="17">
        <v>54</v>
      </c>
      <c r="M233" s="17">
        <v>20</v>
      </c>
      <c r="N233" s="17">
        <v>6603</v>
      </c>
      <c r="O233" s="17">
        <v>89747.07</v>
      </c>
    </row>
    <row r="234" spans="1:15">
      <c r="A234" s="151" t="s">
        <v>557</v>
      </c>
      <c r="B234" s="17">
        <v>110</v>
      </c>
      <c r="C234" s="17">
        <v>0</v>
      </c>
      <c r="D234" s="17">
        <v>245</v>
      </c>
      <c r="E234" s="17">
        <v>418</v>
      </c>
      <c r="F234" s="17">
        <v>98</v>
      </c>
      <c r="G234" s="17">
        <v>201</v>
      </c>
      <c r="H234" s="17">
        <v>91</v>
      </c>
      <c r="I234" s="17">
        <v>8</v>
      </c>
      <c r="J234" s="17">
        <v>0</v>
      </c>
      <c r="K234" s="17">
        <v>555</v>
      </c>
      <c r="L234" s="17">
        <v>748</v>
      </c>
      <c r="M234" s="17">
        <v>208</v>
      </c>
      <c r="N234" s="17">
        <v>72305</v>
      </c>
      <c r="O234" s="17">
        <v>1258261.0789999999</v>
      </c>
    </row>
    <row r="235" spans="1:15" ht="18.75" customHeight="1">
      <c r="A235" s="145" t="s">
        <v>558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51" t="s">
        <v>559</v>
      </c>
      <c r="B236" s="17" t="s">
        <v>989</v>
      </c>
      <c r="C236" s="17">
        <v>0</v>
      </c>
      <c r="D236" s="17">
        <v>4</v>
      </c>
      <c r="E236" s="17">
        <v>44</v>
      </c>
      <c r="F236" s="17" t="s">
        <v>989</v>
      </c>
      <c r="G236" s="17">
        <v>9</v>
      </c>
      <c r="H236" s="17" t="s">
        <v>989</v>
      </c>
      <c r="I236" s="17" t="s">
        <v>989</v>
      </c>
      <c r="J236" s="17">
        <v>0</v>
      </c>
      <c r="K236" s="17">
        <v>43</v>
      </c>
      <c r="L236" s="17">
        <v>44</v>
      </c>
      <c r="M236" s="17">
        <v>20</v>
      </c>
      <c r="N236" s="17">
        <v>6599</v>
      </c>
      <c r="O236" s="17">
        <v>87571.597999999998</v>
      </c>
    </row>
    <row r="237" spans="1:15">
      <c r="A237" s="151" t="s">
        <v>560</v>
      </c>
      <c r="B237" s="17">
        <v>0</v>
      </c>
      <c r="C237" s="17">
        <v>0</v>
      </c>
      <c r="D237" s="17" t="s">
        <v>989</v>
      </c>
      <c r="E237" s="17">
        <v>36</v>
      </c>
      <c r="F237" s="17">
        <v>5</v>
      </c>
      <c r="G237" s="17">
        <v>18</v>
      </c>
      <c r="H237" s="17">
        <v>8</v>
      </c>
      <c r="I237" s="17" t="s">
        <v>989</v>
      </c>
      <c r="J237" s="17">
        <v>0</v>
      </c>
      <c r="K237" s="17">
        <v>39</v>
      </c>
      <c r="L237" s="17">
        <v>71</v>
      </c>
      <c r="M237" s="17">
        <v>20</v>
      </c>
      <c r="N237" s="17">
        <v>6520</v>
      </c>
      <c r="O237" s="17">
        <v>91610.186000000002</v>
      </c>
    </row>
    <row r="238" spans="1:15">
      <c r="A238" s="151" t="s">
        <v>561</v>
      </c>
      <c r="B238" s="17">
        <v>4</v>
      </c>
      <c r="C238" s="17">
        <v>0</v>
      </c>
      <c r="D238" s="17" t="s">
        <v>989</v>
      </c>
      <c r="E238" s="17">
        <v>62</v>
      </c>
      <c r="F238" s="17" t="s">
        <v>989</v>
      </c>
      <c r="G238" s="17">
        <v>20</v>
      </c>
      <c r="H238" s="17">
        <v>14</v>
      </c>
      <c r="I238" s="17">
        <v>0</v>
      </c>
      <c r="J238" s="17">
        <v>0</v>
      </c>
      <c r="K238" s="17">
        <v>77</v>
      </c>
      <c r="L238" s="17">
        <v>90</v>
      </c>
      <c r="M238" s="17">
        <v>18</v>
      </c>
      <c r="N238" s="17">
        <v>6418</v>
      </c>
      <c r="O238" s="17">
        <v>147106.274</v>
      </c>
    </row>
    <row r="239" spans="1:15">
      <c r="A239" s="151" t="s">
        <v>562</v>
      </c>
      <c r="B239" s="17">
        <v>7</v>
      </c>
      <c r="C239" s="17">
        <v>0</v>
      </c>
      <c r="D239" s="17" t="s">
        <v>989</v>
      </c>
      <c r="E239" s="17">
        <v>25</v>
      </c>
      <c r="F239" s="17" t="s">
        <v>989</v>
      </c>
      <c r="G239" s="17">
        <v>5</v>
      </c>
      <c r="H239" s="17">
        <v>5</v>
      </c>
      <c r="I239" s="17" t="s">
        <v>989</v>
      </c>
      <c r="J239" s="17" t="s">
        <v>989</v>
      </c>
      <c r="K239" s="17">
        <v>43</v>
      </c>
      <c r="L239" s="17">
        <v>57</v>
      </c>
      <c r="M239" s="17">
        <v>7</v>
      </c>
      <c r="N239" s="17">
        <v>2347</v>
      </c>
      <c r="O239" s="17">
        <v>83907.304999999993</v>
      </c>
    </row>
    <row r="240" spans="1:15">
      <c r="A240" s="151" t="s">
        <v>563</v>
      </c>
      <c r="B240" s="17">
        <v>4</v>
      </c>
      <c r="C240" s="17">
        <v>0</v>
      </c>
      <c r="D240" s="17">
        <v>4</v>
      </c>
      <c r="E240" s="17">
        <v>76</v>
      </c>
      <c r="F240" s="17">
        <v>9</v>
      </c>
      <c r="G240" s="17">
        <v>11</v>
      </c>
      <c r="H240" s="17">
        <v>0</v>
      </c>
      <c r="I240" s="17">
        <v>0</v>
      </c>
      <c r="J240" s="17">
        <v>0</v>
      </c>
      <c r="K240" s="17">
        <v>77</v>
      </c>
      <c r="L240" s="17">
        <v>125</v>
      </c>
      <c r="M240" s="17">
        <v>31</v>
      </c>
      <c r="N240" s="17">
        <v>10263</v>
      </c>
      <c r="O240" s="17">
        <v>159473.473</v>
      </c>
    </row>
    <row r="241" spans="1:15">
      <c r="A241" s="151" t="s">
        <v>564</v>
      </c>
      <c r="B241" s="17">
        <v>0</v>
      </c>
      <c r="C241" s="17">
        <v>0</v>
      </c>
      <c r="D241" s="17">
        <v>0</v>
      </c>
      <c r="E241" s="17">
        <v>4</v>
      </c>
      <c r="F241" s="17">
        <v>0</v>
      </c>
      <c r="G241" s="17" t="s">
        <v>989</v>
      </c>
      <c r="H241" s="17">
        <v>0</v>
      </c>
      <c r="I241" s="17">
        <v>0</v>
      </c>
      <c r="J241" s="17">
        <v>0</v>
      </c>
      <c r="K241" s="17">
        <v>10</v>
      </c>
      <c r="L241" s="17">
        <v>16</v>
      </c>
      <c r="M241" s="17">
        <v>10</v>
      </c>
      <c r="N241" s="17">
        <v>3449</v>
      </c>
      <c r="O241" s="17">
        <v>24826.899000000001</v>
      </c>
    </row>
    <row r="242" spans="1:15">
      <c r="A242" s="151" t="s">
        <v>565</v>
      </c>
      <c r="B242" s="17">
        <v>4</v>
      </c>
      <c r="C242" s="17">
        <v>0</v>
      </c>
      <c r="D242" s="17" t="s">
        <v>989</v>
      </c>
      <c r="E242" s="17">
        <v>48</v>
      </c>
      <c r="F242" s="17" t="s">
        <v>989</v>
      </c>
      <c r="G242" s="17">
        <v>15</v>
      </c>
      <c r="H242" s="17">
        <v>7</v>
      </c>
      <c r="I242" s="17">
        <v>0</v>
      </c>
      <c r="J242" s="17">
        <v>0</v>
      </c>
      <c r="K242" s="17">
        <v>84</v>
      </c>
      <c r="L242" s="17">
        <v>128</v>
      </c>
      <c r="M242" s="17">
        <v>30</v>
      </c>
      <c r="N242" s="17">
        <v>10706</v>
      </c>
      <c r="O242" s="17">
        <v>169963.08799999999</v>
      </c>
    </row>
    <row r="243" spans="1:15">
      <c r="A243" s="151" t="s">
        <v>566</v>
      </c>
      <c r="B243" s="17" t="s">
        <v>989</v>
      </c>
      <c r="C243" s="17">
        <v>0</v>
      </c>
      <c r="D243" s="17" t="s">
        <v>989</v>
      </c>
      <c r="E243" s="17">
        <v>10</v>
      </c>
      <c r="F243" s="17" t="s">
        <v>989</v>
      </c>
      <c r="G243" s="17" t="s">
        <v>989</v>
      </c>
      <c r="H243" s="17" t="s">
        <v>989</v>
      </c>
      <c r="I243" s="17">
        <v>0</v>
      </c>
      <c r="J243" s="17">
        <v>0</v>
      </c>
      <c r="K243" s="17">
        <v>4</v>
      </c>
      <c r="L243" s="17">
        <v>11</v>
      </c>
      <c r="M243" s="17">
        <v>6</v>
      </c>
      <c r="N243" s="17">
        <v>1775</v>
      </c>
      <c r="O243" s="17">
        <v>15195.338</v>
      </c>
    </row>
    <row r="244" spans="1:15">
      <c r="A244" s="151" t="s">
        <v>567</v>
      </c>
      <c r="B244" s="17" t="s">
        <v>989</v>
      </c>
      <c r="C244" s="17">
        <v>0</v>
      </c>
      <c r="D244" s="17" t="s">
        <v>989</v>
      </c>
      <c r="E244" s="17">
        <v>8</v>
      </c>
      <c r="F244" s="17" t="s">
        <v>989</v>
      </c>
      <c r="G244" s="17">
        <v>7</v>
      </c>
      <c r="H244" s="17" t="s">
        <v>989</v>
      </c>
      <c r="I244" s="17">
        <v>0</v>
      </c>
      <c r="J244" s="17" t="s">
        <v>989</v>
      </c>
      <c r="K244" s="17">
        <v>15</v>
      </c>
      <c r="L244" s="17">
        <v>30</v>
      </c>
      <c r="M244" s="17">
        <v>13</v>
      </c>
      <c r="N244" s="17">
        <v>4949</v>
      </c>
      <c r="O244" s="17">
        <v>41406.887000000002</v>
      </c>
    </row>
    <row r="245" spans="1:15">
      <c r="A245" s="151" t="s">
        <v>568</v>
      </c>
      <c r="B245" s="17">
        <v>52</v>
      </c>
      <c r="C245" s="17" t="s">
        <v>989</v>
      </c>
      <c r="D245" s="17">
        <v>89</v>
      </c>
      <c r="E245" s="17">
        <v>292</v>
      </c>
      <c r="F245" s="17">
        <v>93</v>
      </c>
      <c r="G245" s="17">
        <v>156</v>
      </c>
      <c r="H245" s="17">
        <v>95</v>
      </c>
      <c r="I245" s="17">
        <v>6</v>
      </c>
      <c r="J245" s="17">
        <v>0</v>
      </c>
      <c r="K245" s="17">
        <v>386</v>
      </c>
      <c r="L245" s="17">
        <v>817</v>
      </c>
      <c r="M245" s="17">
        <v>208</v>
      </c>
      <c r="N245" s="17">
        <v>72765</v>
      </c>
      <c r="O245" s="17">
        <v>980663.94900000002</v>
      </c>
    </row>
    <row r="246" spans="1:15" ht="18.75" customHeight="1">
      <c r="A246" s="145" t="s">
        <v>569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51" t="s">
        <v>570</v>
      </c>
      <c r="B247" s="17">
        <v>11</v>
      </c>
      <c r="C247" s="17">
        <v>0</v>
      </c>
      <c r="D247" s="17">
        <v>0</v>
      </c>
      <c r="E247" s="17">
        <v>40</v>
      </c>
      <c r="F247" s="17">
        <v>0</v>
      </c>
      <c r="G247" s="17">
        <v>14</v>
      </c>
      <c r="H247" s="17">
        <v>4</v>
      </c>
      <c r="I247" s="17">
        <v>0</v>
      </c>
      <c r="J247" s="17">
        <v>0</v>
      </c>
      <c r="K247" s="17">
        <v>64</v>
      </c>
      <c r="L247" s="17">
        <v>80</v>
      </c>
      <c r="M247" s="17">
        <v>24</v>
      </c>
      <c r="N247" s="17">
        <v>6735</v>
      </c>
      <c r="O247" s="17">
        <v>130838.22100000001</v>
      </c>
    </row>
    <row r="248" spans="1:15">
      <c r="A248" s="151" t="s">
        <v>571</v>
      </c>
      <c r="B248" s="17">
        <v>34</v>
      </c>
      <c r="C248" s="17">
        <v>0</v>
      </c>
      <c r="D248" s="17">
        <v>68</v>
      </c>
      <c r="E248" s="17">
        <v>136</v>
      </c>
      <c r="F248" s="17">
        <v>12</v>
      </c>
      <c r="G248" s="17">
        <v>30</v>
      </c>
      <c r="H248" s="17">
        <v>27</v>
      </c>
      <c r="I248" s="17" t="s">
        <v>989</v>
      </c>
      <c r="J248" s="17">
        <v>0</v>
      </c>
      <c r="K248" s="17">
        <v>135</v>
      </c>
      <c r="L248" s="17">
        <v>341</v>
      </c>
      <c r="M248" s="17">
        <v>123</v>
      </c>
      <c r="N248" s="17">
        <v>40565</v>
      </c>
      <c r="O248" s="17">
        <v>395145.06099999999</v>
      </c>
    </row>
    <row r="249" spans="1:15">
      <c r="A249" s="151" t="s">
        <v>572</v>
      </c>
      <c r="B249" s="17">
        <v>14</v>
      </c>
      <c r="C249" s="17">
        <v>0</v>
      </c>
      <c r="D249" s="17">
        <v>5</v>
      </c>
      <c r="E249" s="17">
        <v>264</v>
      </c>
      <c r="F249" s="17">
        <v>23</v>
      </c>
      <c r="G249" s="17">
        <v>47</v>
      </c>
      <c r="H249" s="17">
        <v>24</v>
      </c>
      <c r="I249" s="17">
        <v>0</v>
      </c>
      <c r="J249" s="17">
        <v>0</v>
      </c>
      <c r="K249" s="17">
        <v>198</v>
      </c>
      <c r="L249" s="17">
        <v>274</v>
      </c>
      <c r="M249" s="17">
        <v>99</v>
      </c>
      <c r="N249" s="17">
        <v>34150</v>
      </c>
      <c r="O249" s="17">
        <v>429916.91399999999</v>
      </c>
    </row>
    <row r="250" spans="1:15">
      <c r="A250" s="151" t="s">
        <v>573</v>
      </c>
      <c r="B250" s="17">
        <v>5</v>
      </c>
      <c r="C250" s="17">
        <v>0</v>
      </c>
      <c r="D250" s="17" t="s">
        <v>989</v>
      </c>
      <c r="E250" s="17">
        <v>13</v>
      </c>
      <c r="F250" s="17" t="s">
        <v>989</v>
      </c>
      <c r="G250" s="17">
        <v>16</v>
      </c>
      <c r="H250" s="17">
        <v>5</v>
      </c>
      <c r="I250" s="17">
        <v>0</v>
      </c>
      <c r="J250" s="17">
        <v>0</v>
      </c>
      <c r="K250" s="17">
        <v>27</v>
      </c>
      <c r="L250" s="17">
        <v>33</v>
      </c>
      <c r="M250" s="17">
        <v>22</v>
      </c>
      <c r="N250" s="17">
        <v>7451</v>
      </c>
      <c r="O250" s="17">
        <v>68956.062000000005</v>
      </c>
    </row>
    <row r="251" spans="1:15">
      <c r="A251" s="151" t="s">
        <v>574</v>
      </c>
      <c r="B251" s="17" t="s">
        <v>989</v>
      </c>
      <c r="C251" s="17">
        <v>0</v>
      </c>
      <c r="D251" s="17">
        <v>4</v>
      </c>
      <c r="E251" s="17">
        <v>22</v>
      </c>
      <c r="F251" s="17" t="s">
        <v>989</v>
      </c>
      <c r="G251" s="17">
        <v>4</v>
      </c>
      <c r="H251" s="17" t="s">
        <v>989</v>
      </c>
      <c r="I251" s="17">
        <v>4</v>
      </c>
      <c r="J251" s="17">
        <v>0</v>
      </c>
      <c r="K251" s="17">
        <v>36</v>
      </c>
      <c r="L251" s="17">
        <v>60</v>
      </c>
      <c r="M251" s="17">
        <v>43</v>
      </c>
      <c r="N251" s="17">
        <v>13773</v>
      </c>
      <c r="O251" s="17">
        <v>101139.535</v>
      </c>
    </row>
    <row r="252" spans="1:15">
      <c r="A252" s="151" t="s">
        <v>575</v>
      </c>
      <c r="B252" s="17" t="s">
        <v>989</v>
      </c>
      <c r="C252" s="17">
        <v>0</v>
      </c>
      <c r="D252" s="17" t="s">
        <v>989</v>
      </c>
      <c r="E252" s="17">
        <v>26</v>
      </c>
      <c r="F252" s="17">
        <v>8</v>
      </c>
      <c r="G252" s="17" t="s">
        <v>989</v>
      </c>
      <c r="H252" s="17" t="s">
        <v>989</v>
      </c>
      <c r="I252" s="17">
        <v>0</v>
      </c>
      <c r="J252" s="17">
        <v>0</v>
      </c>
      <c r="K252" s="17">
        <v>23</v>
      </c>
      <c r="L252" s="17">
        <v>45</v>
      </c>
      <c r="M252" s="17">
        <v>12</v>
      </c>
      <c r="N252" s="17">
        <v>4081</v>
      </c>
      <c r="O252" s="17">
        <v>52893.400999999998</v>
      </c>
    </row>
    <row r="253" spans="1:15">
      <c r="A253" s="151" t="s">
        <v>576</v>
      </c>
      <c r="B253" s="17">
        <v>23</v>
      </c>
      <c r="C253" s="17">
        <v>0</v>
      </c>
      <c r="D253" s="17">
        <v>6</v>
      </c>
      <c r="E253" s="17">
        <v>40</v>
      </c>
      <c r="F253" s="17">
        <v>6</v>
      </c>
      <c r="G253" s="17">
        <v>15</v>
      </c>
      <c r="H253" s="17" t="s">
        <v>989</v>
      </c>
      <c r="I253" s="17">
        <v>21</v>
      </c>
      <c r="J253" s="17">
        <v>0</v>
      </c>
      <c r="K253" s="17">
        <v>61</v>
      </c>
      <c r="L253" s="17">
        <v>113</v>
      </c>
      <c r="M253" s="17">
        <v>38</v>
      </c>
      <c r="N253" s="17">
        <v>13107</v>
      </c>
      <c r="O253" s="17">
        <v>189444.18100000001</v>
      </c>
    </row>
    <row r="254" spans="1:15">
      <c r="A254" s="151" t="s">
        <v>577</v>
      </c>
      <c r="B254" s="17">
        <v>4</v>
      </c>
      <c r="C254" s="17">
        <v>0</v>
      </c>
      <c r="D254" s="17">
        <v>0</v>
      </c>
      <c r="E254" s="17">
        <v>10</v>
      </c>
      <c r="F254" s="17" t="s">
        <v>989</v>
      </c>
      <c r="G254" s="17">
        <v>10</v>
      </c>
      <c r="H254" s="17">
        <v>4</v>
      </c>
      <c r="I254" s="17">
        <v>5</v>
      </c>
      <c r="J254" s="17">
        <v>0</v>
      </c>
      <c r="K254" s="17">
        <v>18</v>
      </c>
      <c r="L254" s="17">
        <v>24</v>
      </c>
      <c r="M254" s="17">
        <v>14</v>
      </c>
      <c r="N254" s="17">
        <v>4838</v>
      </c>
      <c r="O254" s="17">
        <v>54144.682000000001</v>
      </c>
    </row>
    <row r="255" spans="1:15">
      <c r="A255" s="151" t="s">
        <v>578</v>
      </c>
      <c r="B255" s="17">
        <v>6</v>
      </c>
      <c r="C255" s="17">
        <v>0</v>
      </c>
      <c r="D255" s="17" t="s">
        <v>989</v>
      </c>
      <c r="E255" s="17">
        <v>53</v>
      </c>
      <c r="F255" s="17">
        <v>4</v>
      </c>
      <c r="G255" s="17">
        <v>20</v>
      </c>
      <c r="H255" s="17">
        <v>7</v>
      </c>
      <c r="I255" s="17" t="s">
        <v>989</v>
      </c>
      <c r="J255" s="17">
        <v>0</v>
      </c>
      <c r="K255" s="17">
        <v>71</v>
      </c>
      <c r="L255" s="17">
        <v>129</v>
      </c>
      <c r="M255" s="17">
        <v>38</v>
      </c>
      <c r="N255" s="17">
        <v>13132</v>
      </c>
      <c r="O255" s="17">
        <v>167691.70199999999</v>
      </c>
    </row>
    <row r="256" spans="1:15">
      <c r="A256" s="151" t="s">
        <v>579</v>
      </c>
      <c r="B256" s="17" t="s">
        <v>989</v>
      </c>
      <c r="C256" s="17">
        <v>0</v>
      </c>
      <c r="D256" s="17">
        <v>4</v>
      </c>
      <c r="E256" s="17">
        <v>16</v>
      </c>
      <c r="F256" s="17" t="s">
        <v>989</v>
      </c>
      <c r="G256" s="17">
        <v>6</v>
      </c>
      <c r="H256" s="17">
        <v>0</v>
      </c>
      <c r="I256" s="17">
        <v>0</v>
      </c>
      <c r="J256" s="17">
        <v>0</v>
      </c>
      <c r="K256" s="17">
        <v>14</v>
      </c>
      <c r="L256" s="17">
        <v>26</v>
      </c>
      <c r="M256" s="17">
        <v>12</v>
      </c>
      <c r="N256" s="17">
        <v>4193</v>
      </c>
      <c r="O256" s="17">
        <v>36640.631999999998</v>
      </c>
    </row>
    <row r="257" spans="1:15">
      <c r="A257" s="151" t="s">
        <v>580</v>
      </c>
      <c r="B257" s="17" t="s">
        <v>989</v>
      </c>
      <c r="C257" s="17">
        <v>0</v>
      </c>
      <c r="D257" s="17" t="s">
        <v>989</v>
      </c>
      <c r="E257" s="17">
        <v>49</v>
      </c>
      <c r="F257" s="17">
        <v>0</v>
      </c>
      <c r="G257" s="17">
        <v>7</v>
      </c>
      <c r="H257" s="17">
        <v>5</v>
      </c>
      <c r="I257" s="17" t="s">
        <v>989</v>
      </c>
      <c r="J257" s="17" t="s">
        <v>989</v>
      </c>
      <c r="K257" s="17">
        <v>37</v>
      </c>
      <c r="L257" s="17">
        <v>53</v>
      </c>
      <c r="M257" s="17">
        <v>15</v>
      </c>
      <c r="N257" s="17">
        <v>5299</v>
      </c>
      <c r="O257" s="17">
        <v>79111.005000000005</v>
      </c>
    </row>
    <row r="258" spans="1:15">
      <c r="A258" s="151" t="s">
        <v>581</v>
      </c>
      <c r="B258" s="17">
        <v>6</v>
      </c>
      <c r="C258" s="17">
        <v>0</v>
      </c>
      <c r="D258" s="17">
        <v>4</v>
      </c>
      <c r="E258" s="17">
        <v>26</v>
      </c>
      <c r="F258" s="17">
        <v>0</v>
      </c>
      <c r="G258" s="17">
        <v>13</v>
      </c>
      <c r="H258" s="17">
        <v>5</v>
      </c>
      <c r="I258" s="17">
        <v>4</v>
      </c>
      <c r="J258" s="17">
        <v>0</v>
      </c>
      <c r="K258" s="17">
        <v>31</v>
      </c>
      <c r="L258" s="17">
        <v>45</v>
      </c>
      <c r="M258" s="17">
        <v>9</v>
      </c>
      <c r="N258" s="17">
        <v>3090</v>
      </c>
      <c r="O258" s="17">
        <v>73941.532000000007</v>
      </c>
    </row>
    <row r="259" spans="1:15">
      <c r="A259" s="151" t="s">
        <v>582</v>
      </c>
      <c r="B259" s="17" t="s">
        <v>989</v>
      </c>
      <c r="C259" s="17">
        <v>0</v>
      </c>
      <c r="D259" s="17" t="s">
        <v>989</v>
      </c>
      <c r="E259" s="17">
        <v>35</v>
      </c>
      <c r="F259" s="17">
        <v>4</v>
      </c>
      <c r="G259" s="17">
        <v>0</v>
      </c>
      <c r="H259" s="17" t="s">
        <v>989</v>
      </c>
      <c r="I259" s="17">
        <v>0</v>
      </c>
      <c r="J259" s="17">
        <v>0</v>
      </c>
      <c r="K259" s="17">
        <v>33</v>
      </c>
      <c r="L259" s="17">
        <v>42</v>
      </c>
      <c r="M259" s="17">
        <v>16</v>
      </c>
      <c r="N259" s="17">
        <v>4802</v>
      </c>
      <c r="O259" s="17">
        <v>67062.365000000005</v>
      </c>
    </row>
    <row r="260" spans="1:15">
      <c r="A260" s="151" t="s">
        <v>583</v>
      </c>
      <c r="B260" s="17">
        <v>10</v>
      </c>
      <c r="C260" s="17">
        <v>0</v>
      </c>
      <c r="D260" s="17">
        <v>5</v>
      </c>
      <c r="E260" s="17">
        <v>7</v>
      </c>
      <c r="F260" s="17">
        <v>0</v>
      </c>
      <c r="G260" s="17">
        <v>4</v>
      </c>
      <c r="H260" s="17" t="s">
        <v>989</v>
      </c>
      <c r="I260" s="17">
        <v>7</v>
      </c>
      <c r="J260" s="17">
        <v>0</v>
      </c>
      <c r="K260" s="17">
        <v>11</v>
      </c>
      <c r="L260" s="17">
        <v>35</v>
      </c>
      <c r="M260" s="17">
        <v>10</v>
      </c>
      <c r="N260" s="17">
        <v>3702</v>
      </c>
      <c r="O260" s="17">
        <v>50712.694000000003</v>
      </c>
    </row>
    <row r="261" spans="1:15">
      <c r="A261" s="151" t="s">
        <v>584</v>
      </c>
      <c r="B261" s="17" t="s">
        <v>989</v>
      </c>
      <c r="C261" s="17">
        <v>0</v>
      </c>
      <c r="D261" s="17" t="s">
        <v>989</v>
      </c>
      <c r="E261" s="17">
        <v>10</v>
      </c>
      <c r="F261" s="17" t="s">
        <v>989</v>
      </c>
      <c r="G261" s="17">
        <v>0</v>
      </c>
      <c r="H261" s="17">
        <v>0</v>
      </c>
      <c r="I261" s="17" t="s">
        <v>989</v>
      </c>
      <c r="J261" s="17">
        <v>0</v>
      </c>
      <c r="K261" s="17">
        <v>11</v>
      </c>
      <c r="L261" s="17">
        <v>18</v>
      </c>
      <c r="M261" s="17">
        <v>9</v>
      </c>
      <c r="N261" s="17">
        <v>3227</v>
      </c>
      <c r="O261" s="17">
        <v>29259.313999999998</v>
      </c>
    </row>
    <row r="262" spans="1:15" ht="18.75" customHeight="1">
      <c r="A262" s="145" t="s">
        <v>585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51" t="s">
        <v>586</v>
      </c>
      <c r="B263" s="17">
        <v>8</v>
      </c>
      <c r="C263" s="17">
        <v>0</v>
      </c>
      <c r="D263" s="17">
        <v>7</v>
      </c>
      <c r="E263" s="17">
        <v>44</v>
      </c>
      <c r="F263" s="17" t="s">
        <v>989</v>
      </c>
      <c r="G263" s="17">
        <v>17</v>
      </c>
      <c r="H263" s="17">
        <v>9</v>
      </c>
      <c r="I263" s="17" t="s">
        <v>989</v>
      </c>
      <c r="J263" s="17">
        <v>0</v>
      </c>
      <c r="K263" s="17">
        <v>109</v>
      </c>
      <c r="L263" s="17">
        <v>143</v>
      </c>
      <c r="M263" s="17">
        <v>42</v>
      </c>
      <c r="N263" s="17">
        <v>14918</v>
      </c>
      <c r="O263" s="17">
        <v>219834.03200000001</v>
      </c>
    </row>
    <row r="264" spans="1:15">
      <c r="A264" s="151" t="s">
        <v>587</v>
      </c>
      <c r="B264" s="17">
        <v>39</v>
      </c>
      <c r="C264" s="17" t="s">
        <v>989</v>
      </c>
      <c r="D264" s="17">
        <v>14</v>
      </c>
      <c r="E264" s="17">
        <v>300</v>
      </c>
      <c r="F264" s="17">
        <v>44</v>
      </c>
      <c r="G264" s="17">
        <v>82</v>
      </c>
      <c r="H264" s="17">
        <v>78</v>
      </c>
      <c r="I264" s="17">
        <v>9</v>
      </c>
      <c r="J264" s="17">
        <v>0</v>
      </c>
      <c r="K264" s="17">
        <v>301</v>
      </c>
      <c r="L264" s="17">
        <v>503</v>
      </c>
      <c r="M264" s="17">
        <v>134</v>
      </c>
      <c r="N264" s="17">
        <v>38531</v>
      </c>
      <c r="O264" s="17">
        <v>689721.04700000002</v>
      </c>
    </row>
    <row r="265" spans="1:15">
      <c r="A265" s="151" t="s">
        <v>588</v>
      </c>
      <c r="B265" s="17">
        <v>6</v>
      </c>
      <c r="C265" s="17">
        <v>0</v>
      </c>
      <c r="D265" s="17" t="s">
        <v>989</v>
      </c>
      <c r="E265" s="17">
        <v>19</v>
      </c>
      <c r="F265" s="17" t="s">
        <v>989</v>
      </c>
      <c r="G265" s="17">
        <v>0</v>
      </c>
      <c r="H265" s="17" t="s">
        <v>989</v>
      </c>
      <c r="I265" s="17">
        <v>0</v>
      </c>
      <c r="J265" s="17">
        <v>0</v>
      </c>
      <c r="K265" s="17">
        <v>21</v>
      </c>
      <c r="L265" s="17">
        <v>38</v>
      </c>
      <c r="M265" s="17">
        <v>23</v>
      </c>
      <c r="N265" s="17">
        <v>7131</v>
      </c>
      <c r="O265" s="17">
        <v>57212.654000000002</v>
      </c>
    </row>
    <row r="266" spans="1:15">
      <c r="A266" s="151" t="s">
        <v>589</v>
      </c>
      <c r="B266" s="17">
        <v>24</v>
      </c>
      <c r="C266" s="17">
        <v>0</v>
      </c>
      <c r="D266" s="17">
        <v>10</v>
      </c>
      <c r="E266" s="17">
        <v>73</v>
      </c>
      <c r="F266" s="17">
        <v>10</v>
      </c>
      <c r="G266" s="17">
        <v>51</v>
      </c>
      <c r="H266" s="17">
        <v>13</v>
      </c>
      <c r="I266" s="17" t="s">
        <v>989</v>
      </c>
      <c r="J266" s="17">
        <v>0</v>
      </c>
      <c r="K266" s="17">
        <v>140</v>
      </c>
      <c r="L266" s="17">
        <v>208</v>
      </c>
      <c r="M266" s="17">
        <v>58</v>
      </c>
      <c r="N266" s="17">
        <v>20339</v>
      </c>
      <c r="O266" s="17">
        <v>314366.41499999998</v>
      </c>
    </row>
    <row r="267" spans="1:15">
      <c r="A267" s="151" t="s">
        <v>590</v>
      </c>
      <c r="B267" s="17">
        <v>14</v>
      </c>
      <c r="C267" s="17">
        <v>0</v>
      </c>
      <c r="D267" s="17">
        <v>6</v>
      </c>
      <c r="E267" s="17">
        <v>41</v>
      </c>
      <c r="F267" s="17">
        <v>6</v>
      </c>
      <c r="G267" s="17">
        <v>14</v>
      </c>
      <c r="H267" s="17">
        <v>4</v>
      </c>
      <c r="I267" s="17">
        <v>7</v>
      </c>
      <c r="J267" s="17">
        <v>0</v>
      </c>
      <c r="K267" s="17">
        <v>65</v>
      </c>
      <c r="L267" s="17">
        <v>90</v>
      </c>
      <c r="M267" s="17">
        <v>30</v>
      </c>
      <c r="N267" s="17">
        <v>10722</v>
      </c>
      <c r="O267" s="17">
        <v>155088.38399999999</v>
      </c>
    </row>
    <row r="268" spans="1:15">
      <c r="A268" s="151" t="s">
        <v>591</v>
      </c>
      <c r="B268" s="17">
        <v>4</v>
      </c>
      <c r="C268" s="17">
        <v>0</v>
      </c>
      <c r="D268" s="17" t="s">
        <v>989</v>
      </c>
      <c r="E268" s="17">
        <v>13</v>
      </c>
      <c r="F268" s="17">
        <v>4</v>
      </c>
      <c r="G268" s="17">
        <v>6</v>
      </c>
      <c r="H268" s="17" t="s">
        <v>989</v>
      </c>
      <c r="I268" s="17" t="s">
        <v>989</v>
      </c>
      <c r="J268" s="17">
        <v>0</v>
      </c>
      <c r="K268" s="17">
        <v>19</v>
      </c>
      <c r="L268" s="17">
        <v>26</v>
      </c>
      <c r="M268" s="17">
        <v>22</v>
      </c>
      <c r="N268" s="17">
        <v>7530</v>
      </c>
      <c r="O268" s="17">
        <v>57163.682000000001</v>
      </c>
    </row>
    <row r="269" spans="1:15">
      <c r="A269" s="151" t="s">
        <v>592</v>
      </c>
      <c r="B269" s="17">
        <v>4</v>
      </c>
      <c r="C269" s="17">
        <v>0</v>
      </c>
      <c r="D269" s="17" t="s">
        <v>989</v>
      </c>
      <c r="E269" s="17">
        <v>19</v>
      </c>
      <c r="F269" s="17">
        <v>0</v>
      </c>
      <c r="G269" s="17" t="s">
        <v>989</v>
      </c>
      <c r="H269" s="17">
        <v>0</v>
      </c>
      <c r="I269" s="17">
        <v>0</v>
      </c>
      <c r="J269" s="17">
        <v>0</v>
      </c>
      <c r="K269" s="17">
        <v>22</v>
      </c>
      <c r="L269" s="17">
        <v>20</v>
      </c>
      <c r="M269" s="17">
        <v>16</v>
      </c>
      <c r="N269" s="17">
        <v>5356</v>
      </c>
      <c r="O269" s="17">
        <v>48281.069000000003</v>
      </c>
    </row>
    <row r="270" spans="1:15">
      <c r="A270" s="151" t="s">
        <v>593</v>
      </c>
      <c r="B270" s="17" t="s">
        <v>989</v>
      </c>
      <c r="C270" s="17">
        <v>0</v>
      </c>
      <c r="D270" s="17">
        <v>4</v>
      </c>
      <c r="E270" s="17">
        <v>26</v>
      </c>
      <c r="F270" s="17">
        <v>0</v>
      </c>
      <c r="G270" s="17" t="s">
        <v>989</v>
      </c>
      <c r="H270" s="17">
        <v>0</v>
      </c>
      <c r="I270" s="17">
        <v>0</v>
      </c>
      <c r="J270" s="17">
        <v>0</v>
      </c>
      <c r="K270" s="17">
        <v>50</v>
      </c>
      <c r="L270" s="17">
        <v>57</v>
      </c>
      <c r="M270" s="17">
        <v>10</v>
      </c>
      <c r="N270" s="17">
        <v>3273</v>
      </c>
      <c r="O270" s="17">
        <v>86248.525999999998</v>
      </c>
    </row>
    <row r="271" spans="1:15">
      <c r="A271" s="151" t="s">
        <v>594</v>
      </c>
      <c r="B271" s="17">
        <v>14</v>
      </c>
      <c r="C271" s="17">
        <v>0</v>
      </c>
      <c r="D271" s="17">
        <v>17</v>
      </c>
      <c r="E271" s="17">
        <v>95</v>
      </c>
      <c r="F271" s="17">
        <v>11</v>
      </c>
      <c r="G271" s="17">
        <v>24</v>
      </c>
      <c r="H271" s="17">
        <v>6</v>
      </c>
      <c r="I271" s="17">
        <v>5</v>
      </c>
      <c r="J271" s="17">
        <v>0</v>
      </c>
      <c r="K271" s="17">
        <v>98</v>
      </c>
      <c r="L271" s="17">
        <v>172</v>
      </c>
      <c r="M271" s="17">
        <v>50</v>
      </c>
      <c r="N271" s="17">
        <v>16408</v>
      </c>
      <c r="O271" s="17">
        <v>233670.82500000001</v>
      </c>
    </row>
    <row r="272" spans="1:15">
      <c r="A272" s="151" t="s">
        <v>595</v>
      </c>
      <c r="B272" s="17">
        <v>8</v>
      </c>
      <c r="C272" s="17">
        <v>0</v>
      </c>
      <c r="D272" s="17">
        <v>5</v>
      </c>
      <c r="E272" s="17">
        <v>47</v>
      </c>
      <c r="F272" s="17" t="s">
        <v>989</v>
      </c>
      <c r="G272" s="17">
        <v>22</v>
      </c>
      <c r="H272" s="17" t="s">
        <v>989</v>
      </c>
      <c r="I272" s="17" t="s">
        <v>989</v>
      </c>
      <c r="J272" s="17">
        <v>0</v>
      </c>
      <c r="K272" s="17">
        <v>105</v>
      </c>
      <c r="L272" s="17">
        <v>122</v>
      </c>
      <c r="M272" s="17">
        <v>32</v>
      </c>
      <c r="N272" s="17">
        <v>10664</v>
      </c>
      <c r="O272" s="17">
        <v>202109.73</v>
      </c>
    </row>
    <row r="273" spans="1:15" ht="18.75" customHeight="1">
      <c r="A273" s="145" t="s">
        <v>596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51" t="s">
        <v>597</v>
      </c>
      <c r="B274" s="17">
        <v>13</v>
      </c>
      <c r="C274" s="17">
        <v>0</v>
      </c>
      <c r="D274" s="17">
        <v>29</v>
      </c>
      <c r="E274" s="17">
        <v>98</v>
      </c>
      <c r="F274" s="17">
        <v>9</v>
      </c>
      <c r="G274" s="17">
        <v>0</v>
      </c>
      <c r="H274" s="17">
        <v>19</v>
      </c>
      <c r="I274" s="17">
        <v>0</v>
      </c>
      <c r="J274" s="17">
        <v>0</v>
      </c>
      <c r="K274" s="17">
        <v>117</v>
      </c>
      <c r="L274" s="17">
        <v>167</v>
      </c>
      <c r="M274" s="17">
        <v>43</v>
      </c>
      <c r="N274" s="17">
        <v>15038</v>
      </c>
      <c r="O274" s="17">
        <v>238656.15400000001</v>
      </c>
    </row>
    <row r="275" spans="1:15">
      <c r="A275" s="151" t="s">
        <v>598</v>
      </c>
      <c r="B275" s="17" t="s">
        <v>989</v>
      </c>
      <c r="C275" s="17">
        <v>0</v>
      </c>
      <c r="D275" s="17" t="s">
        <v>989</v>
      </c>
      <c r="E275" s="17">
        <v>37</v>
      </c>
      <c r="F275" s="17" t="s">
        <v>989</v>
      </c>
      <c r="G275" s="17">
        <v>8</v>
      </c>
      <c r="H275" s="17">
        <v>6</v>
      </c>
      <c r="I275" s="17" t="s">
        <v>989</v>
      </c>
      <c r="J275" s="17">
        <v>0</v>
      </c>
      <c r="K275" s="17">
        <v>79</v>
      </c>
      <c r="L275" s="17">
        <v>89</v>
      </c>
      <c r="M275" s="17">
        <v>28</v>
      </c>
      <c r="N275" s="17">
        <v>10506</v>
      </c>
      <c r="O275" s="17">
        <v>151054.07500000001</v>
      </c>
    </row>
    <row r="276" spans="1:15">
      <c r="A276" s="151" t="s">
        <v>599</v>
      </c>
      <c r="B276" s="17">
        <v>10</v>
      </c>
      <c r="C276" s="17">
        <v>0</v>
      </c>
      <c r="D276" s="17">
        <v>5</v>
      </c>
      <c r="E276" s="17">
        <v>122</v>
      </c>
      <c r="F276" s="17">
        <v>0</v>
      </c>
      <c r="G276" s="17">
        <v>17</v>
      </c>
      <c r="H276" s="17">
        <v>8</v>
      </c>
      <c r="I276" s="17">
        <v>4</v>
      </c>
      <c r="J276" s="17" t="s">
        <v>989</v>
      </c>
      <c r="K276" s="17">
        <v>69</v>
      </c>
      <c r="L276" s="17">
        <v>99</v>
      </c>
      <c r="M276" s="17">
        <v>36</v>
      </c>
      <c r="N276" s="17">
        <v>12192</v>
      </c>
      <c r="O276" s="17">
        <v>163008.77100000001</v>
      </c>
    </row>
    <row r="277" spans="1:15">
      <c r="A277" s="151" t="s">
        <v>600</v>
      </c>
      <c r="B277" s="17">
        <v>52</v>
      </c>
      <c r="C277" s="17">
        <v>0</v>
      </c>
      <c r="D277" s="17">
        <v>49</v>
      </c>
      <c r="E277" s="17">
        <v>233</v>
      </c>
      <c r="F277" s="17">
        <v>21</v>
      </c>
      <c r="G277" s="17">
        <v>65</v>
      </c>
      <c r="H277" s="17">
        <v>53</v>
      </c>
      <c r="I277" s="17">
        <v>5</v>
      </c>
      <c r="J277" s="17">
        <v>0</v>
      </c>
      <c r="K277" s="17">
        <v>288</v>
      </c>
      <c r="L277" s="17">
        <v>432</v>
      </c>
      <c r="M277" s="17">
        <v>138</v>
      </c>
      <c r="N277" s="17">
        <v>45566</v>
      </c>
      <c r="O277" s="17">
        <v>658205.46600000001</v>
      </c>
    </row>
    <row r="278" spans="1:15">
      <c r="A278" s="151" t="s">
        <v>601</v>
      </c>
      <c r="B278" s="17" t="s">
        <v>989</v>
      </c>
      <c r="C278" s="17">
        <v>0</v>
      </c>
      <c r="D278" s="17">
        <v>10</v>
      </c>
      <c r="E278" s="17">
        <v>41</v>
      </c>
      <c r="F278" s="17" t="s">
        <v>989</v>
      </c>
      <c r="G278" s="17">
        <v>10</v>
      </c>
      <c r="H278" s="17">
        <v>4</v>
      </c>
      <c r="I278" s="17">
        <v>0</v>
      </c>
      <c r="J278" s="17">
        <v>0</v>
      </c>
      <c r="K278" s="17">
        <v>56</v>
      </c>
      <c r="L278" s="17">
        <v>73</v>
      </c>
      <c r="M278" s="17">
        <v>27</v>
      </c>
      <c r="N278" s="17">
        <v>8433</v>
      </c>
      <c r="O278" s="17">
        <v>115696.946</v>
      </c>
    </row>
    <row r="279" spans="1:15">
      <c r="A279" s="151" t="s">
        <v>602</v>
      </c>
      <c r="B279" s="17">
        <v>0</v>
      </c>
      <c r="C279" s="17">
        <v>0</v>
      </c>
      <c r="D279" s="17" t="s">
        <v>989</v>
      </c>
      <c r="E279" s="17">
        <v>16</v>
      </c>
      <c r="F279" s="17">
        <v>0</v>
      </c>
      <c r="G279" s="17">
        <v>7</v>
      </c>
      <c r="H279" s="17">
        <v>0</v>
      </c>
      <c r="I279" s="17">
        <v>9</v>
      </c>
      <c r="J279" s="17">
        <v>0</v>
      </c>
      <c r="K279" s="17">
        <v>29</v>
      </c>
      <c r="L279" s="17">
        <v>49</v>
      </c>
      <c r="M279" s="17">
        <v>13</v>
      </c>
      <c r="N279" s="17">
        <v>4611</v>
      </c>
      <c r="O279" s="17">
        <v>75153.453999999998</v>
      </c>
    </row>
    <row r="280" spans="1:15">
      <c r="A280" s="151" t="s">
        <v>603</v>
      </c>
      <c r="B280" s="17">
        <v>37</v>
      </c>
      <c r="C280" s="17" t="s">
        <v>989</v>
      </c>
      <c r="D280" s="17">
        <v>37</v>
      </c>
      <c r="E280" s="17">
        <v>99</v>
      </c>
      <c r="F280" s="17">
        <v>8</v>
      </c>
      <c r="G280" s="17">
        <v>35</v>
      </c>
      <c r="H280" s="17">
        <v>22</v>
      </c>
      <c r="I280" s="17">
        <v>4</v>
      </c>
      <c r="J280" s="17">
        <v>0</v>
      </c>
      <c r="K280" s="17">
        <v>205</v>
      </c>
      <c r="L280" s="17">
        <v>366</v>
      </c>
      <c r="M280" s="17">
        <v>74</v>
      </c>
      <c r="N280" s="17">
        <v>23550</v>
      </c>
      <c r="O280" s="17">
        <v>454533.18699999998</v>
      </c>
    </row>
    <row r="281" spans="1:15" ht="18.75" customHeight="1">
      <c r="A281" s="145" t="s">
        <v>604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51" t="s">
        <v>605</v>
      </c>
      <c r="B282" s="17" t="s">
        <v>989</v>
      </c>
      <c r="C282" s="17">
        <v>0</v>
      </c>
      <c r="D282" s="17">
        <v>5</v>
      </c>
      <c r="E282" s="17">
        <v>7</v>
      </c>
      <c r="F282" s="17" t="s">
        <v>989</v>
      </c>
      <c r="G282" s="17">
        <v>4</v>
      </c>
      <c r="H282" s="17" t="s">
        <v>989</v>
      </c>
      <c r="I282" s="17">
        <v>0</v>
      </c>
      <c r="J282" s="17" t="s">
        <v>989</v>
      </c>
      <c r="K282" s="17">
        <v>25</v>
      </c>
      <c r="L282" s="17">
        <v>24</v>
      </c>
      <c r="M282" s="17">
        <v>11</v>
      </c>
      <c r="N282" s="17">
        <v>4220</v>
      </c>
      <c r="O282" s="17">
        <v>50832.661</v>
      </c>
    </row>
    <row r="283" spans="1:15">
      <c r="A283" s="151" t="s">
        <v>606</v>
      </c>
      <c r="B283" s="17" t="s">
        <v>989</v>
      </c>
      <c r="C283" s="17">
        <v>0</v>
      </c>
      <c r="D283" s="17">
        <v>0</v>
      </c>
      <c r="E283" s="17">
        <v>15</v>
      </c>
      <c r="F283" s="17">
        <v>0</v>
      </c>
      <c r="G283" s="17">
        <v>5</v>
      </c>
      <c r="H283" s="17" t="s">
        <v>989</v>
      </c>
      <c r="I283" s="17" t="s">
        <v>989</v>
      </c>
      <c r="J283" s="17">
        <v>0</v>
      </c>
      <c r="K283" s="17">
        <v>11</v>
      </c>
      <c r="L283" s="17">
        <v>21</v>
      </c>
      <c r="M283" s="17">
        <v>7</v>
      </c>
      <c r="N283" s="17">
        <v>2869</v>
      </c>
      <c r="O283" s="17">
        <v>30911.936000000002</v>
      </c>
    </row>
    <row r="284" spans="1:15">
      <c r="A284" s="151" t="s">
        <v>607</v>
      </c>
      <c r="B284" s="17" t="s">
        <v>989</v>
      </c>
      <c r="C284" s="17">
        <v>0</v>
      </c>
      <c r="D284" s="17" t="s">
        <v>989</v>
      </c>
      <c r="E284" s="17">
        <v>23</v>
      </c>
      <c r="F284" s="17">
        <v>0</v>
      </c>
      <c r="G284" s="17" t="s">
        <v>989</v>
      </c>
      <c r="H284" s="17" t="s">
        <v>989</v>
      </c>
      <c r="I284" s="17" t="s">
        <v>989</v>
      </c>
      <c r="J284" s="17">
        <v>0</v>
      </c>
      <c r="K284" s="17">
        <v>30</v>
      </c>
      <c r="L284" s="17">
        <v>23</v>
      </c>
      <c r="M284" s="17">
        <v>7</v>
      </c>
      <c r="N284" s="17">
        <v>2025</v>
      </c>
      <c r="O284" s="17">
        <v>56353.940999999999</v>
      </c>
    </row>
    <row r="285" spans="1:15">
      <c r="A285" s="151" t="s">
        <v>608</v>
      </c>
      <c r="B285" s="17" t="s">
        <v>989</v>
      </c>
      <c r="C285" s="17">
        <v>0</v>
      </c>
      <c r="D285" s="17" t="s">
        <v>989</v>
      </c>
      <c r="E285" s="17">
        <v>15</v>
      </c>
      <c r="F285" s="17" t="s">
        <v>989</v>
      </c>
      <c r="G285" s="17">
        <v>12</v>
      </c>
      <c r="H285" s="17">
        <v>15</v>
      </c>
      <c r="I285" s="17" t="s">
        <v>989</v>
      </c>
      <c r="J285" s="17">
        <v>0</v>
      </c>
      <c r="K285" s="17">
        <v>50</v>
      </c>
      <c r="L285" s="17">
        <v>45</v>
      </c>
      <c r="M285" s="17">
        <v>12</v>
      </c>
      <c r="N285" s="17">
        <v>3767</v>
      </c>
      <c r="O285" s="17">
        <v>97074.678</v>
      </c>
    </row>
    <row r="286" spans="1:15">
      <c r="A286" s="151" t="s">
        <v>609</v>
      </c>
      <c r="B286" s="17" t="s">
        <v>989</v>
      </c>
      <c r="C286" s="17">
        <v>0</v>
      </c>
      <c r="D286" s="17" t="s">
        <v>989</v>
      </c>
      <c r="E286" s="17">
        <v>9</v>
      </c>
      <c r="F286" s="17" t="s">
        <v>989</v>
      </c>
      <c r="G286" s="17" t="s">
        <v>989</v>
      </c>
      <c r="H286" s="17">
        <v>0</v>
      </c>
      <c r="I286" s="17">
        <v>0</v>
      </c>
      <c r="J286" s="17">
        <v>0</v>
      </c>
      <c r="K286" s="17">
        <v>0</v>
      </c>
      <c r="L286" s="17">
        <v>4</v>
      </c>
      <c r="M286" s="17" t="s">
        <v>989</v>
      </c>
      <c r="N286" s="17">
        <v>944</v>
      </c>
      <c r="O286" s="17">
        <v>5850.0320000000002</v>
      </c>
    </row>
    <row r="287" spans="1:15">
      <c r="A287" s="151" t="s">
        <v>610</v>
      </c>
      <c r="B287" s="17">
        <v>5</v>
      </c>
      <c r="C287" s="17">
        <v>0</v>
      </c>
      <c r="D287" s="17" t="s">
        <v>989</v>
      </c>
      <c r="E287" s="17">
        <v>39</v>
      </c>
      <c r="F287" s="17">
        <v>0</v>
      </c>
      <c r="G287" s="17">
        <v>5</v>
      </c>
      <c r="H287" s="17" t="s">
        <v>989</v>
      </c>
      <c r="I287" s="17">
        <v>7</v>
      </c>
      <c r="J287" s="17">
        <v>0</v>
      </c>
      <c r="K287" s="17">
        <v>40</v>
      </c>
      <c r="L287" s="17">
        <v>34</v>
      </c>
      <c r="M287" s="17">
        <v>7</v>
      </c>
      <c r="N287" s="17">
        <v>1861</v>
      </c>
      <c r="O287" s="17">
        <v>81373.152000000002</v>
      </c>
    </row>
    <row r="288" spans="1:15">
      <c r="A288" s="151" t="s">
        <v>611</v>
      </c>
      <c r="B288" s="17">
        <v>6</v>
      </c>
      <c r="C288" s="17">
        <v>0</v>
      </c>
      <c r="D288" s="17">
        <v>8</v>
      </c>
      <c r="E288" s="17">
        <v>15</v>
      </c>
      <c r="F288" s="17">
        <v>4</v>
      </c>
      <c r="G288" s="17" t="s">
        <v>989</v>
      </c>
      <c r="H288" s="17" t="s">
        <v>989</v>
      </c>
      <c r="I288" s="17" t="s">
        <v>989</v>
      </c>
      <c r="J288" s="17">
        <v>0</v>
      </c>
      <c r="K288" s="17">
        <v>15</v>
      </c>
      <c r="L288" s="17">
        <v>17</v>
      </c>
      <c r="M288" s="17">
        <v>7</v>
      </c>
      <c r="N288" s="17">
        <v>2339</v>
      </c>
      <c r="O288" s="17">
        <v>37249.146999999997</v>
      </c>
    </row>
    <row r="289" spans="1:15">
      <c r="A289" s="151" t="s">
        <v>612</v>
      </c>
      <c r="B289" s="17">
        <v>45</v>
      </c>
      <c r="C289" s="17">
        <v>0</v>
      </c>
      <c r="D289" s="17">
        <v>75</v>
      </c>
      <c r="E289" s="17">
        <v>175</v>
      </c>
      <c r="F289" s="17">
        <v>34</v>
      </c>
      <c r="G289" s="17">
        <v>65</v>
      </c>
      <c r="H289" s="17">
        <v>49</v>
      </c>
      <c r="I289" s="17">
        <v>4</v>
      </c>
      <c r="J289" s="17">
        <v>0</v>
      </c>
      <c r="K289" s="17">
        <v>481</v>
      </c>
      <c r="L289" s="17">
        <v>399</v>
      </c>
      <c r="M289" s="17">
        <v>80</v>
      </c>
      <c r="N289" s="17">
        <v>28786</v>
      </c>
      <c r="O289" s="17">
        <v>847637.58900000004</v>
      </c>
    </row>
    <row r="290" spans="1:15" ht="18.75" customHeight="1">
      <c r="A290" s="145" t="s">
        <v>613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51" t="s">
        <v>614</v>
      </c>
      <c r="B291" s="17" t="s">
        <v>989</v>
      </c>
      <c r="C291" s="17">
        <v>0</v>
      </c>
      <c r="D291" s="17" t="s">
        <v>989</v>
      </c>
      <c r="E291" s="17" t="s">
        <v>989</v>
      </c>
      <c r="F291" s="17" t="s">
        <v>989</v>
      </c>
      <c r="G291" s="17">
        <v>4</v>
      </c>
      <c r="H291" s="17" t="s">
        <v>989</v>
      </c>
      <c r="I291" s="17">
        <v>0</v>
      </c>
      <c r="J291" s="17" t="s">
        <v>989</v>
      </c>
      <c r="K291" s="17">
        <v>0</v>
      </c>
      <c r="L291" s="17">
        <v>4</v>
      </c>
      <c r="M291" s="17">
        <v>0</v>
      </c>
      <c r="N291" s="17">
        <v>0</v>
      </c>
      <c r="O291" s="17">
        <v>4420.1890000000003</v>
      </c>
    </row>
    <row r="292" spans="1:15">
      <c r="A292" s="151" t="s">
        <v>615</v>
      </c>
      <c r="B292" s="17">
        <v>0</v>
      </c>
      <c r="C292" s="17">
        <v>0</v>
      </c>
      <c r="D292" s="17" t="s">
        <v>989</v>
      </c>
      <c r="E292" s="17">
        <v>7</v>
      </c>
      <c r="F292" s="17" t="s">
        <v>989</v>
      </c>
      <c r="G292" s="17" t="s">
        <v>989</v>
      </c>
      <c r="H292" s="17">
        <v>0</v>
      </c>
      <c r="I292" s="17" t="s">
        <v>989</v>
      </c>
      <c r="J292" s="17">
        <v>0</v>
      </c>
      <c r="K292" s="17">
        <v>6</v>
      </c>
      <c r="L292" s="17">
        <v>4</v>
      </c>
      <c r="M292" s="17" t="s">
        <v>989</v>
      </c>
      <c r="N292" s="17">
        <v>1078</v>
      </c>
      <c r="O292" s="17">
        <v>13145.556</v>
      </c>
    </row>
    <row r="293" spans="1:15">
      <c r="A293" s="151" t="s">
        <v>616</v>
      </c>
      <c r="B293" s="17" t="s">
        <v>989</v>
      </c>
      <c r="C293" s="17">
        <v>0</v>
      </c>
      <c r="D293" s="17" t="s">
        <v>989</v>
      </c>
      <c r="E293" s="17">
        <v>48</v>
      </c>
      <c r="F293" s="17" t="s">
        <v>989</v>
      </c>
      <c r="G293" s="17">
        <v>6</v>
      </c>
      <c r="H293" s="17" t="s">
        <v>989</v>
      </c>
      <c r="I293" s="17" t="s">
        <v>989</v>
      </c>
      <c r="J293" s="17">
        <v>0</v>
      </c>
      <c r="K293" s="17">
        <v>78</v>
      </c>
      <c r="L293" s="17">
        <v>92</v>
      </c>
      <c r="M293" s="17">
        <v>11</v>
      </c>
      <c r="N293" s="17">
        <v>4173</v>
      </c>
      <c r="O293" s="17">
        <v>138147.39199999999</v>
      </c>
    </row>
    <row r="294" spans="1:15">
      <c r="A294" s="151" t="s">
        <v>617</v>
      </c>
      <c r="B294" s="17">
        <v>7</v>
      </c>
      <c r="C294" s="17">
        <v>0</v>
      </c>
      <c r="D294" s="17" t="s">
        <v>989</v>
      </c>
      <c r="E294" s="17">
        <v>10</v>
      </c>
      <c r="F294" s="17" t="s">
        <v>989</v>
      </c>
      <c r="G294" s="17" t="s">
        <v>989</v>
      </c>
      <c r="H294" s="17">
        <v>0</v>
      </c>
      <c r="I294" s="17" t="s">
        <v>989</v>
      </c>
      <c r="J294" s="17">
        <v>0</v>
      </c>
      <c r="K294" s="17">
        <v>0</v>
      </c>
      <c r="L294" s="17">
        <v>6</v>
      </c>
      <c r="M294" s="17" t="s">
        <v>989</v>
      </c>
      <c r="N294" s="17">
        <v>674</v>
      </c>
      <c r="O294" s="17">
        <v>13823.136</v>
      </c>
    </row>
    <row r="295" spans="1:15">
      <c r="A295" s="151" t="s">
        <v>618</v>
      </c>
      <c r="B295" s="17" t="s">
        <v>989</v>
      </c>
      <c r="C295" s="17">
        <v>0</v>
      </c>
      <c r="D295" s="17">
        <v>0</v>
      </c>
      <c r="E295" s="17">
        <v>8</v>
      </c>
      <c r="F295" s="17">
        <v>0</v>
      </c>
      <c r="G295" s="17">
        <v>8</v>
      </c>
      <c r="H295" s="17">
        <v>0</v>
      </c>
      <c r="I295" s="17">
        <v>0</v>
      </c>
      <c r="J295" s="17">
        <v>0</v>
      </c>
      <c r="K295" s="17">
        <v>25</v>
      </c>
      <c r="L295" s="17">
        <v>24</v>
      </c>
      <c r="M295" s="17">
        <v>6</v>
      </c>
      <c r="N295" s="17">
        <v>1814</v>
      </c>
      <c r="O295" s="17">
        <v>46631.712</v>
      </c>
    </row>
    <row r="296" spans="1:15">
      <c r="A296" s="151" t="s">
        <v>619</v>
      </c>
      <c r="B296" s="17" t="s">
        <v>989</v>
      </c>
      <c r="C296" s="17">
        <v>0</v>
      </c>
      <c r="D296" s="17" t="s">
        <v>989</v>
      </c>
      <c r="E296" s="17">
        <v>15</v>
      </c>
      <c r="F296" s="17" t="s">
        <v>989</v>
      </c>
      <c r="G296" s="17" t="s">
        <v>989</v>
      </c>
      <c r="H296" s="17">
        <v>0</v>
      </c>
      <c r="I296" s="17">
        <v>0</v>
      </c>
      <c r="J296" s="17">
        <v>0</v>
      </c>
      <c r="K296" s="17">
        <v>14</v>
      </c>
      <c r="L296" s="17">
        <v>17</v>
      </c>
      <c r="M296" s="17">
        <v>9</v>
      </c>
      <c r="N296" s="17">
        <v>3058</v>
      </c>
      <c r="O296" s="17">
        <v>31037.944</v>
      </c>
    </row>
    <row r="297" spans="1:15">
      <c r="A297" s="151" t="s">
        <v>620</v>
      </c>
      <c r="B297" s="17">
        <v>0</v>
      </c>
      <c r="C297" s="17">
        <v>0</v>
      </c>
      <c r="D297" s="17">
        <v>6</v>
      </c>
      <c r="E297" s="17">
        <v>9</v>
      </c>
      <c r="F297" s="17" t="s">
        <v>989</v>
      </c>
      <c r="G297" s="17">
        <v>5</v>
      </c>
      <c r="H297" s="17">
        <v>4</v>
      </c>
      <c r="I297" s="17">
        <v>0</v>
      </c>
      <c r="J297" s="17">
        <v>0</v>
      </c>
      <c r="K297" s="17">
        <v>15</v>
      </c>
      <c r="L297" s="17">
        <v>23</v>
      </c>
      <c r="M297" s="17">
        <v>5</v>
      </c>
      <c r="N297" s="17">
        <v>1344</v>
      </c>
      <c r="O297" s="17">
        <v>31123.257000000001</v>
      </c>
    </row>
    <row r="298" spans="1:15">
      <c r="A298" s="151" t="s">
        <v>621</v>
      </c>
      <c r="B298" s="17">
        <v>15</v>
      </c>
      <c r="C298" s="17">
        <v>0</v>
      </c>
      <c r="D298" s="17">
        <v>20</v>
      </c>
      <c r="E298" s="17">
        <v>110</v>
      </c>
      <c r="F298" s="17">
        <v>19</v>
      </c>
      <c r="G298" s="17">
        <v>76</v>
      </c>
      <c r="H298" s="17">
        <v>27</v>
      </c>
      <c r="I298" s="17" t="s">
        <v>989</v>
      </c>
      <c r="J298" s="17">
        <v>0</v>
      </c>
      <c r="K298" s="17">
        <v>363</v>
      </c>
      <c r="L298" s="17">
        <v>424</v>
      </c>
      <c r="M298" s="17">
        <v>90</v>
      </c>
      <c r="N298" s="17">
        <v>30205</v>
      </c>
      <c r="O298" s="17">
        <v>676078.33499999996</v>
      </c>
    </row>
    <row r="299" spans="1:15">
      <c r="A299" s="151" t="s">
        <v>622</v>
      </c>
      <c r="B299" s="17">
        <v>5</v>
      </c>
      <c r="C299" s="17">
        <v>0</v>
      </c>
      <c r="D299" s="17">
        <v>0</v>
      </c>
      <c r="E299" s="17" t="s">
        <v>989</v>
      </c>
      <c r="F299" s="17">
        <v>0</v>
      </c>
      <c r="G299" s="17" t="s">
        <v>989</v>
      </c>
      <c r="H299" s="17" t="s">
        <v>989</v>
      </c>
      <c r="I299" s="17" t="s">
        <v>989</v>
      </c>
      <c r="J299" s="17">
        <v>0</v>
      </c>
      <c r="K299" s="17" t="s">
        <v>989</v>
      </c>
      <c r="L299" s="17">
        <v>4</v>
      </c>
      <c r="M299" s="17">
        <v>0</v>
      </c>
      <c r="N299" s="17">
        <v>0</v>
      </c>
      <c r="O299" s="17">
        <v>11308.558000000001</v>
      </c>
    </row>
    <row r="300" spans="1:15">
      <c r="A300" s="151" t="s">
        <v>623</v>
      </c>
      <c r="B300" s="17">
        <v>5</v>
      </c>
      <c r="C300" s="17" t="s">
        <v>989</v>
      </c>
      <c r="D300" s="17">
        <v>4</v>
      </c>
      <c r="E300" s="17">
        <v>13</v>
      </c>
      <c r="F300" s="17">
        <v>0</v>
      </c>
      <c r="G300" s="17" t="s">
        <v>989</v>
      </c>
      <c r="H300" s="17" t="s">
        <v>989</v>
      </c>
      <c r="I300" s="17" t="s">
        <v>989</v>
      </c>
      <c r="J300" s="17">
        <v>0</v>
      </c>
      <c r="K300" s="17">
        <v>10</v>
      </c>
      <c r="L300" s="17">
        <v>26</v>
      </c>
      <c r="M300" s="17">
        <v>5</v>
      </c>
      <c r="N300" s="17">
        <v>1685</v>
      </c>
      <c r="O300" s="17">
        <v>29895.614000000001</v>
      </c>
    </row>
    <row r="301" spans="1:15">
      <c r="A301" s="151" t="s">
        <v>624</v>
      </c>
      <c r="B301" s="17">
        <v>80</v>
      </c>
      <c r="C301" s="17" t="s">
        <v>989</v>
      </c>
      <c r="D301" s="17">
        <v>135</v>
      </c>
      <c r="E301" s="17">
        <v>227</v>
      </c>
      <c r="F301" s="17">
        <v>78</v>
      </c>
      <c r="G301" s="17">
        <v>132</v>
      </c>
      <c r="H301" s="17">
        <v>61</v>
      </c>
      <c r="I301" s="17" t="s">
        <v>989</v>
      </c>
      <c r="J301" s="17">
        <v>0</v>
      </c>
      <c r="K301" s="17">
        <v>527</v>
      </c>
      <c r="L301" s="17">
        <v>537</v>
      </c>
      <c r="M301" s="17">
        <v>167</v>
      </c>
      <c r="N301" s="17">
        <v>56622</v>
      </c>
      <c r="O301" s="17">
        <v>1057643.56</v>
      </c>
    </row>
    <row r="302" spans="1:15">
      <c r="A302" s="151" t="s">
        <v>625</v>
      </c>
      <c r="B302" s="17">
        <v>7</v>
      </c>
      <c r="C302" s="17">
        <v>0</v>
      </c>
      <c r="D302" s="17" t="s">
        <v>989</v>
      </c>
      <c r="E302" s="17">
        <v>34</v>
      </c>
      <c r="F302" s="17" t="s">
        <v>989</v>
      </c>
      <c r="G302" s="17">
        <v>6</v>
      </c>
      <c r="H302" s="17">
        <v>5</v>
      </c>
      <c r="I302" s="17">
        <v>0</v>
      </c>
      <c r="J302" s="17">
        <v>0</v>
      </c>
      <c r="K302" s="17">
        <v>22</v>
      </c>
      <c r="L302" s="17">
        <v>24</v>
      </c>
      <c r="M302" s="17">
        <v>13</v>
      </c>
      <c r="N302" s="17">
        <v>4677</v>
      </c>
      <c r="O302" s="17">
        <v>52841.040999999997</v>
      </c>
    </row>
    <row r="303" spans="1:15">
      <c r="A303" s="151" t="s">
        <v>626</v>
      </c>
      <c r="B303" s="17">
        <v>8</v>
      </c>
      <c r="C303" s="17">
        <v>0</v>
      </c>
      <c r="D303" s="17">
        <v>4</v>
      </c>
      <c r="E303" s="17">
        <v>11</v>
      </c>
      <c r="F303" s="17" t="s">
        <v>989</v>
      </c>
      <c r="G303" s="17" t="s">
        <v>989</v>
      </c>
      <c r="H303" s="17">
        <v>4</v>
      </c>
      <c r="I303" s="17">
        <v>0</v>
      </c>
      <c r="J303" s="17">
        <v>0</v>
      </c>
      <c r="K303" s="17">
        <v>12</v>
      </c>
      <c r="L303" s="17">
        <v>19</v>
      </c>
      <c r="M303" s="17">
        <v>5</v>
      </c>
      <c r="N303" s="17">
        <v>1571</v>
      </c>
      <c r="O303" s="17">
        <v>31895.906999999999</v>
      </c>
    </row>
    <row r="304" spans="1:15">
      <c r="A304" s="151" t="s">
        <v>627</v>
      </c>
      <c r="B304" s="17" t="s">
        <v>989</v>
      </c>
      <c r="C304" s="17">
        <v>0</v>
      </c>
      <c r="D304" s="17" t="s">
        <v>989</v>
      </c>
      <c r="E304" s="17">
        <v>8</v>
      </c>
      <c r="F304" s="17">
        <v>0</v>
      </c>
      <c r="G304" s="17">
        <v>11</v>
      </c>
      <c r="H304" s="17">
        <v>4</v>
      </c>
      <c r="I304" s="17">
        <v>0</v>
      </c>
      <c r="J304" s="17">
        <v>0</v>
      </c>
      <c r="K304" s="17">
        <v>52</v>
      </c>
      <c r="L304" s="17">
        <v>38</v>
      </c>
      <c r="M304" s="17">
        <v>15</v>
      </c>
      <c r="N304" s="17">
        <v>4610</v>
      </c>
      <c r="O304" s="17">
        <v>92194.714000000007</v>
      </c>
    </row>
    <row r="305" spans="1:15">
      <c r="A305" s="151" t="s">
        <v>628</v>
      </c>
      <c r="B305" s="17" t="s">
        <v>989</v>
      </c>
      <c r="C305" s="17">
        <v>0</v>
      </c>
      <c r="D305" s="17">
        <v>0</v>
      </c>
      <c r="E305" s="17">
        <v>5</v>
      </c>
      <c r="F305" s="17">
        <v>0</v>
      </c>
      <c r="G305" s="17" t="s">
        <v>989</v>
      </c>
      <c r="H305" s="17" t="s">
        <v>989</v>
      </c>
      <c r="I305" s="17" t="s">
        <v>989</v>
      </c>
      <c r="J305" s="17">
        <v>0</v>
      </c>
      <c r="K305" s="17">
        <v>4</v>
      </c>
      <c r="L305" s="17" t="s">
        <v>989</v>
      </c>
      <c r="M305" s="17">
        <v>4</v>
      </c>
      <c r="N305" s="17">
        <v>1362</v>
      </c>
      <c r="O305" s="17">
        <v>13428.767</v>
      </c>
    </row>
    <row r="306" spans="1:15" ht="18.75" customHeight="1">
      <c r="A306" s="145" t="s">
        <v>629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51" t="s">
        <v>630</v>
      </c>
      <c r="B307" s="17" t="s">
        <v>989</v>
      </c>
      <c r="C307" s="17">
        <v>0</v>
      </c>
      <c r="D307" s="17">
        <v>0</v>
      </c>
      <c r="E307" s="17">
        <v>11</v>
      </c>
      <c r="F307" s="17">
        <v>0</v>
      </c>
      <c r="G307" s="17" t="s">
        <v>989</v>
      </c>
      <c r="H307" s="17">
        <v>0</v>
      </c>
      <c r="I307" s="17" t="s">
        <v>989</v>
      </c>
      <c r="J307" s="17">
        <v>0</v>
      </c>
      <c r="K307" s="17" t="s">
        <v>989</v>
      </c>
      <c r="L307" s="17">
        <v>4</v>
      </c>
      <c r="M307" s="17">
        <v>6</v>
      </c>
      <c r="N307" s="17">
        <v>2832</v>
      </c>
      <c r="O307" s="17">
        <v>12887.94</v>
      </c>
    </row>
    <row r="308" spans="1:15">
      <c r="A308" s="151" t="s">
        <v>631</v>
      </c>
      <c r="B308" s="17">
        <v>5</v>
      </c>
      <c r="C308" s="17">
        <v>0</v>
      </c>
      <c r="D308" s="17" t="s">
        <v>989</v>
      </c>
      <c r="E308" s="17">
        <v>22</v>
      </c>
      <c r="F308" s="17" t="s">
        <v>989</v>
      </c>
      <c r="G308" s="17">
        <v>4</v>
      </c>
      <c r="H308" s="17">
        <v>4</v>
      </c>
      <c r="I308" s="17" t="s">
        <v>989</v>
      </c>
      <c r="J308" s="17">
        <v>0</v>
      </c>
      <c r="K308" s="17">
        <v>19</v>
      </c>
      <c r="L308" s="17">
        <v>22</v>
      </c>
      <c r="M308" s="17">
        <v>8</v>
      </c>
      <c r="N308" s="17">
        <v>2632</v>
      </c>
      <c r="O308" s="17">
        <v>43388.625999999997</v>
      </c>
    </row>
    <row r="309" spans="1:15">
      <c r="A309" s="151" t="s">
        <v>632</v>
      </c>
      <c r="B309" s="17">
        <v>18</v>
      </c>
      <c r="C309" s="17">
        <v>0</v>
      </c>
      <c r="D309" s="17">
        <v>7</v>
      </c>
      <c r="E309" s="17">
        <v>158</v>
      </c>
      <c r="F309" s="17">
        <v>8</v>
      </c>
      <c r="G309" s="17">
        <v>22</v>
      </c>
      <c r="H309" s="17">
        <v>8</v>
      </c>
      <c r="I309" s="17">
        <v>0</v>
      </c>
      <c r="J309" s="17">
        <v>0</v>
      </c>
      <c r="K309" s="17">
        <v>109</v>
      </c>
      <c r="L309" s="17">
        <v>154</v>
      </c>
      <c r="M309" s="17">
        <v>83</v>
      </c>
      <c r="N309" s="17">
        <v>27659</v>
      </c>
      <c r="O309" s="17">
        <v>262723.06699999998</v>
      </c>
    </row>
    <row r="310" spans="1:15">
      <c r="A310" s="151" t="s">
        <v>633</v>
      </c>
      <c r="B310" s="17">
        <v>5</v>
      </c>
      <c r="C310" s="17">
        <v>0</v>
      </c>
      <c r="D310" s="17">
        <v>8</v>
      </c>
      <c r="E310" s="17">
        <v>0</v>
      </c>
      <c r="F310" s="17">
        <v>5</v>
      </c>
      <c r="G310" s="17">
        <v>7</v>
      </c>
      <c r="H310" s="17">
        <v>5</v>
      </c>
      <c r="I310" s="17" t="s">
        <v>989</v>
      </c>
      <c r="J310" s="17">
        <v>0</v>
      </c>
      <c r="K310" s="17">
        <v>44</v>
      </c>
      <c r="L310" s="17">
        <v>60</v>
      </c>
      <c r="M310" s="17">
        <v>23</v>
      </c>
      <c r="N310" s="17">
        <v>9150</v>
      </c>
      <c r="O310" s="17">
        <v>97439.982999999993</v>
      </c>
    </row>
    <row r="311" spans="1:15">
      <c r="A311" s="151" t="s">
        <v>634</v>
      </c>
      <c r="B311" s="17">
        <v>11</v>
      </c>
      <c r="C311" s="17">
        <v>0</v>
      </c>
      <c r="D311" s="17">
        <v>5</v>
      </c>
      <c r="E311" s="17">
        <v>31</v>
      </c>
      <c r="F311" s="17" t="s">
        <v>989</v>
      </c>
      <c r="G311" s="17">
        <v>9</v>
      </c>
      <c r="H311" s="17" t="s">
        <v>989</v>
      </c>
      <c r="I311" s="17">
        <v>0</v>
      </c>
      <c r="J311" s="17">
        <v>0</v>
      </c>
      <c r="K311" s="17">
        <v>44</v>
      </c>
      <c r="L311" s="17">
        <v>52</v>
      </c>
      <c r="M311" s="17">
        <v>21</v>
      </c>
      <c r="N311" s="17">
        <v>7704</v>
      </c>
      <c r="O311" s="17">
        <v>97066.024999999994</v>
      </c>
    </row>
    <row r="312" spans="1:15">
      <c r="A312" s="151" t="s">
        <v>635</v>
      </c>
      <c r="B312" s="17" t="s">
        <v>989</v>
      </c>
      <c r="C312" s="17">
        <v>0</v>
      </c>
      <c r="D312" s="17">
        <v>0</v>
      </c>
      <c r="E312" s="17">
        <v>11</v>
      </c>
      <c r="F312" s="17">
        <v>0</v>
      </c>
      <c r="G312" s="17" t="s">
        <v>989</v>
      </c>
      <c r="H312" s="17" t="s">
        <v>989</v>
      </c>
      <c r="I312" s="17">
        <v>0</v>
      </c>
      <c r="J312" s="17">
        <v>0</v>
      </c>
      <c r="K312" s="17">
        <v>8</v>
      </c>
      <c r="L312" s="17">
        <v>21</v>
      </c>
      <c r="M312" s="17" t="s">
        <v>989</v>
      </c>
      <c r="N312" s="17">
        <v>1087</v>
      </c>
      <c r="O312" s="17">
        <v>19731.004000000001</v>
      </c>
    </row>
    <row r="313" spans="1:15">
      <c r="A313" s="151" t="s">
        <v>636</v>
      </c>
      <c r="B313" s="17">
        <v>7</v>
      </c>
      <c r="C313" s="17">
        <v>0</v>
      </c>
      <c r="D313" s="17">
        <v>12</v>
      </c>
      <c r="E313" s="17">
        <v>82</v>
      </c>
      <c r="F313" s="17" t="s">
        <v>989</v>
      </c>
      <c r="G313" s="17">
        <v>14</v>
      </c>
      <c r="H313" s="17" t="s">
        <v>989</v>
      </c>
      <c r="I313" s="17">
        <v>0</v>
      </c>
      <c r="J313" s="17">
        <v>0</v>
      </c>
      <c r="K313" s="17">
        <v>62</v>
      </c>
      <c r="L313" s="17">
        <v>78</v>
      </c>
      <c r="M313" s="17">
        <v>26</v>
      </c>
      <c r="N313" s="17">
        <v>8538</v>
      </c>
      <c r="O313" s="17">
        <v>129682.06200000001</v>
      </c>
    </row>
    <row r="314" spans="1:15">
      <c r="A314" s="151" t="s">
        <v>637</v>
      </c>
      <c r="B314" s="17">
        <v>16</v>
      </c>
      <c r="C314" s="17">
        <v>0</v>
      </c>
      <c r="D314" s="17">
        <v>11</v>
      </c>
      <c r="E314" s="17">
        <v>76</v>
      </c>
      <c r="F314" s="17" t="s">
        <v>989</v>
      </c>
      <c r="G314" s="17">
        <v>16</v>
      </c>
      <c r="H314" s="17">
        <v>6</v>
      </c>
      <c r="I314" s="17" t="s">
        <v>989</v>
      </c>
      <c r="J314" s="17">
        <v>0</v>
      </c>
      <c r="K314" s="17">
        <v>53</v>
      </c>
      <c r="L314" s="17">
        <v>84</v>
      </c>
      <c r="M314" s="17">
        <v>37</v>
      </c>
      <c r="N314" s="17">
        <v>11424</v>
      </c>
      <c r="O314" s="17">
        <v>136568.32500000001</v>
      </c>
    </row>
    <row r="315" spans="1:15">
      <c r="A315" s="151" t="s">
        <v>638</v>
      </c>
      <c r="B315" s="17">
        <v>55</v>
      </c>
      <c r="C315" s="17" t="s">
        <v>989</v>
      </c>
      <c r="D315" s="17">
        <v>22</v>
      </c>
      <c r="E315" s="17">
        <v>202</v>
      </c>
      <c r="F315" s="17">
        <v>29</v>
      </c>
      <c r="G315" s="17">
        <v>85</v>
      </c>
      <c r="H315" s="17">
        <v>61</v>
      </c>
      <c r="I315" s="17">
        <v>0</v>
      </c>
      <c r="J315" s="17">
        <v>0</v>
      </c>
      <c r="K315" s="17">
        <v>253</v>
      </c>
      <c r="L315" s="17">
        <v>331</v>
      </c>
      <c r="M315" s="17">
        <v>127</v>
      </c>
      <c r="N315" s="17">
        <v>43585</v>
      </c>
      <c r="O315" s="17">
        <v>583484.66299999994</v>
      </c>
    </row>
    <row r="316" spans="1:15">
      <c r="A316" s="151" t="s">
        <v>639</v>
      </c>
      <c r="B316" s="17" t="s">
        <v>989</v>
      </c>
      <c r="C316" s="17">
        <v>0</v>
      </c>
      <c r="D316" s="17" t="s">
        <v>989</v>
      </c>
      <c r="E316" s="17">
        <v>15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21</v>
      </c>
      <c r="L316" s="17">
        <v>18</v>
      </c>
      <c r="M316" s="17">
        <v>14</v>
      </c>
      <c r="N316" s="17">
        <v>6465</v>
      </c>
      <c r="O316" s="17">
        <v>44536.398000000001</v>
      </c>
    </row>
    <row r="317" spans="1:15">
      <c r="A317" s="151" t="s">
        <v>640</v>
      </c>
      <c r="B317" s="17">
        <v>10</v>
      </c>
      <c r="C317" s="17">
        <v>0</v>
      </c>
      <c r="D317" s="17">
        <v>11</v>
      </c>
      <c r="E317" s="17">
        <v>38</v>
      </c>
      <c r="F317" s="17" t="s">
        <v>989</v>
      </c>
      <c r="G317" s="17">
        <v>29</v>
      </c>
      <c r="H317" s="17">
        <v>18</v>
      </c>
      <c r="I317" s="17">
        <v>0</v>
      </c>
      <c r="J317" s="17" t="s">
        <v>989</v>
      </c>
      <c r="K317" s="17">
        <v>142</v>
      </c>
      <c r="L317" s="17">
        <v>213</v>
      </c>
      <c r="M317" s="17">
        <v>94</v>
      </c>
      <c r="N317" s="17">
        <v>29288</v>
      </c>
      <c r="O317" s="17">
        <v>319208.47499999998</v>
      </c>
    </row>
    <row r="318" spans="1:15">
      <c r="A318" s="151" t="s">
        <v>641</v>
      </c>
      <c r="B318" s="17">
        <v>4</v>
      </c>
      <c r="C318" s="17">
        <v>0</v>
      </c>
      <c r="D318" s="17" t="s">
        <v>989</v>
      </c>
      <c r="E318" s="17">
        <v>23</v>
      </c>
      <c r="F318" s="17">
        <v>0</v>
      </c>
      <c r="G318" s="17">
        <v>12</v>
      </c>
      <c r="H318" s="17">
        <v>5</v>
      </c>
      <c r="I318" s="17">
        <v>0</v>
      </c>
      <c r="J318" s="17">
        <v>0</v>
      </c>
      <c r="K318" s="17">
        <v>27</v>
      </c>
      <c r="L318" s="17">
        <v>41</v>
      </c>
      <c r="M318" s="17">
        <v>18</v>
      </c>
      <c r="N318" s="17">
        <v>7097</v>
      </c>
      <c r="O318" s="17">
        <v>66924.448000000004</v>
      </c>
    </row>
    <row r="319" spans="1:15">
      <c r="A319" s="152" t="s">
        <v>642</v>
      </c>
      <c r="B319" s="17" t="s">
        <v>989</v>
      </c>
      <c r="C319" s="17">
        <v>0</v>
      </c>
      <c r="D319" s="17" t="s">
        <v>989</v>
      </c>
      <c r="E319" s="17">
        <v>9</v>
      </c>
      <c r="F319" s="17" t="s">
        <v>989</v>
      </c>
      <c r="G319" s="17" t="s">
        <v>989</v>
      </c>
      <c r="H319" s="17">
        <v>0</v>
      </c>
      <c r="I319" s="17">
        <v>0</v>
      </c>
      <c r="J319" s="17">
        <v>0</v>
      </c>
      <c r="K319" s="17">
        <v>10</v>
      </c>
      <c r="L319" s="17">
        <v>13</v>
      </c>
      <c r="M319" s="17">
        <v>10</v>
      </c>
      <c r="N319" s="17">
        <v>2707</v>
      </c>
      <c r="O319" s="17">
        <v>24293.932000000001</v>
      </c>
    </row>
    <row r="320" spans="1:15" ht="13.8" thickBot="1">
      <c r="A320" s="153" t="s">
        <v>643</v>
      </c>
      <c r="B320" s="160" t="s">
        <v>989</v>
      </c>
      <c r="C320" s="160" t="s">
        <v>989</v>
      </c>
      <c r="D320" s="160">
        <v>0</v>
      </c>
      <c r="E320" s="160">
        <v>13</v>
      </c>
      <c r="F320" s="160">
        <v>0</v>
      </c>
      <c r="G320" s="160">
        <v>0</v>
      </c>
      <c r="H320" s="160">
        <v>0</v>
      </c>
      <c r="I320" s="160">
        <v>0</v>
      </c>
      <c r="J320" s="160">
        <v>0</v>
      </c>
      <c r="K320" s="160">
        <v>25</v>
      </c>
      <c r="L320" s="160">
        <v>26</v>
      </c>
      <c r="M320" s="160">
        <v>6</v>
      </c>
      <c r="N320" s="160">
        <v>2162</v>
      </c>
      <c r="O320" s="160">
        <v>44010.639000000003</v>
      </c>
    </row>
    <row r="321" spans="1:1">
      <c r="A321" s="11" t="s">
        <v>315</v>
      </c>
    </row>
    <row r="322" spans="1:1">
      <c r="A322" s="11" t="s">
        <v>316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4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/>
  <cols>
    <col min="1" max="1" width="24" style="11" customWidth="1"/>
    <col min="2" max="2" width="11.5546875" style="11" customWidth="1"/>
    <col min="3" max="3" width="13" style="11" customWidth="1"/>
    <col min="4" max="4" width="11.5546875" style="11" customWidth="1"/>
    <col min="5" max="10" width="9.33203125" style="11" customWidth="1"/>
    <col min="11" max="11" width="11.6640625" style="24" customWidth="1"/>
    <col min="12" max="12" width="5" style="11" customWidth="1"/>
    <col min="13" max="16384" width="9.33203125" style="11" hidden="1"/>
  </cols>
  <sheetData>
    <row r="2" spans="1:12" ht="16.2" thickBot="1">
      <c r="A2" s="8" t="s">
        <v>976</v>
      </c>
    </row>
    <row r="3" spans="1:12" ht="14.4">
      <c r="A3" s="12" t="s">
        <v>5</v>
      </c>
      <c r="B3" s="203" t="s">
        <v>80</v>
      </c>
      <c r="C3" s="203"/>
      <c r="D3" s="203"/>
      <c r="E3" s="203"/>
      <c r="F3" s="203"/>
      <c r="G3" s="45" t="s">
        <v>7</v>
      </c>
      <c r="H3" s="45" t="s">
        <v>81</v>
      </c>
      <c r="I3" s="45" t="s">
        <v>82</v>
      </c>
      <c r="J3" s="45" t="s">
        <v>82</v>
      </c>
      <c r="K3" s="46" t="s">
        <v>8</v>
      </c>
    </row>
    <row r="4" spans="1:12" ht="14.4">
      <c r="B4" s="47" t="s">
        <v>83</v>
      </c>
      <c r="C4" s="48" t="s">
        <v>84</v>
      </c>
      <c r="D4" s="48" t="s">
        <v>85</v>
      </c>
      <c r="E4" s="49" t="s">
        <v>84</v>
      </c>
      <c r="F4" s="50" t="s">
        <v>86</v>
      </c>
      <c r="G4" s="50" t="s">
        <v>13</v>
      </c>
      <c r="H4" s="34" t="s">
        <v>87</v>
      </c>
      <c r="I4" s="34" t="s">
        <v>88</v>
      </c>
      <c r="J4" s="50" t="s">
        <v>88</v>
      </c>
      <c r="K4" s="51" t="s">
        <v>14</v>
      </c>
    </row>
    <row r="5" spans="1:12">
      <c r="A5" s="11" t="s">
        <v>18</v>
      </c>
      <c r="B5" s="47" t="s">
        <v>89</v>
      </c>
      <c r="C5" s="19" t="s">
        <v>90</v>
      </c>
      <c r="D5" s="52" t="s">
        <v>91</v>
      </c>
      <c r="E5" s="53" t="s">
        <v>92</v>
      </c>
      <c r="F5" s="52"/>
      <c r="G5" s="50" t="s">
        <v>19</v>
      </c>
      <c r="H5" s="34" t="s">
        <v>93</v>
      </c>
      <c r="I5" s="34" t="s">
        <v>87</v>
      </c>
      <c r="J5" s="34" t="s">
        <v>87</v>
      </c>
      <c r="K5" s="51" t="s">
        <v>20</v>
      </c>
    </row>
    <row r="6" spans="1:12">
      <c r="B6" s="162" t="s">
        <v>977</v>
      </c>
      <c r="C6" s="47" t="s">
        <v>94</v>
      </c>
      <c r="D6" s="52" t="s">
        <v>95</v>
      </c>
      <c r="E6" s="53" t="s">
        <v>96</v>
      </c>
      <c r="F6" s="52"/>
      <c r="G6" s="50" t="s">
        <v>15</v>
      </c>
      <c r="H6" s="50" t="s">
        <v>97</v>
      </c>
      <c r="I6" s="34" t="s">
        <v>93</v>
      </c>
      <c r="J6" s="50" t="s">
        <v>93</v>
      </c>
      <c r="K6" s="51" t="s">
        <v>23</v>
      </c>
    </row>
    <row r="7" spans="1:12">
      <c r="A7" s="54"/>
      <c r="B7" s="52" t="s">
        <v>98</v>
      </c>
      <c r="C7" s="52" t="s">
        <v>99</v>
      </c>
      <c r="D7" s="50" t="s">
        <v>100</v>
      </c>
      <c r="E7" s="53" t="s">
        <v>101</v>
      </c>
      <c r="F7" s="47"/>
      <c r="G7" s="55" t="s">
        <v>28</v>
      </c>
      <c r="H7" s="52"/>
      <c r="I7" s="52"/>
      <c r="J7" s="50" t="s">
        <v>102</v>
      </c>
      <c r="K7" s="51"/>
    </row>
    <row r="8" spans="1:12">
      <c r="A8" s="54"/>
      <c r="B8" s="52"/>
      <c r="C8" s="50" t="s">
        <v>103</v>
      </c>
      <c r="D8" s="50" t="s">
        <v>104</v>
      </c>
      <c r="E8" s="53" t="s">
        <v>105</v>
      </c>
      <c r="F8" s="52"/>
      <c r="G8" s="50"/>
      <c r="H8" s="52"/>
      <c r="I8" s="55"/>
      <c r="J8" s="34" t="s">
        <v>106</v>
      </c>
      <c r="K8" s="56"/>
    </row>
    <row r="9" spans="1:12">
      <c r="A9" s="54"/>
      <c r="B9" s="52"/>
      <c r="C9" s="50" t="s">
        <v>107</v>
      </c>
      <c r="D9" s="50" t="s">
        <v>108</v>
      </c>
      <c r="E9" s="57" t="s">
        <v>55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109</v>
      </c>
      <c r="D10" s="59" t="s">
        <v>110</v>
      </c>
      <c r="E10" s="60" t="s">
        <v>66</v>
      </c>
      <c r="F10" s="61" t="s">
        <v>111</v>
      </c>
      <c r="G10" s="61" t="s">
        <v>112</v>
      </c>
      <c r="H10" s="61" t="s">
        <v>113</v>
      </c>
      <c r="I10" s="62" t="s">
        <v>114</v>
      </c>
      <c r="J10" s="61" t="s">
        <v>115</v>
      </c>
      <c r="K10" s="63" t="s">
        <v>275</v>
      </c>
    </row>
    <row r="11" spans="1:12" ht="18.75" customHeight="1">
      <c r="A11" s="145" t="s">
        <v>334</v>
      </c>
      <c r="B11" s="145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51" t="s">
        <v>314</v>
      </c>
      <c r="B12" s="154">
        <v>395327.12780000002</v>
      </c>
      <c r="C12" s="154">
        <v>197146.45</v>
      </c>
      <c r="D12" s="154">
        <v>-46138</v>
      </c>
      <c r="E12" s="154">
        <v>40363.440000000002</v>
      </c>
      <c r="F12" s="154">
        <v>586699.01780000003</v>
      </c>
      <c r="G12" s="154">
        <v>661309.51899999997</v>
      </c>
      <c r="H12" s="154">
        <v>562113.09114999999</v>
      </c>
      <c r="I12" s="154">
        <v>24585.926650000001</v>
      </c>
      <c r="J12" s="154">
        <v>17210.148655000001</v>
      </c>
      <c r="K12" s="155">
        <v>1.026</v>
      </c>
      <c r="L12" s="23"/>
    </row>
    <row r="13" spans="1:12">
      <c r="A13" s="151" t="s">
        <v>335</v>
      </c>
      <c r="B13" s="154">
        <v>46444.715499999998</v>
      </c>
      <c r="C13" s="154">
        <v>142095.35</v>
      </c>
      <c r="D13" s="154">
        <v>-26225.9</v>
      </c>
      <c r="E13" s="154">
        <v>6659.58</v>
      </c>
      <c r="F13" s="154">
        <v>168973.74549999999</v>
      </c>
      <c r="G13" s="154">
        <v>138053.80600000001</v>
      </c>
      <c r="H13" s="154">
        <v>117345.73510000001</v>
      </c>
      <c r="I13" s="154">
        <v>51628.010399999999</v>
      </c>
      <c r="J13" s="154">
        <v>36139.607279999997</v>
      </c>
      <c r="K13" s="155">
        <v>1.262</v>
      </c>
      <c r="L13" s="23"/>
    </row>
    <row r="14" spans="1:12">
      <c r="A14" s="151" t="s">
        <v>336</v>
      </c>
      <c r="B14" s="154">
        <v>112743.5171</v>
      </c>
      <c r="C14" s="154">
        <v>88262.3</v>
      </c>
      <c r="D14" s="154">
        <v>-10982.85</v>
      </c>
      <c r="E14" s="154">
        <v>5948.3</v>
      </c>
      <c r="F14" s="154">
        <v>195971.2671</v>
      </c>
      <c r="G14" s="154">
        <v>188859.83199999999</v>
      </c>
      <c r="H14" s="154">
        <v>160530.8572</v>
      </c>
      <c r="I14" s="154">
        <v>35440.409899999999</v>
      </c>
      <c r="J14" s="154">
        <v>24808.286929999998</v>
      </c>
      <c r="K14" s="155">
        <v>1.131</v>
      </c>
      <c r="L14" s="23"/>
    </row>
    <row r="15" spans="1:12">
      <c r="A15" s="151" t="s">
        <v>337</v>
      </c>
      <c r="B15" s="154">
        <v>283254.22989999998</v>
      </c>
      <c r="C15" s="154">
        <v>372473.4</v>
      </c>
      <c r="D15" s="154">
        <v>-232758.05</v>
      </c>
      <c r="E15" s="154">
        <v>24825.78</v>
      </c>
      <c r="F15" s="154">
        <v>447795.35989999998</v>
      </c>
      <c r="G15" s="154">
        <v>544652.31599999999</v>
      </c>
      <c r="H15" s="154">
        <v>462954.46860000002</v>
      </c>
      <c r="I15" s="154">
        <v>-15159.108700000001</v>
      </c>
      <c r="J15" s="154">
        <v>-10611.37609</v>
      </c>
      <c r="K15" s="155">
        <v>0.98099999999999998</v>
      </c>
      <c r="L15" s="23"/>
    </row>
    <row r="16" spans="1:12">
      <c r="A16" s="151" t="s">
        <v>338</v>
      </c>
      <c r="B16" s="154">
        <v>327538.2219</v>
      </c>
      <c r="C16" s="154">
        <v>376360.45</v>
      </c>
      <c r="D16" s="154">
        <v>-250825.65</v>
      </c>
      <c r="E16" s="154">
        <v>33045.449999999997</v>
      </c>
      <c r="F16" s="154">
        <v>486118.4719</v>
      </c>
      <c r="G16" s="154">
        <v>575436.09900000005</v>
      </c>
      <c r="H16" s="154">
        <v>489120.68414999999</v>
      </c>
      <c r="I16" s="154">
        <v>-3002.2122500001001</v>
      </c>
      <c r="J16" s="154">
        <v>-2101.5485750000698</v>
      </c>
      <c r="K16" s="155">
        <v>0.996</v>
      </c>
      <c r="L16" s="23"/>
    </row>
    <row r="17" spans="1:12">
      <c r="A17" s="151" t="s">
        <v>339</v>
      </c>
      <c r="B17" s="154">
        <v>112935.742</v>
      </c>
      <c r="C17" s="154">
        <v>336469.95</v>
      </c>
      <c r="D17" s="154">
        <v>-66810.850000000006</v>
      </c>
      <c r="E17" s="154">
        <v>25834.9</v>
      </c>
      <c r="F17" s="154">
        <v>408429.74200000003</v>
      </c>
      <c r="G17" s="154">
        <v>499449.39899999998</v>
      </c>
      <c r="H17" s="154">
        <v>424531.98914999998</v>
      </c>
      <c r="I17" s="154">
        <v>-16102.247149999899</v>
      </c>
      <c r="J17" s="154">
        <v>-11271.5730049999</v>
      </c>
      <c r="K17" s="155">
        <v>0.97699999999999998</v>
      </c>
      <c r="L17" s="23"/>
    </row>
    <row r="18" spans="1:12">
      <c r="A18" s="151" t="s">
        <v>340</v>
      </c>
      <c r="B18" s="154">
        <v>143716.29610000001</v>
      </c>
      <c r="C18" s="154">
        <v>84576.7</v>
      </c>
      <c r="D18" s="154">
        <v>-10236.549999999999</v>
      </c>
      <c r="E18" s="154">
        <v>13815.05</v>
      </c>
      <c r="F18" s="154">
        <v>231871.49609999999</v>
      </c>
      <c r="G18" s="154">
        <v>298344.04599999997</v>
      </c>
      <c r="H18" s="154">
        <v>253592.43909999999</v>
      </c>
      <c r="I18" s="154">
        <v>-21720.942999999999</v>
      </c>
      <c r="J18" s="154">
        <v>-15204.660099999999</v>
      </c>
      <c r="K18" s="155">
        <v>0.94899999999999995</v>
      </c>
      <c r="L18" s="23"/>
    </row>
    <row r="19" spans="1:12">
      <c r="A19" s="151" t="s">
        <v>341</v>
      </c>
      <c r="B19" s="154">
        <v>189989.0209</v>
      </c>
      <c r="C19" s="154">
        <v>345530.95</v>
      </c>
      <c r="D19" s="154">
        <v>-55753.2</v>
      </c>
      <c r="E19" s="154">
        <v>25107.98</v>
      </c>
      <c r="F19" s="154">
        <v>504874.75089999998</v>
      </c>
      <c r="G19" s="154">
        <v>532935.03500000003</v>
      </c>
      <c r="H19" s="154">
        <v>452994.77974999999</v>
      </c>
      <c r="I19" s="154">
        <v>51879.971150000099</v>
      </c>
      <c r="J19" s="154">
        <v>36315.979805000097</v>
      </c>
      <c r="K19" s="155">
        <v>1.0680000000000001</v>
      </c>
      <c r="L19" s="23"/>
    </row>
    <row r="20" spans="1:12">
      <c r="A20" s="151" t="s">
        <v>342</v>
      </c>
      <c r="B20" s="154">
        <v>2679.5862000000002</v>
      </c>
      <c r="C20" s="154">
        <v>286223.90000000002</v>
      </c>
      <c r="D20" s="154">
        <v>-41.65</v>
      </c>
      <c r="E20" s="154">
        <v>23655.67</v>
      </c>
      <c r="F20" s="154">
        <v>312517.5062</v>
      </c>
      <c r="G20" s="154">
        <v>472146.50300000003</v>
      </c>
      <c r="H20" s="154">
        <v>401324.52755</v>
      </c>
      <c r="I20" s="154">
        <v>-88807.021350000097</v>
      </c>
      <c r="J20" s="154">
        <v>-62164.914944999997</v>
      </c>
      <c r="K20" s="155">
        <v>0.86799999999999999</v>
      </c>
      <c r="L20" s="23"/>
    </row>
    <row r="21" spans="1:12">
      <c r="A21" s="151" t="s">
        <v>343</v>
      </c>
      <c r="B21" s="154">
        <v>43103.181900000003</v>
      </c>
      <c r="C21" s="154">
        <v>57254.3</v>
      </c>
      <c r="D21" s="154">
        <v>-34030.6</v>
      </c>
      <c r="E21" s="154">
        <v>3857.3</v>
      </c>
      <c r="F21" s="154">
        <v>70184.181899999996</v>
      </c>
      <c r="G21" s="154">
        <v>61599.947</v>
      </c>
      <c r="H21" s="154">
        <v>52359.954949999999</v>
      </c>
      <c r="I21" s="154">
        <v>17824.22695</v>
      </c>
      <c r="J21" s="154">
        <v>12476.958865000001</v>
      </c>
      <c r="K21" s="155">
        <v>1.2030000000000001</v>
      </c>
      <c r="L21" s="23"/>
    </row>
    <row r="22" spans="1:12">
      <c r="A22" s="151" t="s">
        <v>344</v>
      </c>
      <c r="B22" s="154">
        <v>66427.433300000004</v>
      </c>
      <c r="C22" s="154">
        <v>118101.55</v>
      </c>
      <c r="D22" s="154">
        <v>-69683</v>
      </c>
      <c r="E22" s="154">
        <v>10476.25</v>
      </c>
      <c r="F22" s="154">
        <v>125322.23330000001</v>
      </c>
      <c r="G22" s="154">
        <v>157155.73499999999</v>
      </c>
      <c r="H22" s="154">
        <v>133582.37474999999</v>
      </c>
      <c r="I22" s="154">
        <v>-8260.1414499999701</v>
      </c>
      <c r="J22" s="154">
        <v>-5782.0990149999798</v>
      </c>
      <c r="K22" s="155">
        <v>0.96299999999999997</v>
      </c>
      <c r="L22" s="23"/>
    </row>
    <row r="23" spans="1:12">
      <c r="A23" s="151" t="s">
        <v>345</v>
      </c>
      <c r="B23" s="154">
        <v>79634.584700000007</v>
      </c>
      <c r="C23" s="154">
        <v>42776.25</v>
      </c>
      <c r="D23" s="154">
        <v>-31936.2</v>
      </c>
      <c r="E23" s="154">
        <v>3571.53</v>
      </c>
      <c r="F23" s="154">
        <v>94046.164699999994</v>
      </c>
      <c r="G23" s="154">
        <v>95186.554999999993</v>
      </c>
      <c r="H23" s="154">
        <v>80908.571750000003</v>
      </c>
      <c r="I23" s="154">
        <v>13137.59295</v>
      </c>
      <c r="J23" s="154">
        <v>9196.3150650000098</v>
      </c>
      <c r="K23" s="155">
        <v>1.097</v>
      </c>
      <c r="L23" s="23"/>
    </row>
    <row r="24" spans="1:12">
      <c r="A24" s="151" t="s">
        <v>346</v>
      </c>
      <c r="B24" s="154">
        <v>148780.62729999999</v>
      </c>
      <c r="C24" s="154">
        <v>136111.35</v>
      </c>
      <c r="D24" s="154">
        <v>-20218.95</v>
      </c>
      <c r="E24" s="154">
        <v>11512.06</v>
      </c>
      <c r="F24" s="154">
        <v>276185.08730000001</v>
      </c>
      <c r="G24" s="154">
        <v>260125.07</v>
      </c>
      <c r="H24" s="154">
        <v>221106.3095</v>
      </c>
      <c r="I24" s="154">
        <v>55078.777800000003</v>
      </c>
      <c r="J24" s="154">
        <v>38555.144460000003</v>
      </c>
      <c r="K24" s="155">
        <v>1.1479999999999999</v>
      </c>
      <c r="L24" s="23"/>
    </row>
    <row r="25" spans="1:12">
      <c r="A25" s="151" t="s">
        <v>347</v>
      </c>
      <c r="B25" s="154">
        <v>20860.014899999998</v>
      </c>
      <c r="C25" s="154">
        <v>289028.90000000002</v>
      </c>
      <c r="D25" s="154">
        <v>-110.5</v>
      </c>
      <c r="E25" s="154">
        <v>27944.6</v>
      </c>
      <c r="F25" s="154">
        <v>337723.01490000001</v>
      </c>
      <c r="G25" s="154">
        <v>418165.45799999998</v>
      </c>
      <c r="H25" s="154">
        <v>355440.63929999998</v>
      </c>
      <c r="I25" s="154">
        <v>-17717.624400000001</v>
      </c>
      <c r="J25" s="154">
        <v>-12402.337079999999</v>
      </c>
      <c r="K25" s="155">
        <v>0.97</v>
      </c>
      <c r="L25" s="23"/>
    </row>
    <row r="26" spans="1:12">
      <c r="A26" s="151" t="s">
        <v>348</v>
      </c>
      <c r="B26" s="154">
        <v>83161.116699999999</v>
      </c>
      <c r="C26" s="154">
        <v>147851.54999999999</v>
      </c>
      <c r="D26" s="154">
        <v>-23232.2</v>
      </c>
      <c r="E26" s="154">
        <v>17191.59</v>
      </c>
      <c r="F26" s="154">
        <v>224972.05669999999</v>
      </c>
      <c r="G26" s="154">
        <v>276589.32299999997</v>
      </c>
      <c r="H26" s="154">
        <v>235100.92455</v>
      </c>
      <c r="I26" s="154">
        <v>-10128.867850000001</v>
      </c>
      <c r="J26" s="154">
        <v>-7090.2074949999896</v>
      </c>
      <c r="K26" s="155">
        <v>0.97399999999999998</v>
      </c>
      <c r="L26" s="23"/>
    </row>
    <row r="27" spans="1:12">
      <c r="A27" s="151" t="s">
        <v>349</v>
      </c>
      <c r="B27" s="154">
        <v>1400955.3054</v>
      </c>
      <c r="C27" s="154">
        <v>2393588.1</v>
      </c>
      <c r="D27" s="154">
        <v>-337473.8</v>
      </c>
      <c r="E27" s="154">
        <v>264916.61</v>
      </c>
      <c r="F27" s="154">
        <v>3721986.2154000001</v>
      </c>
      <c r="G27" s="154">
        <v>4415558.9460000005</v>
      </c>
      <c r="H27" s="154">
        <v>3753225.1041000001</v>
      </c>
      <c r="I27" s="154">
        <v>-31238.8887</v>
      </c>
      <c r="J27" s="154">
        <v>-21867.222089999999</v>
      </c>
      <c r="K27" s="155">
        <v>0.995</v>
      </c>
      <c r="L27" s="23"/>
    </row>
    <row r="28" spans="1:12">
      <c r="A28" s="151" t="s">
        <v>350</v>
      </c>
      <c r="B28" s="154">
        <v>104472.0652</v>
      </c>
      <c r="C28" s="154">
        <v>72341.8</v>
      </c>
      <c r="D28" s="154">
        <v>-9498.75</v>
      </c>
      <c r="E28" s="154">
        <v>12968.45</v>
      </c>
      <c r="F28" s="154">
        <v>180283.56520000001</v>
      </c>
      <c r="G28" s="154">
        <v>186884.52799999999</v>
      </c>
      <c r="H28" s="154">
        <v>158851.84880000001</v>
      </c>
      <c r="I28" s="154">
        <v>21431.716400000001</v>
      </c>
      <c r="J28" s="154">
        <v>15002.20148</v>
      </c>
      <c r="K28" s="155">
        <v>1.08</v>
      </c>
      <c r="L28" s="23"/>
    </row>
    <row r="29" spans="1:12">
      <c r="A29" s="151" t="s">
        <v>351</v>
      </c>
      <c r="B29" s="154">
        <v>317173.97560000001</v>
      </c>
      <c r="C29" s="154">
        <v>579031.05000000005</v>
      </c>
      <c r="D29" s="154">
        <v>-239097.35</v>
      </c>
      <c r="E29" s="154">
        <v>45061.22</v>
      </c>
      <c r="F29" s="154">
        <v>702168.89560000005</v>
      </c>
      <c r="G29" s="154">
        <v>844324.18500000006</v>
      </c>
      <c r="H29" s="154">
        <v>717675.55724999995</v>
      </c>
      <c r="I29" s="154">
        <v>-15506.6616500001</v>
      </c>
      <c r="J29" s="154">
        <v>-10854.6631550001</v>
      </c>
      <c r="K29" s="155">
        <v>0.98699999999999999</v>
      </c>
      <c r="L29" s="23"/>
    </row>
    <row r="30" spans="1:12">
      <c r="A30" s="151" t="s">
        <v>352</v>
      </c>
      <c r="B30" s="154">
        <v>125882.73940000001</v>
      </c>
      <c r="C30" s="154">
        <v>101997.45</v>
      </c>
      <c r="D30" s="154">
        <v>-7862.5</v>
      </c>
      <c r="E30" s="154">
        <v>20330.3</v>
      </c>
      <c r="F30" s="154">
        <v>240347.98939999999</v>
      </c>
      <c r="G30" s="154">
        <v>323106.87599999999</v>
      </c>
      <c r="H30" s="154">
        <v>274640.84460000001</v>
      </c>
      <c r="I30" s="154">
        <v>-34292.855199999998</v>
      </c>
      <c r="J30" s="154">
        <v>-24004.998640000002</v>
      </c>
      <c r="K30" s="155">
        <v>0.92600000000000005</v>
      </c>
      <c r="L30" s="23"/>
    </row>
    <row r="31" spans="1:12">
      <c r="A31" s="151" t="s">
        <v>353</v>
      </c>
      <c r="B31" s="154">
        <v>147751.57370000001</v>
      </c>
      <c r="C31" s="154">
        <v>289691.05</v>
      </c>
      <c r="D31" s="154">
        <v>-134657.85</v>
      </c>
      <c r="E31" s="154">
        <v>25793.25</v>
      </c>
      <c r="F31" s="154">
        <v>328578.02370000002</v>
      </c>
      <c r="G31" s="154">
        <v>396940.11800000002</v>
      </c>
      <c r="H31" s="154">
        <v>337399.10029999999</v>
      </c>
      <c r="I31" s="154">
        <v>-8821.0765999999694</v>
      </c>
      <c r="J31" s="154">
        <v>-6174.7536199999804</v>
      </c>
      <c r="K31" s="155">
        <v>0.98399999999999999</v>
      </c>
      <c r="L31" s="23"/>
    </row>
    <row r="32" spans="1:12">
      <c r="A32" s="151" t="s">
        <v>354</v>
      </c>
      <c r="B32" s="154">
        <v>155718.0673</v>
      </c>
      <c r="C32" s="154">
        <v>228799.6</v>
      </c>
      <c r="D32" s="154">
        <v>-133138.04999999999</v>
      </c>
      <c r="E32" s="154">
        <v>17114.919999999998</v>
      </c>
      <c r="F32" s="154">
        <v>268494.53730000003</v>
      </c>
      <c r="G32" s="154">
        <v>304657.86200000002</v>
      </c>
      <c r="H32" s="154">
        <v>258959.1827</v>
      </c>
      <c r="I32" s="154">
        <v>9535.3545999999606</v>
      </c>
      <c r="J32" s="154">
        <v>6674.7482199999704</v>
      </c>
      <c r="K32" s="155">
        <v>1.022</v>
      </c>
      <c r="L32" s="23"/>
    </row>
    <row r="33" spans="1:12">
      <c r="A33" s="151" t="s">
        <v>355</v>
      </c>
      <c r="B33" s="154">
        <v>84554.385899999994</v>
      </c>
      <c r="C33" s="154">
        <v>48460.2</v>
      </c>
      <c r="D33" s="154">
        <v>-1326</v>
      </c>
      <c r="E33" s="154">
        <v>13554.1</v>
      </c>
      <c r="F33" s="154">
        <v>145242.68590000001</v>
      </c>
      <c r="G33" s="154">
        <v>171302.26</v>
      </c>
      <c r="H33" s="154">
        <v>145606.921</v>
      </c>
      <c r="I33" s="154">
        <v>-364.23509999999101</v>
      </c>
      <c r="J33" s="154">
        <v>-254.96456999999401</v>
      </c>
      <c r="K33" s="155">
        <v>0.999</v>
      </c>
      <c r="L33" s="23"/>
    </row>
    <row r="34" spans="1:12">
      <c r="A34" s="151" t="s">
        <v>356</v>
      </c>
      <c r="B34" s="154">
        <v>87794.748500000002</v>
      </c>
      <c r="C34" s="154">
        <v>93486.399999999994</v>
      </c>
      <c r="D34" s="154">
        <v>-852.55</v>
      </c>
      <c r="E34" s="154">
        <v>11364.5</v>
      </c>
      <c r="F34" s="154">
        <v>191793.09849999999</v>
      </c>
      <c r="G34" s="154">
        <v>214716.611</v>
      </c>
      <c r="H34" s="154">
        <v>182509.11934999999</v>
      </c>
      <c r="I34" s="154">
        <v>9283.9791500000301</v>
      </c>
      <c r="J34" s="154">
        <v>6498.7854050000196</v>
      </c>
      <c r="K34" s="155">
        <v>1.03</v>
      </c>
      <c r="L34" s="23"/>
    </row>
    <row r="35" spans="1:12">
      <c r="A35" s="151" t="s">
        <v>357</v>
      </c>
      <c r="B35" s="154">
        <v>2636.2271999999998</v>
      </c>
      <c r="C35" s="154">
        <v>36416.550000000003</v>
      </c>
      <c r="D35" s="154">
        <v>0</v>
      </c>
      <c r="E35" s="154">
        <v>1740.8</v>
      </c>
      <c r="F35" s="154">
        <v>40793.5772</v>
      </c>
      <c r="G35" s="154">
        <v>49057.071000000004</v>
      </c>
      <c r="H35" s="154">
        <v>41698.510349999997</v>
      </c>
      <c r="I35" s="154">
        <v>-904.93315000000405</v>
      </c>
      <c r="J35" s="154">
        <v>-633.45320500000298</v>
      </c>
      <c r="K35" s="155">
        <v>0.98699999999999999</v>
      </c>
      <c r="L35" s="23"/>
    </row>
    <row r="36" spans="1:12">
      <c r="A36" s="151" t="s">
        <v>358</v>
      </c>
      <c r="B36" s="154">
        <v>130337.15399999999</v>
      </c>
      <c r="C36" s="154">
        <v>173640.55</v>
      </c>
      <c r="D36" s="154">
        <v>-110788.15</v>
      </c>
      <c r="E36" s="154">
        <v>11008.35</v>
      </c>
      <c r="F36" s="154">
        <v>204197.90400000001</v>
      </c>
      <c r="G36" s="154">
        <v>250097.399</v>
      </c>
      <c r="H36" s="154">
        <v>212582.78915</v>
      </c>
      <c r="I36" s="154">
        <v>-8384.88514999996</v>
      </c>
      <c r="J36" s="154">
        <v>-5869.41960499997</v>
      </c>
      <c r="K36" s="155">
        <v>0.97699999999999998</v>
      </c>
      <c r="L36" s="23"/>
    </row>
    <row r="37" spans="1:12">
      <c r="A37" s="151" t="s">
        <v>359</v>
      </c>
      <c r="B37" s="154">
        <v>150595.9241</v>
      </c>
      <c r="C37" s="154">
        <v>192315.9</v>
      </c>
      <c r="D37" s="154">
        <v>-111201.25</v>
      </c>
      <c r="E37" s="154">
        <v>4047.87</v>
      </c>
      <c r="F37" s="154">
        <v>235758.44409999999</v>
      </c>
      <c r="G37" s="154">
        <v>285440.51199999999</v>
      </c>
      <c r="H37" s="154">
        <v>242624.43520000001</v>
      </c>
      <c r="I37" s="154">
        <v>-6865.9911000000102</v>
      </c>
      <c r="J37" s="154">
        <v>-4806.1937700000099</v>
      </c>
      <c r="K37" s="155">
        <v>0.98299999999999998</v>
      </c>
      <c r="L37" s="23"/>
    </row>
    <row r="38" spans="1:12" ht="18.75" customHeight="1">
      <c r="A38" s="145" t="s">
        <v>360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5"/>
      <c r="L38" s="23"/>
    </row>
    <row r="39" spans="1:12">
      <c r="A39" s="151" t="s">
        <v>361</v>
      </c>
      <c r="B39" s="154">
        <v>222460.576</v>
      </c>
      <c r="C39" s="154">
        <v>67968.55</v>
      </c>
      <c r="D39" s="154">
        <v>-11902.55</v>
      </c>
      <c r="E39" s="154">
        <v>13937.79</v>
      </c>
      <c r="F39" s="154">
        <v>292464.36599999998</v>
      </c>
      <c r="G39" s="154">
        <v>298308.81099999999</v>
      </c>
      <c r="H39" s="154">
        <v>253562.48934999999</v>
      </c>
      <c r="I39" s="154">
        <v>38901.876649999998</v>
      </c>
      <c r="J39" s="154">
        <v>27231.313655000002</v>
      </c>
      <c r="K39" s="155">
        <v>1.091</v>
      </c>
      <c r="L39" s="23"/>
    </row>
    <row r="40" spans="1:12">
      <c r="A40" s="151" t="s">
        <v>362</v>
      </c>
      <c r="B40" s="154">
        <v>49222.5821</v>
      </c>
      <c r="C40" s="154">
        <v>18393.150000000001</v>
      </c>
      <c r="D40" s="154">
        <v>-782</v>
      </c>
      <c r="E40" s="154">
        <v>6040.1</v>
      </c>
      <c r="F40" s="154">
        <v>72873.8321</v>
      </c>
      <c r="G40" s="154">
        <v>95014.384999999995</v>
      </c>
      <c r="H40" s="154">
        <v>80762.227249999996</v>
      </c>
      <c r="I40" s="154">
        <v>-7888.3951500000003</v>
      </c>
      <c r="J40" s="154">
        <v>-5521.8766050000004</v>
      </c>
      <c r="K40" s="155">
        <v>0.94199999999999995</v>
      </c>
      <c r="L40" s="23"/>
    </row>
    <row r="41" spans="1:12">
      <c r="A41" s="151" t="s">
        <v>363</v>
      </c>
      <c r="B41" s="154">
        <v>111824.3063</v>
      </c>
      <c r="C41" s="154">
        <v>23992.95</v>
      </c>
      <c r="D41" s="154">
        <v>-25416.7</v>
      </c>
      <c r="E41" s="154">
        <v>3748.84</v>
      </c>
      <c r="F41" s="154">
        <v>114149.39629999999</v>
      </c>
      <c r="G41" s="154">
        <v>122955.132</v>
      </c>
      <c r="H41" s="154">
        <v>104511.8622</v>
      </c>
      <c r="I41" s="154">
        <v>9637.5341000000208</v>
      </c>
      <c r="J41" s="154">
        <v>6746.27387000001</v>
      </c>
      <c r="K41" s="155">
        <v>1.0549999999999999</v>
      </c>
      <c r="L41" s="23"/>
    </row>
    <row r="42" spans="1:12">
      <c r="A42" s="151" t="s">
        <v>364</v>
      </c>
      <c r="B42" s="154">
        <v>30349.8547</v>
      </c>
      <c r="C42" s="154">
        <v>52352.35</v>
      </c>
      <c r="D42" s="154">
        <v>-7073.7</v>
      </c>
      <c r="E42" s="154">
        <v>3427.71</v>
      </c>
      <c r="F42" s="154">
        <v>79056.214699999997</v>
      </c>
      <c r="G42" s="154">
        <v>91744.244999999995</v>
      </c>
      <c r="H42" s="154">
        <v>77982.608250000005</v>
      </c>
      <c r="I42" s="154">
        <v>1073.60645000002</v>
      </c>
      <c r="J42" s="154">
        <v>751.52451500001496</v>
      </c>
      <c r="K42" s="155">
        <v>1.008</v>
      </c>
      <c r="L42" s="23"/>
    </row>
    <row r="43" spans="1:12">
      <c r="A43" s="151" t="s">
        <v>365</v>
      </c>
      <c r="B43" s="154">
        <v>126700.7792</v>
      </c>
      <c r="C43" s="154">
        <v>19145.400000000001</v>
      </c>
      <c r="D43" s="154">
        <v>-11339.85</v>
      </c>
      <c r="E43" s="154">
        <v>5317.26</v>
      </c>
      <c r="F43" s="154">
        <v>139823.58919999999</v>
      </c>
      <c r="G43" s="154">
        <v>155192.72500000001</v>
      </c>
      <c r="H43" s="154">
        <v>131913.81625</v>
      </c>
      <c r="I43" s="154">
        <v>7909.7729500000096</v>
      </c>
      <c r="J43" s="154">
        <v>5536.8410650000096</v>
      </c>
      <c r="K43" s="155">
        <v>1.036</v>
      </c>
      <c r="L43" s="23"/>
    </row>
    <row r="44" spans="1:12">
      <c r="A44" s="151" t="s">
        <v>366</v>
      </c>
      <c r="B44" s="154">
        <v>827659.71680000005</v>
      </c>
      <c r="C44" s="154">
        <v>1043391.15</v>
      </c>
      <c r="D44" s="154">
        <v>-662948.15</v>
      </c>
      <c r="E44" s="154">
        <v>66115.55</v>
      </c>
      <c r="F44" s="154">
        <v>1274218.2668000001</v>
      </c>
      <c r="G44" s="154">
        <v>1509350.96</v>
      </c>
      <c r="H44" s="154">
        <v>1282948.3160000001</v>
      </c>
      <c r="I44" s="154">
        <v>-8730.0491999997794</v>
      </c>
      <c r="J44" s="154">
        <v>-6111.0344399998403</v>
      </c>
      <c r="K44" s="155">
        <v>0.996</v>
      </c>
      <c r="L44" s="23"/>
    </row>
    <row r="45" spans="1:12">
      <c r="A45" s="151" t="s">
        <v>367</v>
      </c>
      <c r="B45" s="154">
        <v>46058.820399999997</v>
      </c>
      <c r="C45" s="154">
        <v>7527.6</v>
      </c>
      <c r="D45" s="154">
        <v>-12362.4</v>
      </c>
      <c r="E45" s="154">
        <v>1587.29</v>
      </c>
      <c r="F45" s="154">
        <v>42811.310400000002</v>
      </c>
      <c r="G45" s="154">
        <v>49793.493999999999</v>
      </c>
      <c r="H45" s="154">
        <v>42324.469899999996</v>
      </c>
      <c r="I45" s="154">
        <v>486.84050000000599</v>
      </c>
      <c r="J45" s="154">
        <v>340.78835000000402</v>
      </c>
      <c r="K45" s="155">
        <v>1.0069999999999999</v>
      </c>
      <c r="L45" s="23"/>
    </row>
    <row r="46" spans="1:12">
      <c r="A46" s="151" t="s">
        <v>368</v>
      </c>
      <c r="B46" s="154">
        <v>101085.7273</v>
      </c>
      <c r="C46" s="154">
        <v>80507.75</v>
      </c>
      <c r="D46" s="154">
        <v>-69957.55</v>
      </c>
      <c r="E46" s="154">
        <v>1920.66</v>
      </c>
      <c r="F46" s="154">
        <v>113556.5873</v>
      </c>
      <c r="G46" s="154">
        <v>126376.88499999999</v>
      </c>
      <c r="H46" s="154">
        <v>107420.35225</v>
      </c>
      <c r="I46" s="154">
        <v>6136.2350500000002</v>
      </c>
      <c r="J46" s="154">
        <v>4295.3645349999997</v>
      </c>
      <c r="K46" s="155">
        <v>1.034</v>
      </c>
      <c r="L46" s="23"/>
    </row>
    <row r="47" spans="1:12" ht="18.75" customHeight="1">
      <c r="A47" s="145" t="s">
        <v>369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5"/>
      <c r="L47" s="23"/>
    </row>
    <row r="48" spans="1:12">
      <c r="A48" s="151" t="s">
        <v>370</v>
      </c>
      <c r="B48" s="154">
        <v>576590.8726</v>
      </c>
      <c r="C48" s="154">
        <v>97153.3</v>
      </c>
      <c r="D48" s="154">
        <v>-112521.3</v>
      </c>
      <c r="E48" s="154">
        <v>38316.980000000003</v>
      </c>
      <c r="F48" s="154">
        <v>599539.85259999998</v>
      </c>
      <c r="G48" s="154">
        <v>706021.28700000001</v>
      </c>
      <c r="H48" s="154">
        <v>600118.09395000001</v>
      </c>
      <c r="I48" s="154">
        <v>-578.24135000002605</v>
      </c>
      <c r="J48" s="154">
        <v>-404.76894500001799</v>
      </c>
      <c r="K48" s="155">
        <v>0.999</v>
      </c>
      <c r="L48" s="23"/>
    </row>
    <row r="49" spans="1:12">
      <c r="A49" s="151" t="s">
        <v>371</v>
      </c>
      <c r="B49" s="154">
        <v>109274.7971</v>
      </c>
      <c r="C49" s="154">
        <v>28297.35</v>
      </c>
      <c r="D49" s="154">
        <v>-17980.900000000001</v>
      </c>
      <c r="E49" s="154">
        <v>2268.9899999999998</v>
      </c>
      <c r="F49" s="154">
        <v>121860.2371</v>
      </c>
      <c r="G49" s="154">
        <v>120241.898</v>
      </c>
      <c r="H49" s="154">
        <v>102205.6133</v>
      </c>
      <c r="I49" s="154">
        <v>19654.623800000001</v>
      </c>
      <c r="J49" s="154">
        <v>13758.23666</v>
      </c>
      <c r="K49" s="155">
        <v>1.1140000000000001</v>
      </c>
      <c r="L49" s="23"/>
    </row>
    <row r="50" spans="1:12">
      <c r="A50" s="151" t="s">
        <v>372</v>
      </c>
      <c r="B50" s="154">
        <v>42895.058700000001</v>
      </c>
      <c r="C50" s="154">
        <v>60914.400000000001</v>
      </c>
      <c r="D50" s="154">
        <v>-36070.6</v>
      </c>
      <c r="E50" s="154">
        <v>2370.31</v>
      </c>
      <c r="F50" s="154">
        <v>70109.168699999995</v>
      </c>
      <c r="G50" s="154">
        <v>92442.111999999994</v>
      </c>
      <c r="H50" s="154">
        <v>78575.795199999993</v>
      </c>
      <c r="I50" s="154">
        <v>-8466.6264999999803</v>
      </c>
      <c r="J50" s="154">
        <v>-5926.6385499999897</v>
      </c>
      <c r="K50" s="155">
        <v>0.93600000000000005</v>
      </c>
      <c r="L50" s="23"/>
    </row>
    <row r="51" spans="1:12">
      <c r="A51" s="151" t="s">
        <v>373</v>
      </c>
      <c r="B51" s="154">
        <v>229210.12700000001</v>
      </c>
      <c r="C51" s="154">
        <v>52578.45</v>
      </c>
      <c r="D51" s="154">
        <v>-28341.55</v>
      </c>
      <c r="E51" s="154">
        <v>14343.58</v>
      </c>
      <c r="F51" s="154">
        <v>267790.60700000002</v>
      </c>
      <c r="G51" s="154">
        <v>342466.16</v>
      </c>
      <c r="H51" s="154">
        <v>291096.23599999998</v>
      </c>
      <c r="I51" s="154">
        <v>-23305.629000000001</v>
      </c>
      <c r="J51" s="154">
        <v>-16313.9403</v>
      </c>
      <c r="K51" s="155">
        <v>0.95199999999999996</v>
      </c>
      <c r="L51" s="23"/>
    </row>
    <row r="52" spans="1:12">
      <c r="A52" s="151" t="s">
        <v>374</v>
      </c>
      <c r="B52" s="154">
        <v>277387.75719999999</v>
      </c>
      <c r="C52" s="154">
        <v>114325</v>
      </c>
      <c r="D52" s="154">
        <v>-19776.099999999999</v>
      </c>
      <c r="E52" s="154">
        <v>14353.61</v>
      </c>
      <c r="F52" s="154">
        <v>386290.2672</v>
      </c>
      <c r="G52" s="154">
        <v>400437.75300000003</v>
      </c>
      <c r="H52" s="154">
        <v>340372.09005</v>
      </c>
      <c r="I52" s="154">
        <v>45918.177150000003</v>
      </c>
      <c r="J52" s="154">
        <v>32142.724005</v>
      </c>
      <c r="K52" s="155">
        <v>1.08</v>
      </c>
      <c r="L52" s="23"/>
    </row>
    <row r="53" spans="1:12">
      <c r="A53" s="151" t="s">
        <v>375</v>
      </c>
      <c r="B53" s="154">
        <v>40981.481500000002</v>
      </c>
      <c r="C53" s="154">
        <v>15436.85</v>
      </c>
      <c r="D53" s="154">
        <v>-345.1</v>
      </c>
      <c r="E53" s="154">
        <v>4006.73</v>
      </c>
      <c r="F53" s="154">
        <v>60079.961499999998</v>
      </c>
      <c r="G53" s="154">
        <v>79993.899000000005</v>
      </c>
      <c r="H53" s="154">
        <v>67994.814150000006</v>
      </c>
      <c r="I53" s="154">
        <v>-7914.8526499999998</v>
      </c>
      <c r="J53" s="154">
        <v>-5540.396855</v>
      </c>
      <c r="K53" s="155">
        <v>0.93100000000000005</v>
      </c>
      <c r="L53" s="23"/>
    </row>
    <row r="54" spans="1:12">
      <c r="A54" s="151" t="s">
        <v>376</v>
      </c>
      <c r="B54" s="154">
        <v>100147.7276</v>
      </c>
      <c r="C54" s="154">
        <v>83142.75</v>
      </c>
      <c r="D54" s="154">
        <v>-13965.5</v>
      </c>
      <c r="E54" s="154">
        <v>6503.01</v>
      </c>
      <c r="F54" s="154">
        <v>175827.98759999999</v>
      </c>
      <c r="G54" s="154">
        <v>201105.61</v>
      </c>
      <c r="H54" s="154">
        <v>170939.76850000001</v>
      </c>
      <c r="I54" s="154">
        <v>4888.2191000000203</v>
      </c>
      <c r="J54" s="154">
        <v>3421.7533700000099</v>
      </c>
      <c r="K54" s="155">
        <v>1.0169999999999999</v>
      </c>
      <c r="L54" s="23"/>
    </row>
    <row r="55" spans="1:12">
      <c r="A55" s="151" t="s">
        <v>377</v>
      </c>
      <c r="B55" s="154">
        <v>23912.488499999999</v>
      </c>
      <c r="C55" s="154">
        <v>31745.8</v>
      </c>
      <c r="D55" s="154">
        <v>-75.650000000000006</v>
      </c>
      <c r="E55" s="154">
        <v>4586.6000000000004</v>
      </c>
      <c r="F55" s="154">
        <v>60169.238499999999</v>
      </c>
      <c r="G55" s="154">
        <v>64338.807000000001</v>
      </c>
      <c r="H55" s="154">
        <v>54687.985950000002</v>
      </c>
      <c r="I55" s="154">
        <v>5481.2525499999902</v>
      </c>
      <c r="J55" s="154">
        <v>3836.8767849999899</v>
      </c>
      <c r="K55" s="155">
        <v>1.06</v>
      </c>
      <c r="L55" s="23"/>
    </row>
    <row r="56" spans="1:12">
      <c r="A56" s="151" t="s">
        <v>378</v>
      </c>
      <c r="B56" s="154">
        <v>55265.381399999998</v>
      </c>
      <c r="C56" s="154">
        <v>13345.85</v>
      </c>
      <c r="D56" s="154">
        <v>-15560.95</v>
      </c>
      <c r="E56" s="154">
        <v>2728.5</v>
      </c>
      <c r="F56" s="154">
        <v>55778.7814</v>
      </c>
      <c r="G56" s="154">
        <v>76685.296000000002</v>
      </c>
      <c r="H56" s="154">
        <v>65182.501600000003</v>
      </c>
      <c r="I56" s="154">
        <v>-9403.7201999999997</v>
      </c>
      <c r="J56" s="154">
        <v>-6582.6041400000004</v>
      </c>
      <c r="K56" s="155">
        <v>0.91400000000000003</v>
      </c>
      <c r="L56" s="23"/>
    </row>
    <row r="57" spans="1:12" ht="18.75" customHeight="1">
      <c r="A57" s="145" t="s">
        <v>379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23"/>
    </row>
    <row r="58" spans="1:12">
      <c r="A58" s="151" t="s">
        <v>380</v>
      </c>
      <c r="B58" s="154">
        <v>32644.991099999999</v>
      </c>
      <c r="C58" s="154">
        <v>3169.65</v>
      </c>
      <c r="D58" s="154">
        <v>-4200.7</v>
      </c>
      <c r="E58" s="154">
        <v>777.07</v>
      </c>
      <c r="F58" s="154">
        <v>32391.0111</v>
      </c>
      <c r="G58" s="154">
        <v>33466.758999999998</v>
      </c>
      <c r="H58" s="154">
        <v>28446.745149999999</v>
      </c>
      <c r="I58" s="154">
        <v>3944.26595</v>
      </c>
      <c r="J58" s="154">
        <v>2760.9861649999998</v>
      </c>
      <c r="K58" s="155">
        <v>1.0820000000000001</v>
      </c>
      <c r="L58" s="23"/>
    </row>
    <row r="59" spans="1:12">
      <c r="A59" s="151" t="s">
        <v>381</v>
      </c>
      <c r="B59" s="154">
        <v>140746.2046</v>
      </c>
      <c r="C59" s="154">
        <v>26096.7</v>
      </c>
      <c r="D59" s="154">
        <v>-19836.45</v>
      </c>
      <c r="E59" s="154">
        <v>4692</v>
      </c>
      <c r="F59" s="154">
        <v>151698.4546</v>
      </c>
      <c r="G59" s="154">
        <v>170549.40900000001</v>
      </c>
      <c r="H59" s="154">
        <v>144966.99765</v>
      </c>
      <c r="I59" s="154">
        <v>6731.4569499999898</v>
      </c>
      <c r="J59" s="154">
        <v>4712.0198649999902</v>
      </c>
      <c r="K59" s="155">
        <v>1.028</v>
      </c>
      <c r="L59" s="23"/>
    </row>
    <row r="60" spans="1:12">
      <c r="A60" s="151" t="s">
        <v>382</v>
      </c>
      <c r="B60" s="154">
        <v>50537.805099999998</v>
      </c>
      <c r="C60" s="154">
        <v>6227.1</v>
      </c>
      <c r="D60" s="154">
        <v>-7043.1</v>
      </c>
      <c r="E60" s="154">
        <v>1105</v>
      </c>
      <c r="F60" s="154">
        <v>50826.805099999998</v>
      </c>
      <c r="G60" s="154">
        <v>67509.016000000003</v>
      </c>
      <c r="H60" s="154">
        <v>57382.6636</v>
      </c>
      <c r="I60" s="154">
        <v>-6555.8585000000003</v>
      </c>
      <c r="J60" s="154">
        <v>-4589.10095</v>
      </c>
      <c r="K60" s="155">
        <v>0.93200000000000005</v>
      </c>
      <c r="L60" s="23"/>
    </row>
    <row r="61" spans="1:12">
      <c r="A61" s="151" t="s">
        <v>383</v>
      </c>
      <c r="B61" s="154">
        <v>504781.1421</v>
      </c>
      <c r="C61" s="154">
        <v>703229.65</v>
      </c>
      <c r="D61" s="154">
        <v>-362298.05</v>
      </c>
      <c r="E61" s="154">
        <v>50411.97</v>
      </c>
      <c r="F61" s="154">
        <v>896124.7121</v>
      </c>
      <c r="G61" s="154">
        <v>1102542.1950000001</v>
      </c>
      <c r="H61" s="154">
        <v>937160.86575</v>
      </c>
      <c r="I61" s="154">
        <v>-41036.15365</v>
      </c>
      <c r="J61" s="154">
        <v>-28725.307554999999</v>
      </c>
      <c r="K61" s="155">
        <v>0.97399999999999998</v>
      </c>
      <c r="L61" s="23"/>
    </row>
    <row r="62" spans="1:12">
      <c r="A62" s="151" t="s">
        <v>384</v>
      </c>
      <c r="B62" s="154">
        <v>114646.97719999999</v>
      </c>
      <c r="C62" s="154">
        <v>42878.25</v>
      </c>
      <c r="D62" s="154">
        <v>-623.04999999999995</v>
      </c>
      <c r="E62" s="154">
        <v>8425.2000000000007</v>
      </c>
      <c r="F62" s="154">
        <v>165327.37719999999</v>
      </c>
      <c r="G62" s="154">
        <v>193750.231</v>
      </c>
      <c r="H62" s="154">
        <v>164687.69635000001</v>
      </c>
      <c r="I62" s="154">
        <v>639.68085000006204</v>
      </c>
      <c r="J62" s="154">
        <v>447.77659500004398</v>
      </c>
      <c r="K62" s="155">
        <v>1.002</v>
      </c>
      <c r="L62" s="23"/>
    </row>
    <row r="63" spans="1:12">
      <c r="A63" s="151" t="s">
        <v>385</v>
      </c>
      <c r="B63" s="154">
        <v>217816.82709999999</v>
      </c>
      <c r="C63" s="154">
        <v>54997.55</v>
      </c>
      <c r="D63" s="154">
        <v>-17795.599999999999</v>
      </c>
      <c r="E63" s="154">
        <v>20064.59</v>
      </c>
      <c r="F63" s="154">
        <v>275083.36709999997</v>
      </c>
      <c r="G63" s="154">
        <v>321968.90899999999</v>
      </c>
      <c r="H63" s="154">
        <v>273673.57264999999</v>
      </c>
      <c r="I63" s="154">
        <v>1409.7944499999901</v>
      </c>
      <c r="J63" s="154">
        <v>986.85611499999095</v>
      </c>
      <c r="K63" s="155">
        <v>1.0029999999999999</v>
      </c>
      <c r="L63" s="23"/>
    </row>
    <row r="64" spans="1:12">
      <c r="A64" s="151" t="s">
        <v>386</v>
      </c>
      <c r="B64" s="154">
        <v>736691.0895</v>
      </c>
      <c r="C64" s="154">
        <v>193883.3</v>
      </c>
      <c r="D64" s="154">
        <v>-58857.4</v>
      </c>
      <c r="E64" s="154">
        <v>46201.58</v>
      </c>
      <c r="F64" s="154">
        <v>917918.56949999998</v>
      </c>
      <c r="G64" s="154">
        <v>1143694.4620000001</v>
      </c>
      <c r="H64" s="154">
        <v>972140.29269999999</v>
      </c>
      <c r="I64" s="154">
        <v>-54221.7232</v>
      </c>
      <c r="J64" s="154">
        <v>-37955.20624</v>
      </c>
      <c r="K64" s="155">
        <v>0.96699999999999997</v>
      </c>
      <c r="L64" s="23"/>
    </row>
    <row r="65" spans="1:12">
      <c r="A65" s="151" t="s">
        <v>387</v>
      </c>
      <c r="B65" s="154">
        <v>78304.9087</v>
      </c>
      <c r="C65" s="154">
        <v>39978.050000000003</v>
      </c>
      <c r="D65" s="154">
        <v>-4554.3</v>
      </c>
      <c r="E65" s="154">
        <v>4844.66</v>
      </c>
      <c r="F65" s="154">
        <v>118573.3187</v>
      </c>
      <c r="G65" s="154">
        <v>125744.57</v>
      </c>
      <c r="H65" s="154">
        <v>106882.8845</v>
      </c>
      <c r="I65" s="154">
        <v>11690.4342</v>
      </c>
      <c r="J65" s="154">
        <v>8183.3039399999898</v>
      </c>
      <c r="K65" s="155">
        <v>1.0649999999999999</v>
      </c>
      <c r="L65" s="23"/>
    </row>
    <row r="66" spans="1:12">
      <c r="A66" s="151" t="s">
        <v>388</v>
      </c>
      <c r="B66" s="154">
        <v>53661.098400000003</v>
      </c>
      <c r="C66" s="154">
        <v>18470.5</v>
      </c>
      <c r="D66" s="154">
        <v>-31403.25</v>
      </c>
      <c r="E66" s="154">
        <v>662.32</v>
      </c>
      <c r="F66" s="154">
        <v>41390.668400000002</v>
      </c>
      <c r="G66" s="154">
        <v>46455.714</v>
      </c>
      <c r="H66" s="154">
        <v>39487.356899999999</v>
      </c>
      <c r="I66" s="154">
        <v>1903.3115</v>
      </c>
      <c r="J66" s="154">
        <v>1332.3180500000001</v>
      </c>
      <c r="K66" s="155">
        <v>1.0289999999999999</v>
      </c>
      <c r="L66" s="23"/>
    </row>
    <row r="67" spans="1:12">
      <c r="A67" s="151" t="s">
        <v>389</v>
      </c>
      <c r="B67" s="154">
        <v>48511.494500000001</v>
      </c>
      <c r="C67" s="154">
        <v>12425.3</v>
      </c>
      <c r="D67" s="154">
        <v>-3625.25</v>
      </c>
      <c r="E67" s="154">
        <v>828.07</v>
      </c>
      <c r="F67" s="154">
        <v>58139.614500000003</v>
      </c>
      <c r="G67" s="154">
        <v>57833.542000000001</v>
      </c>
      <c r="H67" s="154">
        <v>49158.510699999999</v>
      </c>
      <c r="I67" s="154">
        <v>8981.1038000000008</v>
      </c>
      <c r="J67" s="154">
        <v>6286.7726599999996</v>
      </c>
      <c r="K67" s="155">
        <v>1.109</v>
      </c>
      <c r="L67" s="23"/>
    </row>
    <row r="68" spans="1:12">
      <c r="A68" s="151" t="s">
        <v>390</v>
      </c>
      <c r="B68" s="154">
        <v>3441.2593000000002</v>
      </c>
      <c r="C68" s="154">
        <v>11120.55</v>
      </c>
      <c r="D68" s="154">
        <v>-8.5</v>
      </c>
      <c r="E68" s="154">
        <v>303.45</v>
      </c>
      <c r="F68" s="154">
        <v>14856.7593</v>
      </c>
      <c r="G68" s="154">
        <v>13237.154</v>
      </c>
      <c r="H68" s="154">
        <v>11251.580900000001</v>
      </c>
      <c r="I68" s="154">
        <v>3605.1783999999998</v>
      </c>
      <c r="J68" s="154">
        <v>2523.6248799999998</v>
      </c>
      <c r="K68" s="155">
        <v>1.1910000000000001</v>
      </c>
      <c r="L68" s="23"/>
    </row>
    <row r="69" spans="1:12">
      <c r="A69" s="151" t="s">
        <v>391</v>
      </c>
      <c r="B69" s="154">
        <v>52276.500999999997</v>
      </c>
      <c r="C69" s="154">
        <v>13234.5</v>
      </c>
      <c r="D69" s="154">
        <v>-5740.05</v>
      </c>
      <c r="E69" s="154">
        <v>581.4</v>
      </c>
      <c r="F69" s="154">
        <v>60352.351000000002</v>
      </c>
      <c r="G69" s="154">
        <v>86965.346000000005</v>
      </c>
      <c r="H69" s="154">
        <v>73920.544099999999</v>
      </c>
      <c r="I69" s="154">
        <v>-13568.1931</v>
      </c>
      <c r="J69" s="154">
        <v>-9497.7351699999999</v>
      </c>
      <c r="K69" s="155">
        <v>0.89100000000000001</v>
      </c>
      <c r="L69" s="23"/>
    </row>
    <row r="70" spans="1:12">
      <c r="A70" s="151" t="s">
        <v>392</v>
      </c>
      <c r="B70" s="154">
        <v>22919.5674</v>
      </c>
      <c r="C70" s="154">
        <v>10047.85</v>
      </c>
      <c r="D70" s="154">
        <v>-3548.75</v>
      </c>
      <c r="E70" s="154">
        <v>350.2</v>
      </c>
      <c r="F70" s="154">
        <v>29768.867399999999</v>
      </c>
      <c r="G70" s="154">
        <v>33611.364999999998</v>
      </c>
      <c r="H70" s="154">
        <v>28569.660250000001</v>
      </c>
      <c r="I70" s="154">
        <v>1199.20714999999</v>
      </c>
      <c r="J70" s="154">
        <v>839.44500499999594</v>
      </c>
      <c r="K70" s="155">
        <v>1.0249999999999999</v>
      </c>
      <c r="L70" s="23"/>
    </row>
    <row r="71" spans="1:12" ht="18.75" customHeight="1">
      <c r="A71" s="145" t="s">
        <v>393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23"/>
    </row>
    <row r="72" spans="1:12">
      <c r="A72" s="151" t="s">
        <v>394</v>
      </c>
      <c r="B72" s="154">
        <v>30345.518800000002</v>
      </c>
      <c r="C72" s="154">
        <v>6947.05</v>
      </c>
      <c r="D72" s="154">
        <v>-3026.85</v>
      </c>
      <c r="E72" s="154">
        <v>2533.6799999999998</v>
      </c>
      <c r="F72" s="154">
        <v>36799.398800000003</v>
      </c>
      <c r="G72" s="154">
        <v>48284.834000000003</v>
      </c>
      <c r="H72" s="154">
        <v>41042.108899999999</v>
      </c>
      <c r="I72" s="154">
        <v>-4242.7101000000002</v>
      </c>
      <c r="J72" s="154">
        <v>-2969.89707</v>
      </c>
      <c r="K72" s="155">
        <v>0.93799999999999994</v>
      </c>
      <c r="L72" s="23"/>
    </row>
    <row r="73" spans="1:12">
      <c r="A73" s="151" t="s">
        <v>395</v>
      </c>
      <c r="B73" s="154">
        <v>178996.06909999999</v>
      </c>
      <c r="C73" s="154">
        <v>29869</v>
      </c>
      <c r="D73" s="154">
        <v>-63600.4</v>
      </c>
      <c r="E73" s="154">
        <v>268.08999999999997</v>
      </c>
      <c r="F73" s="154">
        <v>145532.7591</v>
      </c>
      <c r="G73" s="154">
        <v>170162.12299999999</v>
      </c>
      <c r="H73" s="154">
        <v>144637.80455</v>
      </c>
      <c r="I73" s="154">
        <v>894.95454999999504</v>
      </c>
      <c r="J73" s="154">
        <v>626.46818499999597</v>
      </c>
      <c r="K73" s="155">
        <v>1.004</v>
      </c>
      <c r="L73" s="23"/>
    </row>
    <row r="74" spans="1:12">
      <c r="A74" s="151" t="s">
        <v>396</v>
      </c>
      <c r="B74" s="154">
        <v>114139.67690000001</v>
      </c>
      <c r="C74" s="154">
        <v>79291.399999999994</v>
      </c>
      <c r="D74" s="154">
        <v>-13310.15</v>
      </c>
      <c r="E74" s="154">
        <v>3142.62</v>
      </c>
      <c r="F74" s="154">
        <v>183263.54689999999</v>
      </c>
      <c r="G74" s="154">
        <v>187596.796</v>
      </c>
      <c r="H74" s="154">
        <v>159457.27660000001</v>
      </c>
      <c r="I74" s="154">
        <v>23806.2703</v>
      </c>
      <c r="J74" s="154">
        <v>16664.389210000001</v>
      </c>
      <c r="K74" s="155">
        <v>1.089</v>
      </c>
      <c r="L74" s="23"/>
    </row>
    <row r="75" spans="1:12">
      <c r="A75" s="151" t="s">
        <v>397</v>
      </c>
      <c r="B75" s="154">
        <v>54535.5049</v>
      </c>
      <c r="C75" s="154">
        <v>8125.15</v>
      </c>
      <c r="D75" s="154">
        <v>-13142.7</v>
      </c>
      <c r="E75" s="154">
        <v>-591.77</v>
      </c>
      <c r="F75" s="154">
        <v>48926.1849</v>
      </c>
      <c r="G75" s="154">
        <v>48826.472999999998</v>
      </c>
      <c r="H75" s="154">
        <v>41502.502050000003</v>
      </c>
      <c r="I75" s="154">
        <v>7423.6828500000101</v>
      </c>
      <c r="J75" s="154">
        <v>5196.5779950000097</v>
      </c>
      <c r="K75" s="155">
        <v>1.1060000000000001</v>
      </c>
      <c r="L75" s="23"/>
    </row>
    <row r="76" spans="1:12">
      <c r="A76" s="151" t="s">
        <v>398</v>
      </c>
      <c r="B76" s="154">
        <v>42652.248299999999</v>
      </c>
      <c r="C76" s="154">
        <v>8762.65</v>
      </c>
      <c r="D76" s="154">
        <v>-1821.55</v>
      </c>
      <c r="E76" s="154">
        <v>1761.88</v>
      </c>
      <c r="F76" s="154">
        <v>51355.228300000002</v>
      </c>
      <c r="G76" s="154">
        <v>50829.752</v>
      </c>
      <c r="H76" s="154">
        <v>43205.289199999999</v>
      </c>
      <c r="I76" s="154">
        <v>8149.9390999999996</v>
      </c>
      <c r="J76" s="154">
        <v>5704.9573700000001</v>
      </c>
      <c r="K76" s="155">
        <v>1.1120000000000001</v>
      </c>
      <c r="L76" s="23"/>
    </row>
    <row r="77" spans="1:12">
      <c r="A77" s="151" t="s">
        <v>399</v>
      </c>
      <c r="B77" s="154">
        <v>842385.87849999999</v>
      </c>
      <c r="C77" s="154">
        <v>172430.15</v>
      </c>
      <c r="D77" s="154">
        <v>-70376.600000000006</v>
      </c>
      <c r="E77" s="154">
        <v>28735.27</v>
      </c>
      <c r="F77" s="154">
        <v>973174.69850000006</v>
      </c>
      <c r="G77" s="154">
        <v>895949.62</v>
      </c>
      <c r="H77" s="154">
        <v>761557.17700000003</v>
      </c>
      <c r="I77" s="154">
        <v>211617.5215</v>
      </c>
      <c r="J77" s="154">
        <v>148132.26504999999</v>
      </c>
      <c r="K77" s="155">
        <v>1.165</v>
      </c>
      <c r="L77" s="23"/>
    </row>
    <row r="78" spans="1:12">
      <c r="A78" s="151" t="s">
        <v>400</v>
      </c>
      <c r="B78" s="154">
        <v>26123.797500000001</v>
      </c>
      <c r="C78" s="154">
        <v>12069.15</v>
      </c>
      <c r="D78" s="154">
        <v>-3730.65</v>
      </c>
      <c r="E78" s="154">
        <v>651.1</v>
      </c>
      <c r="F78" s="154">
        <v>35113.397499999999</v>
      </c>
      <c r="G78" s="154">
        <v>39841.46</v>
      </c>
      <c r="H78" s="154">
        <v>33865.241000000002</v>
      </c>
      <c r="I78" s="154">
        <v>1248.1565000000001</v>
      </c>
      <c r="J78" s="154">
        <v>873.70954999999799</v>
      </c>
      <c r="K78" s="155">
        <v>1.022</v>
      </c>
      <c r="L78" s="23"/>
    </row>
    <row r="79" spans="1:12">
      <c r="A79" s="151" t="s">
        <v>401</v>
      </c>
      <c r="B79" s="154">
        <v>261693.2445</v>
      </c>
      <c r="C79" s="154">
        <v>40802.550000000003</v>
      </c>
      <c r="D79" s="154">
        <v>-45492.85</v>
      </c>
      <c r="E79" s="154">
        <v>7705.25</v>
      </c>
      <c r="F79" s="154">
        <v>264708.19449999998</v>
      </c>
      <c r="G79" s="154">
        <v>262871.48300000001</v>
      </c>
      <c r="H79" s="154">
        <v>223440.76055000001</v>
      </c>
      <c r="I79" s="154">
        <v>41267.433949999999</v>
      </c>
      <c r="J79" s="154">
        <v>28887.203764999998</v>
      </c>
      <c r="K79" s="155">
        <v>1.1100000000000001</v>
      </c>
      <c r="L79" s="23"/>
    </row>
    <row r="80" spans="1:12">
      <c r="A80" s="151" t="s">
        <v>402</v>
      </c>
      <c r="B80" s="154">
        <v>77881.435800000007</v>
      </c>
      <c r="C80" s="154">
        <v>10834.1</v>
      </c>
      <c r="D80" s="154">
        <v>-15945.15</v>
      </c>
      <c r="E80" s="154">
        <v>1207.51</v>
      </c>
      <c r="F80" s="154">
        <v>73977.895799999998</v>
      </c>
      <c r="G80" s="154">
        <v>80049.684999999998</v>
      </c>
      <c r="H80" s="154">
        <v>68042.232250000001</v>
      </c>
      <c r="I80" s="154">
        <v>5935.6635500000102</v>
      </c>
      <c r="J80" s="154">
        <v>4154.9644850000104</v>
      </c>
      <c r="K80" s="155">
        <v>1.052</v>
      </c>
      <c r="L80" s="23"/>
    </row>
    <row r="81" spans="1:12">
      <c r="A81" s="151" t="s">
        <v>403</v>
      </c>
      <c r="B81" s="154">
        <v>124830.561</v>
      </c>
      <c r="C81" s="154">
        <v>29089.55</v>
      </c>
      <c r="D81" s="154">
        <v>-24429.85</v>
      </c>
      <c r="E81" s="154">
        <v>1537.82</v>
      </c>
      <c r="F81" s="154">
        <v>131028.08100000001</v>
      </c>
      <c r="G81" s="154">
        <v>137091.356</v>
      </c>
      <c r="H81" s="154">
        <v>116527.6526</v>
      </c>
      <c r="I81" s="154">
        <v>14500.428400000001</v>
      </c>
      <c r="J81" s="154">
        <v>10150.29988</v>
      </c>
      <c r="K81" s="155">
        <v>1.0740000000000001</v>
      </c>
      <c r="L81" s="23"/>
    </row>
    <row r="82" spans="1:12">
      <c r="A82" s="151" t="s">
        <v>404</v>
      </c>
      <c r="B82" s="154">
        <v>64691.627999999997</v>
      </c>
      <c r="C82" s="154">
        <v>14157.6</v>
      </c>
      <c r="D82" s="154">
        <v>-31.45</v>
      </c>
      <c r="E82" s="154">
        <v>3876.17</v>
      </c>
      <c r="F82" s="154">
        <v>82693.948000000004</v>
      </c>
      <c r="G82" s="154">
        <v>98012.56</v>
      </c>
      <c r="H82" s="154">
        <v>83310.676000000007</v>
      </c>
      <c r="I82" s="154">
        <v>-616.72799999998801</v>
      </c>
      <c r="J82" s="154">
        <v>-431.70959999999201</v>
      </c>
      <c r="K82" s="155">
        <v>0.996</v>
      </c>
      <c r="L82" s="23"/>
    </row>
    <row r="83" spans="1:12">
      <c r="A83" s="151" t="s">
        <v>405</v>
      </c>
      <c r="B83" s="154">
        <v>129423.72440000001</v>
      </c>
      <c r="C83" s="154">
        <v>48937.05</v>
      </c>
      <c r="D83" s="154">
        <v>-20904.05</v>
      </c>
      <c r="E83" s="154">
        <v>6622.86</v>
      </c>
      <c r="F83" s="154">
        <v>164079.58439999999</v>
      </c>
      <c r="G83" s="154">
        <v>179725.52299999999</v>
      </c>
      <c r="H83" s="154">
        <v>152766.69454999999</v>
      </c>
      <c r="I83" s="154">
        <v>11312.88985</v>
      </c>
      <c r="J83" s="154">
        <v>7919.0228950000001</v>
      </c>
      <c r="K83" s="155">
        <v>1.044</v>
      </c>
      <c r="L83" s="23"/>
    </row>
    <row r="84" spans="1:12">
      <c r="A84" s="151" t="s">
        <v>406</v>
      </c>
      <c r="B84" s="154">
        <v>171318.6355</v>
      </c>
      <c r="C84" s="154">
        <v>90117</v>
      </c>
      <c r="D84" s="154">
        <v>-34198.050000000003</v>
      </c>
      <c r="E84" s="154">
        <v>5567.67</v>
      </c>
      <c r="F84" s="154">
        <v>232805.2555</v>
      </c>
      <c r="G84" s="154">
        <v>249154.28700000001</v>
      </c>
      <c r="H84" s="154">
        <v>211781.14395</v>
      </c>
      <c r="I84" s="154">
        <v>21024.111550000001</v>
      </c>
      <c r="J84" s="154">
        <v>14716.878085</v>
      </c>
      <c r="K84" s="155">
        <v>1.0589999999999999</v>
      </c>
      <c r="L84" s="23"/>
    </row>
    <row r="85" spans="1:12" ht="18.75" customHeight="1">
      <c r="A85" s="145" t="s">
        <v>407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5"/>
      <c r="L85" s="23"/>
    </row>
    <row r="86" spans="1:12">
      <c r="A86" s="151" t="s">
        <v>408</v>
      </c>
      <c r="B86" s="154">
        <v>104631.0482</v>
      </c>
      <c r="C86" s="154">
        <v>26574.400000000001</v>
      </c>
      <c r="D86" s="154">
        <v>-13599.15</v>
      </c>
      <c r="E86" s="154">
        <v>4152.76</v>
      </c>
      <c r="F86" s="154">
        <v>121759.0582</v>
      </c>
      <c r="G86" s="154">
        <v>129954.428</v>
      </c>
      <c r="H86" s="154">
        <v>110461.2638</v>
      </c>
      <c r="I86" s="154">
        <v>11297.794400000001</v>
      </c>
      <c r="J86" s="154">
        <v>7908.4560800000099</v>
      </c>
      <c r="K86" s="155">
        <v>1.0609999999999999</v>
      </c>
      <c r="L86" s="23"/>
    </row>
    <row r="87" spans="1:12">
      <c r="A87" s="151" t="s">
        <v>409</v>
      </c>
      <c r="B87" s="154">
        <v>48427.667099999999</v>
      </c>
      <c r="C87" s="154">
        <v>10887.65</v>
      </c>
      <c r="D87" s="154">
        <v>-4105.5</v>
      </c>
      <c r="E87" s="154">
        <v>1269.3900000000001</v>
      </c>
      <c r="F87" s="154">
        <v>56479.2071</v>
      </c>
      <c r="G87" s="154">
        <v>52769.841</v>
      </c>
      <c r="H87" s="154">
        <v>44854.364849999998</v>
      </c>
      <c r="I87" s="154">
        <v>11624.84225</v>
      </c>
      <c r="J87" s="154">
        <v>8137.3895750000001</v>
      </c>
      <c r="K87" s="155">
        <v>1.1539999999999999</v>
      </c>
      <c r="L87" s="23"/>
    </row>
    <row r="88" spans="1:12">
      <c r="A88" s="151" t="s">
        <v>410</v>
      </c>
      <c r="B88" s="154">
        <v>184665.981</v>
      </c>
      <c r="C88" s="154">
        <v>47722.400000000001</v>
      </c>
      <c r="D88" s="154">
        <v>-32048.400000000001</v>
      </c>
      <c r="E88" s="154">
        <v>4703.5600000000004</v>
      </c>
      <c r="F88" s="154">
        <v>205043.541</v>
      </c>
      <c r="G88" s="154">
        <v>241477.269</v>
      </c>
      <c r="H88" s="154">
        <v>205255.67864999999</v>
      </c>
      <c r="I88" s="154">
        <v>-212.13764999999</v>
      </c>
      <c r="J88" s="154">
        <v>-148.496354999993</v>
      </c>
      <c r="K88" s="155">
        <v>0.999</v>
      </c>
      <c r="L88" s="23"/>
    </row>
    <row r="89" spans="1:12">
      <c r="A89" s="151" t="s">
        <v>411</v>
      </c>
      <c r="B89" s="154">
        <v>54591.871599999999</v>
      </c>
      <c r="C89" s="154">
        <v>13836.3</v>
      </c>
      <c r="D89" s="154">
        <v>-4326.5</v>
      </c>
      <c r="E89" s="154">
        <v>724.54</v>
      </c>
      <c r="F89" s="154">
        <v>64826.211600000002</v>
      </c>
      <c r="G89" s="154">
        <v>76435.301000000007</v>
      </c>
      <c r="H89" s="154">
        <v>64970.005850000001</v>
      </c>
      <c r="I89" s="154">
        <v>-143.79424999999901</v>
      </c>
      <c r="J89" s="154">
        <v>-100.655974999999</v>
      </c>
      <c r="K89" s="155">
        <v>0.999</v>
      </c>
      <c r="L89" s="23"/>
    </row>
    <row r="90" spans="1:12">
      <c r="A90" s="151" t="s">
        <v>412</v>
      </c>
      <c r="B90" s="154">
        <v>82337.295700000002</v>
      </c>
      <c r="C90" s="154">
        <v>20438.25</v>
      </c>
      <c r="D90" s="154">
        <v>-7435.8</v>
      </c>
      <c r="E90" s="154">
        <v>3031.78</v>
      </c>
      <c r="F90" s="154">
        <v>98371.525699999998</v>
      </c>
      <c r="G90" s="154">
        <v>105311.30499999999</v>
      </c>
      <c r="H90" s="154">
        <v>89514.609249999994</v>
      </c>
      <c r="I90" s="154">
        <v>8856.9164500000006</v>
      </c>
      <c r="J90" s="154">
        <v>6199.8415150000001</v>
      </c>
      <c r="K90" s="155">
        <v>1.0589999999999999</v>
      </c>
      <c r="L90" s="23"/>
    </row>
    <row r="91" spans="1:12">
      <c r="A91" s="151" t="s">
        <v>413</v>
      </c>
      <c r="B91" s="154">
        <v>50212.6126</v>
      </c>
      <c r="C91" s="154">
        <v>9932.25</v>
      </c>
      <c r="D91" s="154">
        <v>-2979.25</v>
      </c>
      <c r="E91" s="154">
        <v>865.64</v>
      </c>
      <c r="F91" s="154">
        <v>58031.2526</v>
      </c>
      <c r="G91" s="154">
        <v>51236.982000000004</v>
      </c>
      <c r="H91" s="154">
        <v>43551.434699999998</v>
      </c>
      <c r="I91" s="154">
        <v>14479.8179</v>
      </c>
      <c r="J91" s="154">
        <v>10135.872530000001</v>
      </c>
      <c r="K91" s="155">
        <v>1.198</v>
      </c>
      <c r="L91" s="23"/>
    </row>
    <row r="92" spans="1:12">
      <c r="A92" s="151" t="s">
        <v>414</v>
      </c>
      <c r="B92" s="154">
        <v>476093.3824</v>
      </c>
      <c r="C92" s="154">
        <v>145553.15</v>
      </c>
      <c r="D92" s="154">
        <v>-43632.2</v>
      </c>
      <c r="E92" s="154">
        <v>32225.71</v>
      </c>
      <c r="F92" s="154">
        <v>610240.04240000003</v>
      </c>
      <c r="G92" s="154">
        <v>676789.96200000006</v>
      </c>
      <c r="H92" s="154">
        <v>575271.46770000004</v>
      </c>
      <c r="I92" s="154">
        <v>34968.574699999997</v>
      </c>
      <c r="J92" s="154">
        <v>24478.00229</v>
      </c>
      <c r="K92" s="155">
        <v>1.036</v>
      </c>
      <c r="L92" s="23"/>
    </row>
    <row r="93" spans="1:12">
      <c r="A93" s="151" t="s">
        <v>415</v>
      </c>
      <c r="B93" s="154">
        <v>103310.04399999999</v>
      </c>
      <c r="C93" s="154">
        <v>7051.6</v>
      </c>
      <c r="D93" s="154">
        <v>-15112.15</v>
      </c>
      <c r="E93" s="154">
        <v>1863.88</v>
      </c>
      <c r="F93" s="154">
        <v>97113.373999999996</v>
      </c>
      <c r="G93" s="154">
        <v>107456.49</v>
      </c>
      <c r="H93" s="154">
        <v>91338.016499999998</v>
      </c>
      <c r="I93" s="154">
        <v>5775.3575000000301</v>
      </c>
      <c r="J93" s="154">
        <v>4042.7502500000201</v>
      </c>
      <c r="K93" s="155">
        <v>1.038</v>
      </c>
      <c r="L93" s="23"/>
    </row>
    <row r="94" spans="1:12" ht="18.75" customHeight="1">
      <c r="A94" s="145" t="s">
        <v>416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23"/>
    </row>
    <row r="95" spans="1:12">
      <c r="A95" s="151" t="s">
        <v>417</v>
      </c>
      <c r="B95" s="154">
        <v>67845.272599999997</v>
      </c>
      <c r="C95" s="154">
        <v>9664.5</v>
      </c>
      <c r="D95" s="154">
        <v>-8413.2999999999993</v>
      </c>
      <c r="E95" s="154">
        <v>1529.49</v>
      </c>
      <c r="F95" s="154">
        <v>70625.962599999999</v>
      </c>
      <c r="G95" s="154">
        <v>72791.226999999999</v>
      </c>
      <c r="H95" s="154">
        <v>61872.542950000003</v>
      </c>
      <c r="I95" s="154">
        <v>8753.4196499999998</v>
      </c>
      <c r="J95" s="154">
        <v>6127.3937550000001</v>
      </c>
      <c r="K95" s="155">
        <v>1.0840000000000001</v>
      </c>
      <c r="L95" s="23"/>
    </row>
    <row r="96" spans="1:12">
      <c r="A96" s="151" t="s">
        <v>418</v>
      </c>
      <c r="B96" s="154">
        <v>83009.360199999996</v>
      </c>
      <c r="C96" s="154">
        <v>3215.55</v>
      </c>
      <c r="D96" s="154">
        <v>-10618.2</v>
      </c>
      <c r="E96" s="154">
        <v>1115.71</v>
      </c>
      <c r="F96" s="154">
        <v>76722.420199999993</v>
      </c>
      <c r="G96" s="154">
        <v>71739.736999999994</v>
      </c>
      <c r="H96" s="154">
        <v>60978.776449999998</v>
      </c>
      <c r="I96" s="154">
        <v>15743.643749999999</v>
      </c>
      <c r="J96" s="154">
        <v>11020.550625</v>
      </c>
      <c r="K96" s="155">
        <v>1.1539999999999999</v>
      </c>
      <c r="L96" s="23"/>
    </row>
    <row r="97" spans="1:12">
      <c r="A97" s="151" t="s">
        <v>419</v>
      </c>
      <c r="B97" s="154">
        <v>88718.295199999993</v>
      </c>
      <c r="C97" s="154">
        <v>26542.95</v>
      </c>
      <c r="D97" s="154">
        <v>-4731.1000000000004</v>
      </c>
      <c r="E97" s="154">
        <v>4607.17</v>
      </c>
      <c r="F97" s="154">
        <v>115137.3152</v>
      </c>
      <c r="G97" s="154">
        <v>131667.26500000001</v>
      </c>
      <c r="H97" s="154">
        <v>111917.17525</v>
      </c>
      <c r="I97" s="154">
        <v>3220.1399499999802</v>
      </c>
      <c r="J97" s="154">
        <v>2254.0979649999899</v>
      </c>
      <c r="K97" s="155">
        <v>1.0169999999999999</v>
      </c>
      <c r="L97" s="23"/>
    </row>
    <row r="98" spans="1:12">
      <c r="A98" s="151" t="s">
        <v>420</v>
      </c>
      <c r="B98" s="154">
        <v>38128.459300000002</v>
      </c>
      <c r="C98" s="154">
        <v>5181.6000000000004</v>
      </c>
      <c r="D98" s="154">
        <v>-2997.95</v>
      </c>
      <c r="E98" s="154">
        <v>838.61</v>
      </c>
      <c r="F98" s="154">
        <v>41150.719299999997</v>
      </c>
      <c r="G98" s="154">
        <v>26986.644</v>
      </c>
      <c r="H98" s="154">
        <v>22938.647400000002</v>
      </c>
      <c r="I98" s="154">
        <v>18212.071899999999</v>
      </c>
      <c r="J98" s="154">
        <v>12748.45033</v>
      </c>
      <c r="K98" s="155">
        <v>1.472</v>
      </c>
      <c r="L98" s="23"/>
    </row>
    <row r="99" spans="1:12">
      <c r="A99" s="151" t="s">
        <v>421</v>
      </c>
      <c r="B99" s="154">
        <v>398823.30849999998</v>
      </c>
      <c r="C99" s="154">
        <v>105235.95</v>
      </c>
      <c r="D99" s="154">
        <v>-2439.5</v>
      </c>
      <c r="E99" s="154">
        <v>29232.35</v>
      </c>
      <c r="F99" s="154">
        <v>530852.10849999997</v>
      </c>
      <c r="G99" s="154">
        <v>651927.29</v>
      </c>
      <c r="H99" s="154">
        <v>554138.19649999996</v>
      </c>
      <c r="I99" s="154">
        <v>-23286.088</v>
      </c>
      <c r="J99" s="154">
        <v>-16300.2616</v>
      </c>
      <c r="K99" s="155">
        <v>0.97499999999999998</v>
      </c>
      <c r="L99" s="23"/>
    </row>
    <row r="100" spans="1:12">
      <c r="A100" s="151" t="s">
        <v>422</v>
      </c>
      <c r="B100" s="154">
        <v>123269.637</v>
      </c>
      <c r="C100" s="154">
        <v>16626</v>
      </c>
      <c r="D100" s="154">
        <v>-27262.9</v>
      </c>
      <c r="E100" s="154">
        <v>2317.27</v>
      </c>
      <c r="F100" s="154">
        <v>114950.007</v>
      </c>
      <c r="G100" s="154">
        <v>107786.55499999999</v>
      </c>
      <c r="H100" s="154">
        <v>91618.571750000003</v>
      </c>
      <c r="I100" s="154">
        <v>23331.435249999999</v>
      </c>
      <c r="J100" s="154">
        <v>16332.004675</v>
      </c>
      <c r="K100" s="155">
        <v>1.1519999999999999</v>
      </c>
      <c r="L100" s="23"/>
    </row>
    <row r="101" spans="1:12">
      <c r="A101" s="151" t="s">
        <v>423</v>
      </c>
      <c r="B101" s="154">
        <v>87573.617599999998</v>
      </c>
      <c r="C101" s="154">
        <v>20360.900000000001</v>
      </c>
      <c r="D101" s="154">
        <v>-7651.7</v>
      </c>
      <c r="E101" s="154">
        <v>6850.49</v>
      </c>
      <c r="F101" s="154">
        <v>107133.3076</v>
      </c>
      <c r="G101" s="154">
        <v>115994.995</v>
      </c>
      <c r="H101" s="154">
        <v>98595.745750000002</v>
      </c>
      <c r="I101" s="154">
        <v>8537.5618500000091</v>
      </c>
      <c r="J101" s="154">
        <v>5976.2932950000104</v>
      </c>
      <c r="K101" s="155">
        <v>1.052</v>
      </c>
      <c r="L101" s="23"/>
    </row>
    <row r="102" spans="1:12">
      <c r="A102" s="151" t="s">
        <v>424</v>
      </c>
      <c r="B102" s="154">
        <v>149061.01550000001</v>
      </c>
      <c r="C102" s="154">
        <v>22952.55</v>
      </c>
      <c r="D102" s="154">
        <v>-28528.55</v>
      </c>
      <c r="E102" s="154">
        <v>4398.75</v>
      </c>
      <c r="F102" s="154">
        <v>147883.76550000001</v>
      </c>
      <c r="G102" s="154">
        <v>171584.264</v>
      </c>
      <c r="H102" s="154">
        <v>145846.6244</v>
      </c>
      <c r="I102" s="154">
        <v>2037.1411000000101</v>
      </c>
      <c r="J102" s="154">
        <v>1425.9987700000099</v>
      </c>
      <c r="K102" s="155">
        <v>1.008</v>
      </c>
      <c r="L102" s="23"/>
    </row>
    <row r="103" spans="1:12">
      <c r="A103" s="151" t="s">
        <v>425</v>
      </c>
      <c r="B103" s="154">
        <v>137845.48749999999</v>
      </c>
      <c r="C103" s="154">
        <v>33385.449999999997</v>
      </c>
      <c r="D103" s="154">
        <v>-17686.8</v>
      </c>
      <c r="E103" s="154">
        <v>4193.05</v>
      </c>
      <c r="F103" s="154">
        <v>157737.1875</v>
      </c>
      <c r="G103" s="154">
        <v>175258.552</v>
      </c>
      <c r="H103" s="154">
        <v>148969.76920000001</v>
      </c>
      <c r="I103" s="154">
        <v>8767.4183000000194</v>
      </c>
      <c r="J103" s="154">
        <v>6137.1928100000096</v>
      </c>
      <c r="K103" s="155">
        <v>1.0349999999999999</v>
      </c>
      <c r="L103" s="23"/>
    </row>
    <row r="104" spans="1:12">
      <c r="A104" s="151" t="s">
        <v>426</v>
      </c>
      <c r="B104" s="154">
        <v>31769.139299999999</v>
      </c>
      <c r="C104" s="154">
        <v>8381.85</v>
      </c>
      <c r="D104" s="154">
        <v>-1970.3</v>
      </c>
      <c r="E104" s="154">
        <v>1866.09</v>
      </c>
      <c r="F104" s="154">
        <v>40046.779300000002</v>
      </c>
      <c r="G104" s="154">
        <v>47930.411</v>
      </c>
      <c r="H104" s="154">
        <v>40740.849349999997</v>
      </c>
      <c r="I104" s="154">
        <v>-694.07005000000197</v>
      </c>
      <c r="J104" s="154">
        <v>-485.84903500000098</v>
      </c>
      <c r="K104" s="155">
        <v>0.99</v>
      </c>
      <c r="L104" s="23"/>
    </row>
    <row r="105" spans="1:12">
      <c r="A105" s="151" t="s">
        <v>427</v>
      </c>
      <c r="B105" s="154">
        <v>95765.577999999994</v>
      </c>
      <c r="C105" s="154">
        <v>21476.1</v>
      </c>
      <c r="D105" s="154">
        <v>-6537.35</v>
      </c>
      <c r="E105" s="154">
        <v>2876.91</v>
      </c>
      <c r="F105" s="154">
        <v>113581.238</v>
      </c>
      <c r="G105" s="154">
        <v>118362.43700000001</v>
      </c>
      <c r="H105" s="154">
        <v>100608.07145</v>
      </c>
      <c r="I105" s="154">
        <v>12973.16655</v>
      </c>
      <c r="J105" s="154">
        <v>9081.2165850000092</v>
      </c>
      <c r="K105" s="155">
        <v>1.077</v>
      </c>
      <c r="L105" s="23"/>
    </row>
    <row r="106" spans="1:12">
      <c r="A106" s="151" t="s">
        <v>428</v>
      </c>
      <c r="B106" s="154">
        <v>180763.671</v>
      </c>
      <c r="C106" s="154">
        <v>67823.199999999997</v>
      </c>
      <c r="D106" s="154">
        <v>-14981.25</v>
      </c>
      <c r="E106" s="154">
        <v>7166.35</v>
      </c>
      <c r="F106" s="154">
        <v>240771.97099999999</v>
      </c>
      <c r="G106" s="154">
        <v>299812.92200000002</v>
      </c>
      <c r="H106" s="154">
        <v>254840.98370000001</v>
      </c>
      <c r="I106" s="154">
        <v>-14069.012699999999</v>
      </c>
      <c r="J106" s="154">
        <v>-9848.3088900000093</v>
      </c>
      <c r="K106" s="155">
        <v>0.96699999999999997</v>
      </c>
      <c r="L106" s="23"/>
    </row>
    <row r="107" spans="1:12" ht="18.75" customHeight="1">
      <c r="A107" s="145" t="s">
        <v>429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5"/>
      <c r="L107" s="23"/>
    </row>
    <row r="108" spans="1:12">
      <c r="A108" s="151" t="s">
        <v>430</v>
      </c>
      <c r="B108" s="154">
        <v>212547.26329999999</v>
      </c>
      <c r="C108" s="154">
        <v>82872.45</v>
      </c>
      <c r="D108" s="154">
        <v>-923.1</v>
      </c>
      <c r="E108" s="154">
        <v>28770.799999999999</v>
      </c>
      <c r="F108" s="154">
        <v>323267.41330000001</v>
      </c>
      <c r="G108" s="154">
        <v>441388.92300000001</v>
      </c>
      <c r="H108" s="154">
        <v>375180.58455000003</v>
      </c>
      <c r="I108" s="154">
        <v>-51913.171249999999</v>
      </c>
      <c r="J108" s="154">
        <v>-36339.219875000003</v>
      </c>
      <c r="K108" s="155">
        <v>0.91800000000000004</v>
      </c>
      <c r="L108" s="23"/>
    </row>
    <row r="109" spans="1:12" ht="18.75" customHeight="1">
      <c r="A109" s="145" t="s">
        <v>431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5"/>
      <c r="L109" s="23"/>
    </row>
    <row r="110" spans="1:12">
      <c r="A110" s="151" t="s">
        <v>432</v>
      </c>
      <c r="B110" s="154">
        <v>163596.3976</v>
      </c>
      <c r="C110" s="154">
        <v>71366</v>
      </c>
      <c r="D110" s="154">
        <v>-1913.35</v>
      </c>
      <c r="E110" s="154">
        <v>8575.65</v>
      </c>
      <c r="F110" s="154">
        <v>241624.69760000001</v>
      </c>
      <c r="G110" s="154">
        <v>294937.424</v>
      </c>
      <c r="H110" s="154">
        <v>250696.81039999999</v>
      </c>
      <c r="I110" s="154">
        <v>-9072.1128000000008</v>
      </c>
      <c r="J110" s="154">
        <v>-6350.4789600000004</v>
      </c>
      <c r="K110" s="155">
        <v>0.97799999999999998</v>
      </c>
      <c r="L110" s="23"/>
    </row>
    <row r="111" spans="1:12">
      <c r="A111" s="151" t="s">
        <v>433</v>
      </c>
      <c r="B111" s="154">
        <v>453724.4743</v>
      </c>
      <c r="C111" s="154">
        <v>96803.95</v>
      </c>
      <c r="D111" s="154">
        <v>-42046.95</v>
      </c>
      <c r="E111" s="154">
        <v>14400.36</v>
      </c>
      <c r="F111" s="154">
        <v>522881.83429999999</v>
      </c>
      <c r="G111" s="154">
        <v>491452.48</v>
      </c>
      <c r="H111" s="154">
        <v>417734.60800000001</v>
      </c>
      <c r="I111" s="154">
        <v>105147.22629999999</v>
      </c>
      <c r="J111" s="154">
        <v>73603.058409999998</v>
      </c>
      <c r="K111" s="155">
        <v>1.1499999999999999</v>
      </c>
      <c r="L111" s="23"/>
    </row>
    <row r="112" spans="1:12">
      <c r="A112" s="151" t="s">
        <v>434</v>
      </c>
      <c r="B112" s="154">
        <v>90141.915699999998</v>
      </c>
      <c r="C112" s="154">
        <v>23836.55</v>
      </c>
      <c r="D112" s="154">
        <v>-13206.45</v>
      </c>
      <c r="E112" s="154">
        <v>2889.15</v>
      </c>
      <c r="F112" s="154">
        <v>103661.1657</v>
      </c>
      <c r="G112" s="154">
        <v>97415.627999999997</v>
      </c>
      <c r="H112" s="154">
        <v>82803.283800000005</v>
      </c>
      <c r="I112" s="154">
        <v>20857.8819</v>
      </c>
      <c r="J112" s="154">
        <v>14600.517330000001</v>
      </c>
      <c r="K112" s="155">
        <v>1.1499999999999999</v>
      </c>
      <c r="L112" s="23"/>
    </row>
    <row r="113" spans="1:12">
      <c r="A113" s="151" t="s">
        <v>435</v>
      </c>
      <c r="B113" s="154">
        <v>143430.12669999999</v>
      </c>
      <c r="C113" s="154">
        <v>47983.35</v>
      </c>
      <c r="D113" s="154">
        <v>-26647.5</v>
      </c>
      <c r="E113" s="154">
        <v>6436.37</v>
      </c>
      <c r="F113" s="154">
        <v>171202.34669999999</v>
      </c>
      <c r="G113" s="154">
        <v>227646.75200000001</v>
      </c>
      <c r="H113" s="154">
        <v>193499.73920000001</v>
      </c>
      <c r="I113" s="154">
        <v>-22297.392500000002</v>
      </c>
      <c r="J113" s="154">
        <v>-15608.17475</v>
      </c>
      <c r="K113" s="155">
        <v>0.93100000000000005</v>
      </c>
      <c r="L113" s="23"/>
    </row>
    <row r="114" spans="1:12">
      <c r="A114" s="151" t="s">
        <v>436</v>
      </c>
      <c r="B114" s="154">
        <v>116692.07670000001</v>
      </c>
      <c r="C114" s="154">
        <v>13775.95</v>
      </c>
      <c r="D114" s="154">
        <v>-23239.85</v>
      </c>
      <c r="E114" s="154">
        <v>2573.8000000000002</v>
      </c>
      <c r="F114" s="154">
        <v>109801.9767</v>
      </c>
      <c r="G114" s="154">
        <v>140021.51800000001</v>
      </c>
      <c r="H114" s="154">
        <v>119018.29029999999</v>
      </c>
      <c r="I114" s="154">
        <v>-9216.3135999999904</v>
      </c>
      <c r="J114" s="154">
        <v>-6451.4195200000004</v>
      </c>
      <c r="K114" s="155">
        <v>0.95399999999999996</v>
      </c>
      <c r="L114" s="23"/>
    </row>
    <row r="115" spans="1:12" ht="18.75" customHeight="1">
      <c r="A115" s="145" t="s">
        <v>437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5"/>
      <c r="L115" s="23"/>
    </row>
    <row r="116" spans="1:12">
      <c r="A116" s="151" t="s">
        <v>438</v>
      </c>
      <c r="B116" s="154">
        <v>1939.5925999999999</v>
      </c>
      <c r="C116" s="154">
        <v>71331.149999999994</v>
      </c>
      <c r="D116" s="154">
        <v>-13724.1</v>
      </c>
      <c r="E116" s="154">
        <v>4755.58</v>
      </c>
      <c r="F116" s="154">
        <v>64302.222600000001</v>
      </c>
      <c r="G116" s="154">
        <v>88367.520999999993</v>
      </c>
      <c r="H116" s="154">
        <v>75112.392850000004</v>
      </c>
      <c r="I116" s="154">
        <v>-10810.170249999999</v>
      </c>
      <c r="J116" s="154">
        <v>-7567.1191749999898</v>
      </c>
      <c r="K116" s="155">
        <v>0.91400000000000003</v>
      </c>
      <c r="L116" s="23"/>
    </row>
    <row r="117" spans="1:12">
      <c r="A117" s="151" t="s">
        <v>439</v>
      </c>
      <c r="B117" s="154">
        <v>62419.616399999999</v>
      </c>
      <c r="C117" s="154">
        <v>10433.75</v>
      </c>
      <c r="D117" s="154">
        <v>-8041.85</v>
      </c>
      <c r="E117" s="154">
        <v>1736.38</v>
      </c>
      <c r="F117" s="154">
        <v>66547.896399999998</v>
      </c>
      <c r="G117" s="154">
        <v>77061.491999999998</v>
      </c>
      <c r="H117" s="154">
        <v>65502.268199999999</v>
      </c>
      <c r="I117" s="154">
        <v>1045.6282000000001</v>
      </c>
      <c r="J117" s="154">
        <v>731.93973999999901</v>
      </c>
      <c r="K117" s="155">
        <v>1.0089999999999999</v>
      </c>
      <c r="L117" s="23"/>
    </row>
    <row r="118" spans="1:12">
      <c r="A118" s="151" t="s">
        <v>440</v>
      </c>
      <c r="B118" s="154">
        <v>28732.563999999998</v>
      </c>
      <c r="C118" s="154">
        <v>18404.2</v>
      </c>
      <c r="D118" s="154">
        <v>-712.3</v>
      </c>
      <c r="E118" s="154">
        <v>5804.31</v>
      </c>
      <c r="F118" s="154">
        <v>52228.773999999998</v>
      </c>
      <c r="G118" s="154">
        <v>69438.782000000007</v>
      </c>
      <c r="H118" s="154">
        <v>59022.964699999997</v>
      </c>
      <c r="I118" s="154">
        <v>-6794.1907000000101</v>
      </c>
      <c r="J118" s="154">
        <v>-4755.9334900000003</v>
      </c>
      <c r="K118" s="155">
        <v>0.93200000000000005</v>
      </c>
      <c r="L118" s="23"/>
    </row>
    <row r="119" spans="1:12">
      <c r="A119" s="151" t="s">
        <v>441</v>
      </c>
      <c r="B119" s="154">
        <v>57317.707399999999</v>
      </c>
      <c r="C119" s="154">
        <v>7918.6</v>
      </c>
      <c r="D119" s="154">
        <v>-10659</v>
      </c>
      <c r="E119" s="154">
        <v>3445.05</v>
      </c>
      <c r="F119" s="154">
        <v>58022.357400000001</v>
      </c>
      <c r="G119" s="154">
        <v>57623.677000000003</v>
      </c>
      <c r="H119" s="154">
        <v>48980.12545</v>
      </c>
      <c r="I119" s="154">
        <v>9042.2319499999994</v>
      </c>
      <c r="J119" s="154">
        <v>6329.5623649999998</v>
      </c>
      <c r="K119" s="155">
        <v>1.1100000000000001</v>
      </c>
      <c r="L119" s="23"/>
    </row>
    <row r="120" spans="1:12">
      <c r="A120" s="151" t="s">
        <v>442</v>
      </c>
      <c r="B120" s="154">
        <v>216284.80910000001</v>
      </c>
      <c r="C120" s="154">
        <v>28468.2</v>
      </c>
      <c r="D120" s="154">
        <v>-29566.400000000001</v>
      </c>
      <c r="E120" s="154">
        <v>9260.75</v>
      </c>
      <c r="F120" s="154">
        <v>224447.3591</v>
      </c>
      <c r="G120" s="154">
        <v>336825.63900000002</v>
      </c>
      <c r="H120" s="154">
        <v>286301.79314999998</v>
      </c>
      <c r="I120" s="154">
        <v>-61854.434050000003</v>
      </c>
      <c r="J120" s="154">
        <v>-43298.103835000002</v>
      </c>
      <c r="K120" s="155">
        <v>0.871</v>
      </c>
      <c r="L120" s="23"/>
    </row>
    <row r="121" spans="1:12">
      <c r="A121" s="151" t="s">
        <v>443</v>
      </c>
      <c r="B121" s="154">
        <v>486349.23119999998</v>
      </c>
      <c r="C121" s="154">
        <v>209613.4</v>
      </c>
      <c r="D121" s="154">
        <v>-44758.45</v>
      </c>
      <c r="E121" s="154">
        <v>56882.34</v>
      </c>
      <c r="F121" s="154">
        <v>708086.52119999996</v>
      </c>
      <c r="G121" s="154">
        <v>778471.35699999996</v>
      </c>
      <c r="H121" s="154">
        <v>661700.65344999998</v>
      </c>
      <c r="I121" s="154">
        <v>46385.867750000099</v>
      </c>
      <c r="J121" s="154">
        <v>32470.1074250001</v>
      </c>
      <c r="K121" s="155">
        <v>1.042</v>
      </c>
      <c r="L121" s="23"/>
    </row>
    <row r="122" spans="1:12">
      <c r="A122" s="151" t="s">
        <v>444</v>
      </c>
      <c r="B122" s="154">
        <v>280602.10440000001</v>
      </c>
      <c r="C122" s="154">
        <v>173152.65</v>
      </c>
      <c r="D122" s="154">
        <v>-129797.55</v>
      </c>
      <c r="E122" s="154">
        <v>16844.62</v>
      </c>
      <c r="F122" s="154">
        <v>340801.82439999998</v>
      </c>
      <c r="G122" s="154">
        <v>394473.98</v>
      </c>
      <c r="H122" s="154">
        <v>335302.88299999997</v>
      </c>
      <c r="I122" s="154">
        <v>5498.9414000000097</v>
      </c>
      <c r="J122" s="154">
        <v>3849.2589800000101</v>
      </c>
      <c r="K122" s="155">
        <v>1.01</v>
      </c>
      <c r="L122" s="23"/>
    </row>
    <row r="123" spans="1:12">
      <c r="A123" s="151" t="s">
        <v>445</v>
      </c>
      <c r="B123" s="154">
        <v>5652.5682999999999</v>
      </c>
      <c r="C123" s="154">
        <v>132822.70000000001</v>
      </c>
      <c r="D123" s="154">
        <v>-25626.65</v>
      </c>
      <c r="E123" s="154">
        <v>3935.33</v>
      </c>
      <c r="F123" s="154">
        <v>116783.9483</v>
      </c>
      <c r="G123" s="154">
        <v>160083.67000000001</v>
      </c>
      <c r="H123" s="154">
        <v>136071.1195</v>
      </c>
      <c r="I123" s="154">
        <v>-19287.171200000001</v>
      </c>
      <c r="J123" s="154">
        <v>-13501.019840000001</v>
      </c>
      <c r="K123" s="155">
        <v>0.91600000000000004</v>
      </c>
      <c r="L123" s="23"/>
    </row>
    <row r="124" spans="1:12">
      <c r="A124" s="151" t="s">
        <v>446</v>
      </c>
      <c r="B124" s="154">
        <v>65222.053099999997</v>
      </c>
      <c r="C124" s="154">
        <v>15472.55</v>
      </c>
      <c r="D124" s="154">
        <v>-2861.95</v>
      </c>
      <c r="E124" s="154">
        <v>4648.1400000000003</v>
      </c>
      <c r="F124" s="154">
        <v>82480.793099999995</v>
      </c>
      <c r="G124" s="154">
        <v>107894.656</v>
      </c>
      <c r="H124" s="154">
        <v>91710.457599999994</v>
      </c>
      <c r="I124" s="154">
        <v>-9229.6644999999808</v>
      </c>
      <c r="J124" s="154">
        <v>-6460.7651499999902</v>
      </c>
      <c r="K124" s="155">
        <v>0.94</v>
      </c>
      <c r="L124" s="23"/>
    </row>
    <row r="125" spans="1:12">
      <c r="A125" s="151" t="s">
        <v>447</v>
      </c>
      <c r="B125" s="154">
        <v>56645.642899999999</v>
      </c>
      <c r="C125" s="154">
        <v>30080.65</v>
      </c>
      <c r="D125" s="154">
        <v>-9567.6</v>
      </c>
      <c r="E125" s="154">
        <v>4669.8999999999996</v>
      </c>
      <c r="F125" s="154">
        <v>81828.592900000003</v>
      </c>
      <c r="G125" s="154">
        <v>98055.751999999993</v>
      </c>
      <c r="H125" s="154">
        <v>83347.389200000005</v>
      </c>
      <c r="I125" s="154">
        <v>-1518.7963</v>
      </c>
      <c r="J125" s="154">
        <v>-1063.15741</v>
      </c>
      <c r="K125" s="155">
        <v>0.98899999999999999</v>
      </c>
      <c r="L125" s="23"/>
    </row>
    <row r="126" spans="1:12">
      <c r="A126" s="151" t="s">
        <v>448</v>
      </c>
      <c r="B126" s="154">
        <v>70591.342600000004</v>
      </c>
      <c r="C126" s="154">
        <v>27441.4</v>
      </c>
      <c r="D126" s="154">
        <v>-1950.75</v>
      </c>
      <c r="E126" s="154">
        <v>9157.0499999999993</v>
      </c>
      <c r="F126" s="154">
        <v>105239.0426</v>
      </c>
      <c r="G126" s="154">
        <v>122114.432</v>
      </c>
      <c r="H126" s="154">
        <v>103797.2672</v>
      </c>
      <c r="I126" s="154">
        <v>1441.7754</v>
      </c>
      <c r="J126" s="154">
        <v>1009.24278</v>
      </c>
      <c r="K126" s="155">
        <v>1.008</v>
      </c>
      <c r="L126" s="23"/>
    </row>
    <row r="127" spans="1:12">
      <c r="A127" s="151" t="s">
        <v>449</v>
      </c>
      <c r="B127" s="154">
        <v>526249.62829999998</v>
      </c>
      <c r="C127" s="154">
        <v>89417.45</v>
      </c>
      <c r="D127" s="154">
        <v>-49142.75</v>
      </c>
      <c r="E127" s="154">
        <v>30464.17</v>
      </c>
      <c r="F127" s="154">
        <v>596988.49829999998</v>
      </c>
      <c r="G127" s="154">
        <v>667712.07999999996</v>
      </c>
      <c r="H127" s="154">
        <v>567555.26800000004</v>
      </c>
      <c r="I127" s="154">
        <v>29433.230300000101</v>
      </c>
      <c r="J127" s="154">
        <v>20603.261210000001</v>
      </c>
      <c r="K127" s="155">
        <v>1.0309999999999999</v>
      </c>
      <c r="L127" s="23"/>
    </row>
    <row r="128" spans="1:12">
      <c r="A128" s="151" t="s">
        <v>450</v>
      </c>
      <c r="B128" s="154">
        <v>88031.777700000006</v>
      </c>
      <c r="C128" s="154">
        <v>101180.6</v>
      </c>
      <c r="D128" s="154">
        <v>-74557.75</v>
      </c>
      <c r="E128" s="154">
        <v>8801.75</v>
      </c>
      <c r="F128" s="154">
        <v>123456.3777</v>
      </c>
      <c r="G128" s="154">
        <v>147191.99900000001</v>
      </c>
      <c r="H128" s="154">
        <v>125113.19915</v>
      </c>
      <c r="I128" s="154">
        <v>-1656.8214499999899</v>
      </c>
      <c r="J128" s="154">
        <v>-1159.7750149999899</v>
      </c>
      <c r="K128" s="155">
        <v>0.99199999999999999</v>
      </c>
      <c r="L128" s="23"/>
    </row>
    <row r="129" spans="1:12">
      <c r="A129" s="151" t="s">
        <v>451</v>
      </c>
      <c r="B129" s="154">
        <v>191107.68309999999</v>
      </c>
      <c r="C129" s="154">
        <v>221565.25</v>
      </c>
      <c r="D129" s="154">
        <v>-183105.3</v>
      </c>
      <c r="E129" s="154">
        <v>14112.72</v>
      </c>
      <c r="F129" s="154">
        <v>243680.35310000001</v>
      </c>
      <c r="G129" s="154">
        <v>272043.66100000002</v>
      </c>
      <c r="H129" s="154">
        <v>231237.11184999999</v>
      </c>
      <c r="I129" s="154">
        <v>12443.241250000099</v>
      </c>
      <c r="J129" s="154">
        <v>8710.2688750000507</v>
      </c>
      <c r="K129" s="155">
        <v>1.032</v>
      </c>
      <c r="L129" s="23"/>
    </row>
    <row r="130" spans="1:12">
      <c r="A130" s="151" t="s">
        <v>452</v>
      </c>
      <c r="B130" s="154">
        <v>51916.621299999999</v>
      </c>
      <c r="C130" s="154">
        <v>20533.45</v>
      </c>
      <c r="D130" s="154">
        <v>0</v>
      </c>
      <c r="E130" s="154">
        <v>8296.85</v>
      </c>
      <c r="F130" s="154">
        <v>80746.921300000002</v>
      </c>
      <c r="G130" s="154">
        <v>91328.301999999996</v>
      </c>
      <c r="H130" s="154">
        <v>77629.056700000001</v>
      </c>
      <c r="I130" s="154">
        <v>3117.8645999999999</v>
      </c>
      <c r="J130" s="154">
        <v>2182.50522</v>
      </c>
      <c r="K130" s="155">
        <v>1.024</v>
      </c>
      <c r="L130" s="23"/>
    </row>
    <row r="131" spans="1:12">
      <c r="A131" s="151" t="s">
        <v>453</v>
      </c>
      <c r="B131" s="154">
        <v>574532.76540000003</v>
      </c>
      <c r="C131" s="154">
        <v>167731.35</v>
      </c>
      <c r="D131" s="154">
        <v>-3473.95</v>
      </c>
      <c r="E131" s="154">
        <v>42207.6</v>
      </c>
      <c r="F131" s="154">
        <v>780997.76540000003</v>
      </c>
      <c r="G131" s="154">
        <v>841068.69799999997</v>
      </c>
      <c r="H131" s="154">
        <v>714908.3933</v>
      </c>
      <c r="I131" s="154">
        <v>66089.372099999993</v>
      </c>
      <c r="J131" s="154">
        <v>46262.560469999997</v>
      </c>
      <c r="K131" s="155">
        <v>1.0549999999999999</v>
      </c>
      <c r="L131" s="23"/>
    </row>
    <row r="132" spans="1:12">
      <c r="A132" s="151" t="s">
        <v>454</v>
      </c>
      <c r="B132" s="154">
        <v>1678607.5525</v>
      </c>
      <c r="C132" s="154">
        <v>258782.5</v>
      </c>
      <c r="D132" s="154">
        <v>-111338.1</v>
      </c>
      <c r="E132" s="154">
        <v>100429.03</v>
      </c>
      <c r="F132" s="154">
        <v>1926480.9824999999</v>
      </c>
      <c r="G132" s="154">
        <v>1937201.4110000001</v>
      </c>
      <c r="H132" s="154">
        <v>1646621.1993499999</v>
      </c>
      <c r="I132" s="154">
        <v>279859.78314999997</v>
      </c>
      <c r="J132" s="154">
        <v>195901.84820499999</v>
      </c>
      <c r="K132" s="155">
        <v>1.101</v>
      </c>
      <c r="L132" s="23"/>
    </row>
    <row r="133" spans="1:12">
      <c r="A133" s="151" t="s">
        <v>455</v>
      </c>
      <c r="B133" s="154">
        <v>55297.178</v>
      </c>
      <c r="C133" s="154">
        <v>6831.45</v>
      </c>
      <c r="D133" s="154">
        <v>-4578.95</v>
      </c>
      <c r="E133" s="154">
        <v>2329</v>
      </c>
      <c r="F133" s="154">
        <v>59878.678</v>
      </c>
      <c r="G133" s="154">
        <v>82550.899000000005</v>
      </c>
      <c r="H133" s="154">
        <v>70168.264150000003</v>
      </c>
      <c r="I133" s="154">
        <v>-10289.586149999999</v>
      </c>
      <c r="J133" s="154">
        <v>-7202.7103049999996</v>
      </c>
      <c r="K133" s="155">
        <v>0.91300000000000003</v>
      </c>
      <c r="L133" s="23"/>
    </row>
    <row r="134" spans="1:12">
      <c r="A134" s="151" t="s">
        <v>456</v>
      </c>
      <c r="B134" s="154">
        <v>18809.1342</v>
      </c>
      <c r="C134" s="154">
        <v>4737.8999999999996</v>
      </c>
      <c r="D134" s="154">
        <v>0</v>
      </c>
      <c r="E134" s="154">
        <v>1697.45</v>
      </c>
      <c r="F134" s="154">
        <v>25244.484199999999</v>
      </c>
      <c r="G134" s="154">
        <v>39573.980000000003</v>
      </c>
      <c r="H134" s="154">
        <v>33637.883000000002</v>
      </c>
      <c r="I134" s="154">
        <v>-8393.3988000000008</v>
      </c>
      <c r="J134" s="154">
        <v>-5875.3791600000004</v>
      </c>
      <c r="K134" s="155">
        <v>0.85199999999999998</v>
      </c>
      <c r="L134" s="23"/>
    </row>
    <row r="135" spans="1:12">
      <c r="A135" s="151" t="s">
        <v>457</v>
      </c>
      <c r="B135" s="154">
        <v>83094.632899999997</v>
      </c>
      <c r="C135" s="154">
        <v>19528.75</v>
      </c>
      <c r="D135" s="154">
        <v>-3817.35</v>
      </c>
      <c r="E135" s="154">
        <v>8940.64</v>
      </c>
      <c r="F135" s="154">
        <v>107746.67290000001</v>
      </c>
      <c r="G135" s="154">
        <v>127097.921</v>
      </c>
      <c r="H135" s="154">
        <v>108033.23285</v>
      </c>
      <c r="I135" s="154">
        <v>-286.55995000001002</v>
      </c>
      <c r="J135" s="154">
        <v>-200.59196500000701</v>
      </c>
      <c r="K135" s="155">
        <v>0.998</v>
      </c>
      <c r="L135" s="23"/>
    </row>
    <row r="136" spans="1:12">
      <c r="A136" s="151" t="s">
        <v>458</v>
      </c>
      <c r="B136" s="154">
        <v>87531.703899999993</v>
      </c>
      <c r="C136" s="154">
        <v>18032.75</v>
      </c>
      <c r="D136" s="154">
        <v>-3031.95</v>
      </c>
      <c r="E136" s="154">
        <v>4545.8</v>
      </c>
      <c r="F136" s="154">
        <v>107078.3039</v>
      </c>
      <c r="G136" s="154">
        <v>103661.841</v>
      </c>
      <c r="H136" s="154">
        <v>88112.564849999995</v>
      </c>
      <c r="I136" s="154">
        <v>18965.73905</v>
      </c>
      <c r="J136" s="154">
        <v>13276.017335</v>
      </c>
      <c r="K136" s="155">
        <v>1.1279999999999999</v>
      </c>
      <c r="L136" s="23"/>
    </row>
    <row r="137" spans="1:12">
      <c r="A137" s="151" t="s">
        <v>459</v>
      </c>
      <c r="B137" s="154">
        <v>56872.555</v>
      </c>
      <c r="C137" s="154">
        <v>12833.3</v>
      </c>
      <c r="D137" s="154">
        <v>-133.44999999999999</v>
      </c>
      <c r="E137" s="154">
        <v>6311.25</v>
      </c>
      <c r="F137" s="154">
        <v>75883.654999999999</v>
      </c>
      <c r="G137" s="154">
        <v>88340.92</v>
      </c>
      <c r="H137" s="154">
        <v>75089.782000000007</v>
      </c>
      <c r="I137" s="154">
        <v>793.87300000000698</v>
      </c>
      <c r="J137" s="154">
        <v>555.71110000000499</v>
      </c>
      <c r="K137" s="155">
        <v>1.006</v>
      </c>
      <c r="L137" s="23"/>
    </row>
    <row r="138" spans="1:12">
      <c r="A138" s="151" t="s">
        <v>460</v>
      </c>
      <c r="B138" s="154">
        <v>12735.9836</v>
      </c>
      <c r="C138" s="154">
        <v>62858.35</v>
      </c>
      <c r="D138" s="154">
        <v>-5193.5</v>
      </c>
      <c r="E138" s="154">
        <v>8568.85</v>
      </c>
      <c r="F138" s="154">
        <v>78969.683600000004</v>
      </c>
      <c r="G138" s="154">
        <v>108322.52800000001</v>
      </c>
      <c r="H138" s="154">
        <v>92074.148799999995</v>
      </c>
      <c r="I138" s="154">
        <v>-13104.465200000001</v>
      </c>
      <c r="J138" s="154">
        <v>-9173.1256399999893</v>
      </c>
      <c r="K138" s="155">
        <v>0.91500000000000004</v>
      </c>
      <c r="L138" s="23"/>
    </row>
    <row r="139" spans="1:12">
      <c r="A139" s="151" t="s">
        <v>461</v>
      </c>
      <c r="B139" s="154">
        <v>56642.7523</v>
      </c>
      <c r="C139" s="154">
        <v>17373.150000000001</v>
      </c>
      <c r="D139" s="154">
        <v>-9494.5</v>
      </c>
      <c r="E139" s="154">
        <v>2335.8000000000002</v>
      </c>
      <c r="F139" s="154">
        <v>66857.202300000004</v>
      </c>
      <c r="G139" s="154">
        <v>82000.038</v>
      </c>
      <c r="H139" s="154">
        <v>69700.032300000006</v>
      </c>
      <c r="I139" s="154">
        <v>-2842.8299999999899</v>
      </c>
      <c r="J139" s="154">
        <v>-1989.98099999999</v>
      </c>
      <c r="K139" s="155">
        <v>0.97599999999999998</v>
      </c>
      <c r="L139" s="23"/>
    </row>
    <row r="140" spans="1:12">
      <c r="A140" s="151" t="s">
        <v>462</v>
      </c>
      <c r="B140" s="154">
        <v>46790.142200000002</v>
      </c>
      <c r="C140" s="154">
        <v>27711.7</v>
      </c>
      <c r="D140" s="154">
        <v>-4199.8500000000004</v>
      </c>
      <c r="E140" s="154">
        <v>3577.31</v>
      </c>
      <c r="F140" s="154">
        <v>73879.302200000006</v>
      </c>
      <c r="G140" s="154">
        <v>86938.027000000002</v>
      </c>
      <c r="H140" s="154">
        <v>73897.322950000002</v>
      </c>
      <c r="I140" s="154">
        <v>-18.020750000010601</v>
      </c>
      <c r="J140" s="154">
        <v>-12.614525000007401</v>
      </c>
      <c r="K140" s="155">
        <v>1</v>
      </c>
      <c r="L140" s="23"/>
    </row>
    <row r="141" spans="1:12">
      <c r="A141" s="151" t="s">
        <v>463</v>
      </c>
      <c r="B141" s="154">
        <v>51034.988299999997</v>
      </c>
      <c r="C141" s="154">
        <v>46171.15</v>
      </c>
      <c r="D141" s="154">
        <v>-21063</v>
      </c>
      <c r="E141" s="154">
        <v>9349.15</v>
      </c>
      <c r="F141" s="154">
        <v>85492.2883</v>
      </c>
      <c r="G141" s="154">
        <v>92654.703999999998</v>
      </c>
      <c r="H141" s="154">
        <v>78756.498399999997</v>
      </c>
      <c r="I141" s="154">
        <v>6735.7899000000198</v>
      </c>
      <c r="J141" s="154">
        <v>4715.0529300000098</v>
      </c>
      <c r="K141" s="155">
        <v>1.0509999999999999</v>
      </c>
      <c r="L141" s="23"/>
    </row>
    <row r="142" spans="1:12">
      <c r="A142" s="151" t="s">
        <v>464</v>
      </c>
      <c r="B142" s="154">
        <v>173005.30059999999</v>
      </c>
      <c r="C142" s="154">
        <v>54087.199999999997</v>
      </c>
      <c r="D142" s="154">
        <v>-1592.9</v>
      </c>
      <c r="E142" s="154">
        <v>21245.919999999998</v>
      </c>
      <c r="F142" s="154">
        <v>246745.52059999999</v>
      </c>
      <c r="G142" s="154">
        <v>306823.97100000002</v>
      </c>
      <c r="H142" s="154">
        <v>260800.37534999999</v>
      </c>
      <c r="I142" s="154">
        <v>-14054.85475</v>
      </c>
      <c r="J142" s="154">
        <v>-9838.3983249999801</v>
      </c>
      <c r="K142" s="155">
        <v>0.96799999999999997</v>
      </c>
      <c r="L142" s="23"/>
    </row>
    <row r="143" spans="1:12">
      <c r="A143" s="151" t="s">
        <v>465</v>
      </c>
      <c r="B143" s="154">
        <v>55289.951500000003</v>
      </c>
      <c r="C143" s="154">
        <v>103269.05</v>
      </c>
      <c r="D143" s="154">
        <v>-55391.95</v>
      </c>
      <c r="E143" s="154">
        <v>14297</v>
      </c>
      <c r="F143" s="154">
        <v>117464.0515</v>
      </c>
      <c r="G143" s="154">
        <v>148121.72899999999</v>
      </c>
      <c r="H143" s="154">
        <v>125903.46965</v>
      </c>
      <c r="I143" s="154">
        <v>-8439.4181499999704</v>
      </c>
      <c r="J143" s="154">
        <v>-5907.59270499998</v>
      </c>
      <c r="K143" s="155">
        <v>0.96</v>
      </c>
      <c r="L143" s="23"/>
    </row>
    <row r="144" spans="1:12">
      <c r="A144" s="151" t="s">
        <v>466</v>
      </c>
      <c r="B144" s="154">
        <v>155642.9117</v>
      </c>
      <c r="C144" s="154">
        <v>37303.1</v>
      </c>
      <c r="D144" s="154">
        <v>-17707.2</v>
      </c>
      <c r="E144" s="154">
        <v>8458.35</v>
      </c>
      <c r="F144" s="154">
        <v>183697.1617</v>
      </c>
      <c r="G144" s="154">
        <v>227991.44899999999</v>
      </c>
      <c r="H144" s="154">
        <v>193792.73165</v>
      </c>
      <c r="I144" s="154">
        <v>-10095.569949999999</v>
      </c>
      <c r="J144" s="154">
        <v>-7066.8989650000003</v>
      </c>
      <c r="K144" s="155">
        <v>0.96899999999999997</v>
      </c>
      <c r="L144" s="23"/>
    </row>
    <row r="145" spans="1:12">
      <c r="A145" s="151" t="s">
        <v>467</v>
      </c>
      <c r="B145" s="154">
        <v>40969.919099999999</v>
      </c>
      <c r="C145" s="154">
        <v>6717.55</v>
      </c>
      <c r="D145" s="154">
        <v>-4028.15</v>
      </c>
      <c r="E145" s="154">
        <v>5367.92</v>
      </c>
      <c r="F145" s="154">
        <v>49027.239099999999</v>
      </c>
      <c r="G145" s="154">
        <v>77885.705000000002</v>
      </c>
      <c r="H145" s="154">
        <v>66202.849249999999</v>
      </c>
      <c r="I145" s="154">
        <v>-17175.61015</v>
      </c>
      <c r="J145" s="154">
        <v>-12022.927105000001</v>
      </c>
      <c r="K145" s="155">
        <v>0.84599999999999997</v>
      </c>
      <c r="L145" s="23"/>
    </row>
    <row r="146" spans="1:12">
      <c r="A146" s="151" t="s">
        <v>468</v>
      </c>
      <c r="B146" s="154">
        <v>220273.8371</v>
      </c>
      <c r="C146" s="154">
        <v>54295.45</v>
      </c>
      <c r="D146" s="154">
        <v>-33696.550000000003</v>
      </c>
      <c r="E146" s="154">
        <v>11286.3</v>
      </c>
      <c r="F146" s="154">
        <v>252159.03709999999</v>
      </c>
      <c r="G146" s="154">
        <v>284411.12300000002</v>
      </c>
      <c r="H146" s="154">
        <v>241749.45454999999</v>
      </c>
      <c r="I146" s="154">
        <v>10409.582549999999</v>
      </c>
      <c r="J146" s="154">
        <v>7286.7077849999896</v>
      </c>
      <c r="K146" s="155">
        <v>1.026</v>
      </c>
      <c r="L146" s="23"/>
    </row>
    <row r="147" spans="1:12">
      <c r="A147" s="151" t="s">
        <v>469</v>
      </c>
      <c r="B147" s="154">
        <v>46297.294900000001</v>
      </c>
      <c r="C147" s="154">
        <v>7646.6</v>
      </c>
      <c r="D147" s="154">
        <v>-8046.95</v>
      </c>
      <c r="E147" s="154">
        <v>2830.16</v>
      </c>
      <c r="F147" s="154">
        <v>48727.104899999998</v>
      </c>
      <c r="G147" s="154">
        <v>64810.103000000003</v>
      </c>
      <c r="H147" s="154">
        <v>55088.587549999997</v>
      </c>
      <c r="I147" s="154">
        <v>-6361.4826499999999</v>
      </c>
      <c r="J147" s="154">
        <v>-4453.0378549999996</v>
      </c>
      <c r="K147" s="155">
        <v>0.93100000000000005</v>
      </c>
      <c r="L147" s="23"/>
    </row>
    <row r="148" spans="1:12">
      <c r="A148" s="151" t="s">
        <v>470</v>
      </c>
      <c r="B148" s="154">
        <v>65821.852599999998</v>
      </c>
      <c r="C148" s="154">
        <v>25794.1</v>
      </c>
      <c r="D148" s="154">
        <v>-9729.1</v>
      </c>
      <c r="E148" s="154">
        <v>6565.57</v>
      </c>
      <c r="F148" s="154">
        <v>88452.422600000005</v>
      </c>
      <c r="G148" s="154">
        <v>116760.56</v>
      </c>
      <c r="H148" s="154">
        <v>99246.475999999995</v>
      </c>
      <c r="I148" s="154">
        <v>-10794.053400000001</v>
      </c>
      <c r="J148" s="154">
        <v>-7555.8373799999999</v>
      </c>
      <c r="K148" s="155">
        <v>0.93500000000000005</v>
      </c>
      <c r="L148" s="23"/>
    </row>
    <row r="149" spans="1:12" ht="19.5" customHeight="1">
      <c r="A149" s="145" t="s">
        <v>471</v>
      </c>
      <c r="B149" s="154"/>
      <c r="C149" s="154"/>
      <c r="D149" s="154"/>
      <c r="E149" s="154"/>
      <c r="F149" s="154"/>
      <c r="G149" s="154"/>
      <c r="H149" s="154"/>
      <c r="I149" s="154"/>
      <c r="J149" s="154"/>
      <c r="K149" s="155"/>
      <c r="L149" s="23"/>
    </row>
    <row r="150" spans="1:12">
      <c r="A150" s="151" t="s">
        <v>472</v>
      </c>
      <c r="B150" s="154">
        <v>146291.82070000001</v>
      </c>
      <c r="C150" s="154">
        <v>129478.8</v>
      </c>
      <c r="D150" s="154">
        <v>-442</v>
      </c>
      <c r="E150" s="154">
        <v>20581.900000000001</v>
      </c>
      <c r="F150" s="154">
        <v>295910.52069999999</v>
      </c>
      <c r="G150" s="154">
        <v>326708.46899999998</v>
      </c>
      <c r="H150" s="154">
        <v>277702.19864999998</v>
      </c>
      <c r="I150" s="154">
        <v>18208.322050000101</v>
      </c>
      <c r="J150" s="154">
        <v>12745.825435000101</v>
      </c>
      <c r="K150" s="155">
        <v>1.0389999999999999</v>
      </c>
      <c r="L150" s="23"/>
    </row>
    <row r="151" spans="1:12">
      <c r="A151" s="151" t="s">
        <v>473</v>
      </c>
      <c r="B151" s="154">
        <v>552447.1361</v>
      </c>
      <c r="C151" s="154">
        <v>93742.25</v>
      </c>
      <c r="D151" s="154">
        <v>-36063.800000000003</v>
      </c>
      <c r="E151" s="154">
        <v>23693.919999999998</v>
      </c>
      <c r="F151" s="154">
        <v>633819.5061</v>
      </c>
      <c r="G151" s="154">
        <v>622767.64</v>
      </c>
      <c r="H151" s="154">
        <v>529352.49399999995</v>
      </c>
      <c r="I151" s="154">
        <v>104467.01210000001</v>
      </c>
      <c r="J151" s="154">
        <v>73126.908469999995</v>
      </c>
      <c r="K151" s="155">
        <v>1.117</v>
      </c>
      <c r="L151" s="23"/>
    </row>
    <row r="152" spans="1:12">
      <c r="A152" s="151" t="s">
        <v>474</v>
      </c>
      <c r="B152" s="154">
        <v>38192.052499999998</v>
      </c>
      <c r="C152" s="154">
        <v>15061.15</v>
      </c>
      <c r="D152" s="154">
        <v>-3758.7</v>
      </c>
      <c r="E152" s="154">
        <v>1046.18</v>
      </c>
      <c r="F152" s="154">
        <v>50540.682500000003</v>
      </c>
      <c r="G152" s="154">
        <v>50789.940999999999</v>
      </c>
      <c r="H152" s="154">
        <v>43171.449849999997</v>
      </c>
      <c r="I152" s="154">
        <v>7369.2326500000099</v>
      </c>
      <c r="J152" s="154">
        <v>5158.4628549999998</v>
      </c>
      <c r="K152" s="155">
        <v>1.1020000000000001</v>
      </c>
      <c r="L152" s="23"/>
    </row>
    <row r="153" spans="1:12">
      <c r="A153" s="151" t="s">
        <v>475</v>
      </c>
      <c r="B153" s="154">
        <v>414629.10930000001</v>
      </c>
      <c r="C153" s="154">
        <v>103595.45</v>
      </c>
      <c r="D153" s="154">
        <v>-31344.6</v>
      </c>
      <c r="E153" s="154">
        <v>11092.67</v>
      </c>
      <c r="F153" s="154">
        <v>497972.62929999997</v>
      </c>
      <c r="G153" s="154">
        <v>484474.66700000002</v>
      </c>
      <c r="H153" s="154">
        <v>411803.46694999997</v>
      </c>
      <c r="I153" s="154">
        <v>86169.162349999999</v>
      </c>
      <c r="J153" s="154">
        <v>60318.413645000001</v>
      </c>
      <c r="K153" s="155">
        <v>1.125</v>
      </c>
      <c r="L153" s="23"/>
    </row>
    <row r="154" spans="1:12">
      <c r="A154" s="151" t="s">
        <v>476</v>
      </c>
      <c r="B154" s="154">
        <v>123856.42879999999</v>
      </c>
      <c r="C154" s="154">
        <v>27930.15</v>
      </c>
      <c r="D154" s="154">
        <v>-19174.3</v>
      </c>
      <c r="E154" s="154">
        <v>6150.43</v>
      </c>
      <c r="F154" s="154">
        <v>138762.70879999999</v>
      </c>
      <c r="G154" s="154">
        <v>161833.78599999999</v>
      </c>
      <c r="H154" s="154">
        <v>137558.7181</v>
      </c>
      <c r="I154" s="154">
        <v>1203.9907000000201</v>
      </c>
      <c r="J154" s="154">
        <v>842.79349000001696</v>
      </c>
      <c r="K154" s="155">
        <v>1.0049999999999999</v>
      </c>
      <c r="L154" s="23"/>
    </row>
    <row r="155" spans="1:12">
      <c r="A155" s="151" t="s">
        <v>477</v>
      </c>
      <c r="B155" s="154">
        <v>278322.86629999999</v>
      </c>
      <c r="C155" s="154">
        <v>60157.05</v>
      </c>
      <c r="D155" s="154">
        <v>-21268.7</v>
      </c>
      <c r="E155" s="154">
        <v>17056.78</v>
      </c>
      <c r="F155" s="154">
        <v>334267.9963</v>
      </c>
      <c r="G155" s="154">
        <v>351512.34700000001</v>
      </c>
      <c r="H155" s="154">
        <v>298785.49495000002</v>
      </c>
      <c r="I155" s="154">
        <v>35482.501349999999</v>
      </c>
      <c r="J155" s="154">
        <v>24837.750945</v>
      </c>
      <c r="K155" s="155">
        <v>1.071</v>
      </c>
      <c r="L155" s="23"/>
    </row>
    <row r="156" spans="1:12" ht="18.75" customHeight="1">
      <c r="A156" s="145" t="s">
        <v>478</v>
      </c>
      <c r="B156" s="154"/>
      <c r="C156" s="154"/>
      <c r="D156" s="154"/>
      <c r="E156" s="154"/>
      <c r="F156" s="154"/>
      <c r="G156" s="154"/>
      <c r="H156" s="154"/>
      <c r="I156" s="154"/>
      <c r="J156" s="154"/>
      <c r="K156" s="155"/>
      <c r="L156" s="23"/>
    </row>
    <row r="157" spans="1:12">
      <c r="A157" s="151" t="s">
        <v>479</v>
      </c>
      <c r="B157" s="154">
        <v>171094.614</v>
      </c>
      <c r="C157" s="154">
        <v>42481.3</v>
      </c>
      <c r="D157" s="154">
        <v>-15675.7</v>
      </c>
      <c r="E157" s="154">
        <v>4780.57</v>
      </c>
      <c r="F157" s="154">
        <v>202680.78400000001</v>
      </c>
      <c r="G157" s="154">
        <v>192915.18700000001</v>
      </c>
      <c r="H157" s="154">
        <v>163977.90895000001</v>
      </c>
      <c r="I157" s="154">
        <v>38702.875050000002</v>
      </c>
      <c r="J157" s="154">
        <v>27092.012535000002</v>
      </c>
      <c r="K157" s="155">
        <v>1.1399999999999999</v>
      </c>
      <c r="L157" s="23"/>
    </row>
    <row r="158" spans="1:12">
      <c r="A158" s="151" t="s">
        <v>480</v>
      </c>
      <c r="B158" s="154">
        <v>322751.38829999999</v>
      </c>
      <c r="C158" s="154">
        <v>48574.95</v>
      </c>
      <c r="D158" s="154">
        <v>-80189.850000000006</v>
      </c>
      <c r="E158" s="154">
        <v>10274.459999999999</v>
      </c>
      <c r="F158" s="154">
        <v>301410.94829999999</v>
      </c>
      <c r="G158" s="154">
        <v>325257.99</v>
      </c>
      <c r="H158" s="154">
        <v>276469.29149999999</v>
      </c>
      <c r="I158" s="154">
        <v>24941.656800000099</v>
      </c>
      <c r="J158" s="154">
        <v>17459.159759999999</v>
      </c>
      <c r="K158" s="155">
        <v>1.054</v>
      </c>
      <c r="L158" s="23"/>
    </row>
    <row r="159" spans="1:12">
      <c r="A159" s="151" t="s">
        <v>481</v>
      </c>
      <c r="B159" s="154">
        <v>38822.203300000001</v>
      </c>
      <c r="C159" s="154">
        <v>18681.3</v>
      </c>
      <c r="D159" s="154">
        <v>-8594.35</v>
      </c>
      <c r="E159" s="154">
        <v>3152.31</v>
      </c>
      <c r="F159" s="154">
        <v>52061.463300000003</v>
      </c>
      <c r="G159" s="154">
        <v>59898.150999999998</v>
      </c>
      <c r="H159" s="154">
        <v>50913.428350000002</v>
      </c>
      <c r="I159" s="154">
        <v>1148.03495</v>
      </c>
      <c r="J159" s="154">
        <v>803.62446500000101</v>
      </c>
      <c r="K159" s="155">
        <v>1.0129999999999999</v>
      </c>
      <c r="L159" s="23"/>
    </row>
    <row r="160" spans="1:12">
      <c r="A160" s="151" t="s">
        <v>482</v>
      </c>
      <c r="B160" s="154">
        <v>35622.309099999999</v>
      </c>
      <c r="C160" s="154">
        <v>18229.099999999999</v>
      </c>
      <c r="D160" s="154">
        <v>-8079.25</v>
      </c>
      <c r="E160" s="154">
        <v>3380.79</v>
      </c>
      <c r="F160" s="154">
        <v>49152.949099999998</v>
      </c>
      <c r="G160" s="154">
        <v>58215.345999999998</v>
      </c>
      <c r="H160" s="154">
        <v>49483.044099999999</v>
      </c>
      <c r="I160" s="154">
        <v>-330.09500000000099</v>
      </c>
      <c r="J160" s="154">
        <v>-231.06650000000101</v>
      </c>
      <c r="K160" s="155">
        <v>0.996</v>
      </c>
      <c r="L160" s="23"/>
    </row>
    <row r="161" spans="1:12">
      <c r="A161" s="151" t="s">
        <v>483</v>
      </c>
      <c r="B161" s="154">
        <v>483853.19809999998</v>
      </c>
      <c r="C161" s="154">
        <v>230521.7</v>
      </c>
      <c r="D161" s="154">
        <v>-127974.3</v>
      </c>
      <c r="E161" s="154">
        <v>38348.6</v>
      </c>
      <c r="F161" s="154">
        <v>624749.19810000004</v>
      </c>
      <c r="G161" s="154">
        <v>714952.42500000005</v>
      </c>
      <c r="H161" s="154">
        <v>607709.56125000003</v>
      </c>
      <c r="I161" s="154">
        <v>17039.636849999901</v>
      </c>
      <c r="J161" s="154">
        <v>11927.745794999901</v>
      </c>
      <c r="K161" s="155">
        <v>1.0169999999999999</v>
      </c>
      <c r="L161" s="23"/>
    </row>
    <row r="162" spans="1:12">
      <c r="A162" s="151" t="s">
        <v>484</v>
      </c>
      <c r="B162" s="154">
        <v>61154.978900000002</v>
      </c>
      <c r="C162" s="154">
        <v>7286.2</v>
      </c>
      <c r="D162" s="154">
        <v>-26470.7</v>
      </c>
      <c r="E162" s="154">
        <v>884.85</v>
      </c>
      <c r="F162" s="154">
        <v>42855.3289</v>
      </c>
      <c r="G162" s="154">
        <v>62219.337</v>
      </c>
      <c r="H162" s="154">
        <v>52886.436450000001</v>
      </c>
      <c r="I162" s="154">
        <v>-10031.107550000001</v>
      </c>
      <c r="J162" s="154">
        <v>-7021.7752849999997</v>
      </c>
      <c r="K162" s="155">
        <v>0.88700000000000001</v>
      </c>
      <c r="L162" s="23"/>
    </row>
    <row r="163" spans="1:12">
      <c r="A163" s="151" t="s">
        <v>485</v>
      </c>
      <c r="B163" s="154">
        <v>44736.370900000002</v>
      </c>
      <c r="C163" s="154">
        <v>14797.65</v>
      </c>
      <c r="D163" s="154">
        <v>-12547.7</v>
      </c>
      <c r="E163" s="154">
        <v>1215.67</v>
      </c>
      <c r="F163" s="154">
        <v>48201.990899999997</v>
      </c>
      <c r="G163" s="154">
        <v>49075.906000000003</v>
      </c>
      <c r="H163" s="154">
        <v>41714.520100000002</v>
      </c>
      <c r="I163" s="154">
        <v>6487.4708000000001</v>
      </c>
      <c r="J163" s="154">
        <v>4541.2295599999998</v>
      </c>
      <c r="K163" s="155">
        <v>1.093</v>
      </c>
      <c r="L163" s="23"/>
    </row>
    <row r="164" spans="1:12">
      <c r="A164" s="151" t="s">
        <v>486</v>
      </c>
      <c r="B164" s="154">
        <v>203275.66380000001</v>
      </c>
      <c r="C164" s="154">
        <v>25680.2</v>
      </c>
      <c r="D164" s="154">
        <v>-53037.45</v>
      </c>
      <c r="E164" s="154">
        <v>12568.61</v>
      </c>
      <c r="F164" s="154">
        <v>188487.0238</v>
      </c>
      <c r="G164" s="154">
        <v>252215.23</v>
      </c>
      <c r="H164" s="154">
        <v>214382.9455</v>
      </c>
      <c r="I164" s="154">
        <v>-25895.921699999999</v>
      </c>
      <c r="J164" s="154">
        <v>-18127.145189999999</v>
      </c>
      <c r="K164" s="155">
        <v>0.92800000000000005</v>
      </c>
      <c r="L164" s="23"/>
    </row>
    <row r="165" spans="1:12">
      <c r="A165" s="151" t="s">
        <v>487</v>
      </c>
      <c r="B165" s="154">
        <v>12162.199500000001</v>
      </c>
      <c r="C165" s="154">
        <v>8439.65</v>
      </c>
      <c r="D165" s="154">
        <v>-83.3</v>
      </c>
      <c r="E165" s="154">
        <v>878.9</v>
      </c>
      <c r="F165" s="154">
        <v>21397.449499999999</v>
      </c>
      <c r="G165" s="154">
        <v>31847.13</v>
      </c>
      <c r="H165" s="154">
        <v>27070.0605</v>
      </c>
      <c r="I165" s="154">
        <v>-5672.6109999999999</v>
      </c>
      <c r="J165" s="154">
        <v>-3970.8276999999998</v>
      </c>
      <c r="K165" s="155">
        <v>0.875</v>
      </c>
      <c r="L165" s="23"/>
    </row>
    <row r="166" spans="1:12">
      <c r="A166" s="151" t="s">
        <v>488</v>
      </c>
      <c r="B166" s="154">
        <v>49144.535900000003</v>
      </c>
      <c r="C166" s="154">
        <v>10215.299999999999</v>
      </c>
      <c r="D166" s="154">
        <v>-17095.2</v>
      </c>
      <c r="E166" s="154">
        <v>-517.82000000000005</v>
      </c>
      <c r="F166" s="154">
        <v>41746.815900000001</v>
      </c>
      <c r="G166" s="154">
        <v>43749.438000000002</v>
      </c>
      <c r="H166" s="154">
        <v>37187.022299999997</v>
      </c>
      <c r="I166" s="154">
        <v>4559.7936</v>
      </c>
      <c r="J166" s="154">
        <v>3191.8555200000001</v>
      </c>
      <c r="K166" s="155">
        <v>1.073</v>
      </c>
      <c r="L166" s="23"/>
    </row>
    <row r="167" spans="1:12">
      <c r="A167" s="151" t="s">
        <v>489</v>
      </c>
      <c r="B167" s="154">
        <v>29922.045900000001</v>
      </c>
      <c r="C167" s="154">
        <v>4791.45</v>
      </c>
      <c r="D167" s="154">
        <v>-3053.2</v>
      </c>
      <c r="E167" s="154">
        <v>852.89</v>
      </c>
      <c r="F167" s="154">
        <v>32513.1859</v>
      </c>
      <c r="G167" s="154">
        <v>37254.627</v>
      </c>
      <c r="H167" s="154">
        <v>31666.432949999999</v>
      </c>
      <c r="I167" s="154">
        <v>846.75295000000199</v>
      </c>
      <c r="J167" s="154">
        <v>592.72706500000095</v>
      </c>
      <c r="K167" s="155">
        <v>1.016</v>
      </c>
      <c r="L167" s="23"/>
    </row>
    <row r="168" spans="1:12">
      <c r="A168" s="151" t="s">
        <v>490</v>
      </c>
      <c r="B168" s="154">
        <v>2864509.4443999999</v>
      </c>
      <c r="C168" s="154">
        <v>1714370.95</v>
      </c>
      <c r="D168" s="154">
        <v>-706608.4</v>
      </c>
      <c r="E168" s="154">
        <v>163889.35</v>
      </c>
      <c r="F168" s="154">
        <v>4036161.3443999998</v>
      </c>
      <c r="G168" s="154">
        <v>3720339.463</v>
      </c>
      <c r="H168" s="154">
        <v>3162288.5435500001</v>
      </c>
      <c r="I168" s="154">
        <v>873872.80085</v>
      </c>
      <c r="J168" s="154">
        <v>611710.96059499995</v>
      </c>
      <c r="K168" s="155">
        <v>1.1639999999999999</v>
      </c>
      <c r="L168" s="23"/>
    </row>
    <row r="169" spans="1:12">
      <c r="A169" s="151" t="s">
        <v>491</v>
      </c>
      <c r="B169" s="154">
        <v>72225.976899999994</v>
      </c>
      <c r="C169" s="154">
        <v>12883.45</v>
      </c>
      <c r="D169" s="154">
        <v>-10668.35</v>
      </c>
      <c r="E169" s="154">
        <v>1711.73</v>
      </c>
      <c r="F169" s="154">
        <v>76152.806899999996</v>
      </c>
      <c r="G169" s="154">
        <v>64375.531999999999</v>
      </c>
      <c r="H169" s="154">
        <v>54719.2022</v>
      </c>
      <c r="I169" s="154">
        <v>21433.6047</v>
      </c>
      <c r="J169" s="154">
        <v>15003.523289999999</v>
      </c>
      <c r="K169" s="155">
        <v>1.2330000000000001</v>
      </c>
      <c r="L169" s="23"/>
    </row>
    <row r="170" spans="1:12">
      <c r="A170" s="151" t="s">
        <v>492</v>
      </c>
      <c r="B170" s="154">
        <v>27401.4427</v>
      </c>
      <c r="C170" s="154">
        <v>17702.95</v>
      </c>
      <c r="D170" s="154">
        <v>-1538.5</v>
      </c>
      <c r="E170" s="154">
        <v>2727.14</v>
      </c>
      <c r="F170" s="154">
        <v>46293.032700000003</v>
      </c>
      <c r="G170" s="154">
        <v>48769.17</v>
      </c>
      <c r="H170" s="154">
        <v>41453.794500000004</v>
      </c>
      <c r="I170" s="154">
        <v>4839.2381999999998</v>
      </c>
      <c r="J170" s="154">
        <v>3387.4667399999998</v>
      </c>
      <c r="K170" s="155">
        <v>1.069</v>
      </c>
      <c r="L170" s="23"/>
    </row>
    <row r="171" spans="1:12">
      <c r="A171" s="151" t="s">
        <v>493</v>
      </c>
      <c r="B171" s="154">
        <v>44880.900900000001</v>
      </c>
      <c r="C171" s="154">
        <v>5202</v>
      </c>
      <c r="D171" s="154">
        <v>-15078.15</v>
      </c>
      <c r="E171" s="154">
        <v>2941.34</v>
      </c>
      <c r="F171" s="154">
        <v>37946.090900000003</v>
      </c>
      <c r="G171" s="154">
        <v>61454.752</v>
      </c>
      <c r="H171" s="154">
        <v>52236.539199999999</v>
      </c>
      <c r="I171" s="154">
        <v>-14290.4483</v>
      </c>
      <c r="J171" s="154">
        <v>-10003.31381</v>
      </c>
      <c r="K171" s="155">
        <v>0.83699999999999997</v>
      </c>
      <c r="L171" s="23"/>
    </row>
    <row r="172" spans="1:12">
      <c r="A172" s="151" t="s">
        <v>494</v>
      </c>
      <c r="B172" s="154">
        <v>129944.0324</v>
      </c>
      <c r="C172" s="154">
        <v>55892.6</v>
      </c>
      <c r="D172" s="154">
        <v>-6182.9</v>
      </c>
      <c r="E172" s="154">
        <v>9878.02</v>
      </c>
      <c r="F172" s="154">
        <v>189531.7524</v>
      </c>
      <c r="G172" s="154">
        <v>224315.26199999999</v>
      </c>
      <c r="H172" s="154">
        <v>190667.97270000001</v>
      </c>
      <c r="I172" s="154">
        <v>-1136.2202999999899</v>
      </c>
      <c r="J172" s="154">
        <v>-795.35420999998996</v>
      </c>
      <c r="K172" s="155">
        <v>0.996</v>
      </c>
      <c r="L172" s="23"/>
    </row>
    <row r="173" spans="1:12">
      <c r="A173" s="151" t="s">
        <v>495</v>
      </c>
      <c r="B173" s="154">
        <v>32948.504099999998</v>
      </c>
      <c r="C173" s="154">
        <v>5015.8500000000004</v>
      </c>
      <c r="D173" s="154">
        <v>-10177.9</v>
      </c>
      <c r="E173" s="154">
        <v>623.22</v>
      </c>
      <c r="F173" s="154">
        <v>28409.6741</v>
      </c>
      <c r="G173" s="154">
        <v>28547.802</v>
      </c>
      <c r="H173" s="154">
        <v>24265.631700000002</v>
      </c>
      <c r="I173" s="154">
        <v>4144.0424000000003</v>
      </c>
      <c r="J173" s="154">
        <v>2900.8296799999998</v>
      </c>
      <c r="K173" s="155">
        <v>1.1020000000000001</v>
      </c>
      <c r="L173" s="23"/>
    </row>
    <row r="174" spans="1:12">
      <c r="A174" s="151" t="s">
        <v>496</v>
      </c>
      <c r="B174" s="154">
        <v>237368.8455</v>
      </c>
      <c r="C174" s="154">
        <v>67005.5</v>
      </c>
      <c r="D174" s="154">
        <v>-5477.4</v>
      </c>
      <c r="E174" s="154">
        <v>7499.38</v>
      </c>
      <c r="F174" s="154">
        <v>306396.32549999998</v>
      </c>
      <c r="G174" s="154">
        <v>276275.54300000001</v>
      </c>
      <c r="H174" s="154">
        <v>234834.21155000001</v>
      </c>
      <c r="I174" s="154">
        <v>71562.113949999999</v>
      </c>
      <c r="J174" s="154">
        <v>50093.479764999996</v>
      </c>
      <c r="K174" s="155">
        <v>1.181</v>
      </c>
      <c r="L174" s="23"/>
    </row>
    <row r="175" spans="1:12">
      <c r="A175" s="151" t="s">
        <v>497</v>
      </c>
      <c r="B175" s="154">
        <v>120779.3851</v>
      </c>
      <c r="C175" s="154">
        <v>65538.399999999994</v>
      </c>
      <c r="D175" s="154">
        <v>-326.39999999999998</v>
      </c>
      <c r="E175" s="154">
        <v>11915.3</v>
      </c>
      <c r="F175" s="154">
        <v>197906.6851</v>
      </c>
      <c r="G175" s="154">
        <v>230574.348</v>
      </c>
      <c r="H175" s="154">
        <v>195988.19579999999</v>
      </c>
      <c r="I175" s="154">
        <v>1918.48929999999</v>
      </c>
      <c r="J175" s="154">
        <v>1342.9425099999901</v>
      </c>
      <c r="K175" s="155">
        <v>1.006</v>
      </c>
      <c r="L175" s="23"/>
    </row>
    <row r="176" spans="1:12">
      <c r="A176" s="151" t="s">
        <v>498</v>
      </c>
      <c r="B176" s="154">
        <v>245602.71960000001</v>
      </c>
      <c r="C176" s="154">
        <v>30713.9</v>
      </c>
      <c r="D176" s="154">
        <v>-35496</v>
      </c>
      <c r="E176" s="154">
        <v>5409.06</v>
      </c>
      <c r="F176" s="154">
        <v>246229.6796</v>
      </c>
      <c r="G176" s="154">
        <v>303809.92599999998</v>
      </c>
      <c r="H176" s="154">
        <v>258238.43710000001</v>
      </c>
      <c r="I176" s="154">
        <v>-12008.7574999999</v>
      </c>
      <c r="J176" s="154">
        <v>-8406.1302499999601</v>
      </c>
      <c r="K176" s="155">
        <v>0.97199999999999998</v>
      </c>
      <c r="L176" s="23"/>
    </row>
    <row r="177" spans="1:12">
      <c r="A177" s="151" t="s">
        <v>499</v>
      </c>
      <c r="B177" s="154">
        <v>58221.019899999999</v>
      </c>
      <c r="C177" s="154">
        <v>31300.400000000001</v>
      </c>
      <c r="D177" s="154">
        <v>-8456.65</v>
      </c>
      <c r="E177" s="154">
        <v>3647.86</v>
      </c>
      <c r="F177" s="154">
        <v>84712.6299</v>
      </c>
      <c r="G177" s="154">
        <v>77378.028000000006</v>
      </c>
      <c r="H177" s="154">
        <v>65771.323799999998</v>
      </c>
      <c r="I177" s="154">
        <v>18941.306100000002</v>
      </c>
      <c r="J177" s="154">
        <v>13258.914269999999</v>
      </c>
      <c r="K177" s="155">
        <v>1.171</v>
      </c>
      <c r="L177" s="23"/>
    </row>
    <row r="178" spans="1:12">
      <c r="A178" s="151" t="s">
        <v>500</v>
      </c>
      <c r="B178" s="154">
        <v>85029.889599999995</v>
      </c>
      <c r="C178" s="154">
        <v>17837.25</v>
      </c>
      <c r="D178" s="154">
        <v>-5623.6</v>
      </c>
      <c r="E178" s="154">
        <v>5069.91</v>
      </c>
      <c r="F178" s="154">
        <v>102313.44960000001</v>
      </c>
      <c r="G178" s="154">
        <v>103444.357</v>
      </c>
      <c r="H178" s="154">
        <v>87927.703450000001</v>
      </c>
      <c r="I178" s="154">
        <v>14385.746150000001</v>
      </c>
      <c r="J178" s="154">
        <v>10070.022305</v>
      </c>
      <c r="K178" s="155">
        <v>1.097</v>
      </c>
      <c r="L178" s="23"/>
    </row>
    <row r="179" spans="1:12">
      <c r="A179" s="151" t="s">
        <v>501</v>
      </c>
      <c r="B179" s="154">
        <v>150766.46950000001</v>
      </c>
      <c r="C179" s="154">
        <v>14966.8</v>
      </c>
      <c r="D179" s="154">
        <v>-24755.4</v>
      </c>
      <c r="E179" s="154">
        <v>5741.58</v>
      </c>
      <c r="F179" s="154">
        <v>146719.44949999999</v>
      </c>
      <c r="G179" s="154">
        <v>196111.19699999999</v>
      </c>
      <c r="H179" s="154">
        <v>166694.51745000001</v>
      </c>
      <c r="I179" s="154">
        <v>-19975.067950000001</v>
      </c>
      <c r="J179" s="154">
        <v>-13982.547565000001</v>
      </c>
      <c r="K179" s="155">
        <v>0.92900000000000005</v>
      </c>
      <c r="L179" s="23"/>
    </row>
    <row r="180" spans="1:12">
      <c r="A180" s="151" t="s">
        <v>502</v>
      </c>
      <c r="B180" s="154">
        <v>187717.00930000001</v>
      </c>
      <c r="C180" s="154">
        <v>41969.599999999999</v>
      </c>
      <c r="D180" s="154">
        <v>-13079.8</v>
      </c>
      <c r="E180" s="154">
        <v>12928.84</v>
      </c>
      <c r="F180" s="154">
        <v>229535.64929999999</v>
      </c>
      <c r="G180" s="154">
        <v>225599.38699999999</v>
      </c>
      <c r="H180" s="154">
        <v>191759.47894999999</v>
      </c>
      <c r="I180" s="154">
        <v>37776.17035</v>
      </c>
      <c r="J180" s="154">
        <v>26443.319244999999</v>
      </c>
      <c r="K180" s="155">
        <v>1.117</v>
      </c>
      <c r="L180" s="23"/>
    </row>
    <row r="181" spans="1:12">
      <c r="A181" s="151" t="s">
        <v>503</v>
      </c>
      <c r="B181" s="154">
        <v>68439.290900000007</v>
      </c>
      <c r="C181" s="154">
        <v>6371.6</v>
      </c>
      <c r="D181" s="154">
        <v>-8036.75</v>
      </c>
      <c r="E181" s="154">
        <v>1338.92</v>
      </c>
      <c r="F181" s="154">
        <v>68113.060899999997</v>
      </c>
      <c r="G181" s="154">
        <v>90594.327999999994</v>
      </c>
      <c r="H181" s="154">
        <v>77005.178799999994</v>
      </c>
      <c r="I181" s="154">
        <v>-8892.1178999999793</v>
      </c>
      <c r="J181" s="154">
        <v>-6224.4825299999902</v>
      </c>
      <c r="K181" s="155">
        <v>0.93100000000000005</v>
      </c>
      <c r="L181" s="23"/>
    </row>
    <row r="182" spans="1:12">
      <c r="A182" s="151" t="s">
        <v>504</v>
      </c>
      <c r="B182" s="154">
        <v>45528.395299999996</v>
      </c>
      <c r="C182" s="154">
        <v>16065.85</v>
      </c>
      <c r="D182" s="154">
        <v>-4842.45</v>
      </c>
      <c r="E182" s="154">
        <v>2591.65</v>
      </c>
      <c r="F182" s="154">
        <v>59343.445299999999</v>
      </c>
      <c r="G182" s="154">
        <v>74688.328999999998</v>
      </c>
      <c r="H182" s="154">
        <v>63485.07965</v>
      </c>
      <c r="I182" s="154">
        <v>-4141.6343499999903</v>
      </c>
      <c r="J182" s="154">
        <v>-2899.144045</v>
      </c>
      <c r="K182" s="155">
        <v>0.96099999999999997</v>
      </c>
      <c r="L182" s="23"/>
    </row>
    <row r="183" spans="1:12">
      <c r="A183" s="151" t="s">
        <v>505</v>
      </c>
      <c r="B183" s="154">
        <v>348117.84860000003</v>
      </c>
      <c r="C183" s="154">
        <v>241784.2</v>
      </c>
      <c r="D183" s="154">
        <v>-183150.35</v>
      </c>
      <c r="E183" s="154">
        <v>17680.849999999999</v>
      </c>
      <c r="F183" s="154">
        <v>424432.54859999998</v>
      </c>
      <c r="G183" s="154">
        <v>431380.25699999998</v>
      </c>
      <c r="H183" s="154">
        <v>366673.21844999999</v>
      </c>
      <c r="I183" s="154">
        <v>57759.330150000002</v>
      </c>
      <c r="J183" s="154">
        <v>40431.531105000002</v>
      </c>
      <c r="K183" s="155">
        <v>1.0940000000000001</v>
      </c>
      <c r="L183" s="23"/>
    </row>
    <row r="184" spans="1:12">
      <c r="A184" s="151" t="s">
        <v>506</v>
      </c>
      <c r="B184" s="154">
        <v>75418.6446</v>
      </c>
      <c r="C184" s="154">
        <v>13637.4</v>
      </c>
      <c r="D184" s="154">
        <v>-8109.85</v>
      </c>
      <c r="E184" s="154">
        <v>725.73</v>
      </c>
      <c r="F184" s="154">
        <v>81671.924599999998</v>
      </c>
      <c r="G184" s="154">
        <v>80054.534</v>
      </c>
      <c r="H184" s="154">
        <v>68046.353900000002</v>
      </c>
      <c r="I184" s="154">
        <v>13625.5707</v>
      </c>
      <c r="J184" s="154">
        <v>9537.8994899999907</v>
      </c>
      <c r="K184" s="155">
        <v>1.119</v>
      </c>
      <c r="L184" s="23"/>
    </row>
    <row r="185" spans="1:12">
      <c r="A185" s="151" t="s">
        <v>507</v>
      </c>
      <c r="B185" s="154">
        <v>195907.52439999999</v>
      </c>
      <c r="C185" s="154">
        <v>30775.95</v>
      </c>
      <c r="D185" s="154">
        <v>-32290.65</v>
      </c>
      <c r="E185" s="154">
        <v>7592.71</v>
      </c>
      <c r="F185" s="154">
        <v>201985.5344</v>
      </c>
      <c r="G185" s="154">
        <v>240417.155</v>
      </c>
      <c r="H185" s="154">
        <v>204354.58175000001</v>
      </c>
      <c r="I185" s="154">
        <v>-2369.0473499999798</v>
      </c>
      <c r="J185" s="154">
        <v>-1658.3331449999901</v>
      </c>
      <c r="K185" s="155">
        <v>0.99299999999999999</v>
      </c>
      <c r="L185" s="23"/>
    </row>
    <row r="186" spans="1:12">
      <c r="A186" s="151" t="s">
        <v>508</v>
      </c>
      <c r="B186" s="154">
        <v>126930.5819</v>
      </c>
      <c r="C186" s="154">
        <v>16566.5</v>
      </c>
      <c r="D186" s="154">
        <v>-27135.4</v>
      </c>
      <c r="E186" s="154">
        <v>6055.06</v>
      </c>
      <c r="F186" s="154">
        <v>122416.74189999999</v>
      </c>
      <c r="G186" s="154">
        <v>126130.81600000001</v>
      </c>
      <c r="H186" s="154">
        <v>107211.1936</v>
      </c>
      <c r="I186" s="154">
        <v>15205.5483</v>
      </c>
      <c r="J186" s="154">
        <v>10643.883809999999</v>
      </c>
      <c r="K186" s="155">
        <v>1.0840000000000001</v>
      </c>
      <c r="L186" s="23"/>
    </row>
    <row r="187" spans="1:12">
      <c r="A187" s="151" t="s">
        <v>509</v>
      </c>
      <c r="B187" s="154">
        <v>375585.77510000003</v>
      </c>
      <c r="C187" s="154">
        <v>61754.2</v>
      </c>
      <c r="D187" s="154">
        <v>-68412.25</v>
      </c>
      <c r="E187" s="154">
        <v>16390.21</v>
      </c>
      <c r="F187" s="154">
        <v>385317.9351</v>
      </c>
      <c r="G187" s="154">
        <v>459866.87900000002</v>
      </c>
      <c r="H187" s="154">
        <v>390886.84714999999</v>
      </c>
      <c r="I187" s="154">
        <v>-5568.9120499999299</v>
      </c>
      <c r="J187" s="154">
        <v>-3898.2384349999502</v>
      </c>
      <c r="K187" s="155">
        <v>0.99199999999999999</v>
      </c>
      <c r="L187" s="23"/>
    </row>
    <row r="188" spans="1:12">
      <c r="A188" s="151" t="s">
        <v>510</v>
      </c>
      <c r="B188" s="154">
        <v>27947.766100000001</v>
      </c>
      <c r="C188" s="154">
        <v>7505.5</v>
      </c>
      <c r="D188" s="154">
        <v>-2187.9</v>
      </c>
      <c r="E188" s="154">
        <v>2369.29</v>
      </c>
      <c r="F188" s="154">
        <v>35634.6561</v>
      </c>
      <c r="G188" s="154">
        <v>45846.972999999998</v>
      </c>
      <c r="H188" s="154">
        <v>38969.927049999998</v>
      </c>
      <c r="I188" s="154">
        <v>-3335.2709500000001</v>
      </c>
      <c r="J188" s="154">
        <v>-2334.6896649999999</v>
      </c>
      <c r="K188" s="155">
        <v>0.94899999999999995</v>
      </c>
      <c r="L188" s="23"/>
    </row>
    <row r="189" spans="1:12">
      <c r="A189" s="151" t="s">
        <v>511</v>
      </c>
      <c r="B189" s="154">
        <v>138115.7586</v>
      </c>
      <c r="C189" s="154">
        <v>38782.949999999997</v>
      </c>
      <c r="D189" s="154">
        <v>-21929.15</v>
      </c>
      <c r="E189" s="154">
        <v>5432.01</v>
      </c>
      <c r="F189" s="154">
        <v>160401.5686</v>
      </c>
      <c r="G189" s="154">
        <v>175032.83600000001</v>
      </c>
      <c r="H189" s="154">
        <v>148777.9106</v>
      </c>
      <c r="I189" s="154">
        <v>11623.657999999999</v>
      </c>
      <c r="J189" s="154">
        <v>8136.5606000000198</v>
      </c>
      <c r="K189" s="155">
        <v>1.046</v>
      </c>
      <c r="L189" s="23"/>
    </row>
    <row r="190" spans="1:12">
      <c r="A190" s="151" t="s">
        <v>512</v>
      </c>
      <c r="B190" s="154">
        <v>64610.691200000001</v>
      </c>
      <c r="C190" s="154">
        <v>13693.5</v>
      </c>
      <c r="D190" s="154">
        <v>-10436.299999999999</v>
      </c>
      <c r="E190" s="154">
        <v>3869.2</v>
      </c>
      <c r="F190" s="154">
        <v>71737.091199999995</v>
      </c>
      <c r="G190" s="154">
        <v>80797.073999999993</v>
      </c>
      <c r="H190" s="154">
        <v>68677.512900000002</v>
      </c>
      <c r="I190" s="154">
        <v>3059.5783000000101</v>
      </c>
      <c r="J190" s="154">
        <v>2141.7048100000102</v>
      </c>
      <c r="K190" s="155">
        <v>1.0269999999999999</v>
      </c>
      <c r="L190" s="23"/>
    </row>
    <row r="191" spans="1:12">
      <c r="A191" s="151" t="s">
        <v>513</v>
      </c>
      <c r="B191" s="154">
        <v>45172.851499999997</v>
      </c>
      <c r="C191" s="154">
        <v>8576.5</v>
      </c>
      <c r="D191" s="154">
        <v>-4704.75</v>
      </c>
      <c r="E191" s="154">
        <v>4728.8900000000003</v>
      </c>
      <c r="F191" s="154">
        <v>53773.491499999996</v>
      </c>
      <c r="G191" s="154">
        <v>55467.900999999998</v>
      </c>
      <c r="H191" s="154">
        <v>47147.715850000001</v>
      </c>
      <c r="I191" s="154">
        <v>6625.7756499999996</v>
      </c>
      <c r="J191" s="154">
        <v>4638.0429549999999</v>
      </c>
      <c r="K191" s="155">
        <v>1.0840000000000001</v>
      </c>
      <c r="L191" s="23"/>
    </row>
    <row r="192" spans="1:12">
      <c r="A192" s="151" t="s">
        <v>514</v>
      </c>
      <c r="B192" s="154">
        <v>70088.378200000006</v>
      </c>
      <c r="C192" s="154">
        <v>11620.35</v>
      </c>
      <c r="D192" s="154">
        <v>-6950.45</v>
      </c>
      <c r="E192" s="154">
        <v>405.96</v>
      </c>
      <c r="F192" s="154">
        <v>75164.238200000007</v>
      </c>
      <c r="G192" s="154">
        <v>63263.682999999997</v>
      </c>
      <c r="H192" s="154">
        <v>53774.130550000002</v>
      </c>
      <c r="I192" s="154">
        <v>21390.107650000002</v>
      </c>
      <c r="J192" s="154">
        <v>14973.075355000001</v>
      </c>
      <c r="K192" s="155">
        <v>1.2370000000000001</v>
      </c>
      <c r="L192" s="23"/>
    </row>
    <row r="193" spans="1:12">
      <c r="A193" s="151" t="s">
        <v>515</v>
      </c>
      <c r="B193" s="154">
        <v>34671.301700000004</v>
      </c>
      <c r="C193" s="154">
        <v>17991.95</v>
      </c>
      <c r="D193" s="154">
        <v>-9022.75</v>
      </c>
      <c r="E193" s="154">
        <v>3110.15</v>
      </c>
      <c r="F193" s="154">
        <v>46750.651700000002</v>
      </c>
      <c r="G193" s="154">
        <v>65283.487999999998</v>
      </c>
      <c r="H193" s="154">
        <v>55490.964800000002</v>
      </c>
      <c r="I193" s="154">
        <v>-8740.3130999999794</v>
      </c>
      <c r="J193" s="154">
        <v>-6118.2191699999903</v>
      </c>
      <c r="K193" s="155">
        <v>0.90600000000000003</v>
      </c>
      <c r="L193" s="23"/>
    </row>
    <row r="194" spans="1:12">
      <c r="A194" s="151" t="s">
        <v>516</v>
      </c>
      <c r="B194" s="154">
        <v>66397.081999999995</v>
      </c>
      <c r="C194" s="154">
        <v>29711.75</v>
      </c>
      <c r="D194" s="154">
        <v>-8512.75</v>
      </c>
      <c r="E194" s="154">
        <v>4634.88</v>
      </c>
      <c r="F194" s="154">
        <v>92230.962</v>
      </c>
      <c r="G194" s="154">
        <v>101072.36900000001</v>
      </c>
      <c r="H194" s="154">
        <v>85911.513649999994</v>
      </c>
      <c r="I194" s="154">
        <v>6319.4483499999897</v>
      </c>
      <c r="J194" s="154">
        <v>4423.6138449999899</v>
      </c>
      <c r="K194" s="155">
        <v>1.044</v>
      </c>
      <c r="L194" s="23"/>
    </row>
    <row r="195" spans="1:12">
      <c r="A195" s="151" t="s">
        <v>517</v>
      </c>
      <c r="B195" s="154">
        <v>75378.176200000002</v>
      </c>
      <c r="C195" s="154">
        <v>25265.4</v>
      </c>
      <c r="D195" s="154">
        <v>-13842.25</v>
      </c>
      <c r="E195" s="154">
        <v>4748.1000000000004</v>
      </c>
      <c r="F195" s="154">
        <v>91549.426200000002</v>
      </c>
      <c r="G195" s="154">
        <v>105876.717</v>
      </c>
      <c r="H195" s="154">
        <v>89995.209449999995</v>
      </c>
      <c r="I195" s="154">
        <v>1554.2167500000101</v>
      </c>
      <c r="J195" s="154">
        <v>1087.9517249999999</v>
      </c>
      <c r="K195" s="155">
        <v>1.01</v>
      </c>
      <c r="L195" s="23"/>
    </row>
    <row r="196" spans="1:12">
      <c r="A196" s="151" t="s">
        <v>518</v>
      </c>
      <c r="B196" s="154">
        <v>63811.440300000002</v>
      </c>
      <c r="C196" s="154">
        <v>14022.45</v>
      </c>
      <c r="D196" s="154">
        <v>-15817.65</v>
      </c>
      <c r="E196" s="154">
        <v>4311.54</v>
      </c>
      <c r="F196" s="154">
        <v>66327.780299999999</v>
      </c>
      <c r="G196" s="154">
        <v>80373.149999999994</v>
      </c>
      <c r="H196" s="154">
        <v>68317.177500000005</v>
      </c>
      <c r="I196" s="154">
        <v>-1989.3971999999901</v>
      </c>
      <c r="J196" s="154">
        <v>-1392.5780399999901</v>
      </c>
      <c r="K196" s="155">
        <v>0.98299999999999998</v>
      </c>
      <c r="L196" s="23"/>
    </row>
    <row r="197" spans="1:12">
      <c r="A197" s="151" t="s">
        <v>519</v>
      </c>
      <c r="B197" s="154">
        <v>337931.37420000002</v>
      </c>
      <c r="C197" s="154">
        <v>76777.95</v>
      </c>
      <c r="D197" s="154">
        <v>-56230.9</v>
      </c>
      <c r="E197" s="154">
        <v>16415.54</v>
      </c>
      <c r="F197" s="154">
        <v>374893.96419999999</v>
      </c>
      <c r="G197" s="154">
        <v>394829.87300000002</v>
      </c>
      <c r="H197" s="154">
        <v>335605.39205000002</v>
      </c>
      <c r="I197" s="154">
        <v>39288.57215</v>
      </c>
      <c r="J197" s="154">
        <v>27502.000505</v>
      </c>
      <c r="K197" s="155">
        <v>1.07</v>
      </c>
      <c r="L197" s="23"/>
    </row>
    <row r="198" spans="1:12">
      <c r="A198" s="151" t="s">
        <v>520</v>
      </c>
      <c r="B198" s="154">
        <v>85554.533500000005</v>
      </c>
      <c r="C198" s="154">
        <v>6473.6</v>
      </c>
      <c r="D198" s="154">
        <v>-16011.45</v>
      </c>
      <c r="E198" s="154">
        <v>457.47</v>
      </c>
      <c r="F198" s="154">
        <v>76474.1535</v>
      </c>
      <c r="G198" s="154">
        <v>97732.607000000004</v>
      </c>
      <c r="H198" s="154">
        <v>83072.715949999998</v>
      </c>
      <c r="I198" s="154">
        <v>-6598.5624499999803</v>
      </c>
      <c r="J198" s="154">
        <v>-4618.9937149999896</v>
      </c>
      <c r="K198" s="155">
        <v>0.95299999999999996</v>
      </c>
      <c r="L198" s="23"/>
    </row>
    <row r="199" spans="1:12">
      <c r="A199" s="151" t="s">
        <v>521</v>
      </c>
      <c r="B199" s="154">
        <v>386924.15360000002</v>
      </c>
      <c r="C199" s="154">
        <v>76303.649999999994</v>
      </c>
      <c r="D199" s="154">
        <v>-48726.25</v>
      </c>
      <c r="E199" s="154">
        <v>12637.46</v>
      </c>
      <c r="F199" s="154">
        <v>427139.01360000001</v>
      </c>
      <c r="G199" s="154">
        <v>514769.261</v>
      </c>
      <c r="H199" s="154">
        <v>437553.87185</v>
      </c>
      <c r="I199" s="154">
        <v>-10414.858249999999</v>
      </c>
      <c r="J199" s="154">
        <v>-7290.4007749999901</v>
      </c>
      <c r="K199" s="155">
        <v>0.98599999999999999</v>
      </c>
      <c r="L199" s="23"/>
    </row>
    <row r="200" spans="1:12">
      <c r="A200" s="151" t="s">
        <v>522</v>
      </c>
      <c r="B200" s="154">
        <v>130621.8781</v>
      </c>
      <c r="C200" s="154">
        <v>24939.85</v>
      </c>
      <c r="D200" s="154">
        <v>-9616.9</v>
      </c>
      <c r="E200" s="154">
        <v>9376.18</v>
      </c>
      <c r="F200" s="154">
        <v>155321.00810000001</v>
      </c>
      <c r="G200" s="154">
        <v>170364.141</v>
      </c>
      <c r="H200" s="154">
        <v>144809.51985000001</v>
      </c>
      <c r="I200" s="154">
        <v>10511.48825</v>
      </c>
      <c r="J200" s="154">
        <v>7358.0417749999997</v>
      </c>
      <c r="K200" s="155">
        <v>1.0429999999999999</v>
      </c>
      <c r="L200" s="23"/>
    </row>
    <row r="201" spans="1:12">
      <c r="A201" s="151" t="s">
        <v>523</v>
      </c>
      <c r="B201" s="154">
        <v>106028.65330000001</v>
      </c>
      <c r="C201" s="154">
        <v>14836.75</v>
      </c>
      <c r="D201" s="154">
        <v>-14314.85</v>
      </c>
      <c r="E201" s="154">
        <v>2069.58</v>
      </c>
      <c r="F201" s="154">
        <v>108620.1333</v>
      </c>
      <c r="G201" s="154">
        <v>128941.389</v>
      </c>
      <c r="H201" s="154">
        <v>109600.18064999999</v>
      </c>
      <c r="I201" s="154">
        <v>-980.047349999993</v>
      </c>
      <c r="J201" s="154">
        <v>-686.03314499999499</v>
      </c>
      <c r="K201" s="155">
        <v>0.995</v>
      </c>
      <c r="L201" s="23"/>
    </row>
    <row r="202" spans="1:12">
      <c r="A202" s="151" t="s">
        <v>524</v>
      </c>
      <c r="B202" s="154">
        <v>51004.637000000002</v>
      </c>
      <c r="C202" s="154">
        <v>19636.7</v>
      </c>
      <c r="D202" s="154">
        <v>-9542.1</v>
      </c>
      <c r="E202" s="154">
        <v>4385.83</v>
      </c>
      <c r="F202" s="154">
        <v>65485.067000000003</v>
      </c>
      <c r="G202" s="154">
        <v>68842.342999999993</v>
      </c>
      <c r="H202" s="154">
        <v>58515.991549999999</v>
      </c>
      <c r="I202" s="154">
        <v>6969.0754500000103</v>
      </c>
      <c r="J202" s="154">
        <v>4878.3528150000102</v>
      </c>
      <c r="K202" s="155">
        <v>1.071</v>
      </c>
      <c r="L202" s="23"/>
    </row>
    <row r="203" spans="1:12">
      <c r="A203" s="151" t="s">
        <v>525</v>
      </c>
      <c r="B203" s="154">
        <v>254034.5998</v>
      </c>
      <c r="C203" s="154">
        <v>39179.9</v>
      </c>
      <c r="D203" s="154">
        <v>-13934.9</v>
      </c>
      <c r="E203" s="154">
        <v>10709.49</v>
      </c>
      <c r="F203" s="154">
        <v>289989.08980000002</v>
      </c>
      <c r="G203" s="154">
        <v>299717.201</v>
      </c>
      <c r="H203" s="154">
        <v>254759.62085000001</v>
      </c>
      <c r="I203" s="154">
        <v>35229.468950000002</v>
      </c>
      <c r="J203" s="154">
        <v>24660.628264999999</v>
      </c>
      <c r="K203" s="155">
        <v>1.0820000000000001</v>
      </c>
      <c r="L203" s="23"/>
    </row>
    <row r="204" spans="1:12">
      <c r="A204" s="151" t="s">
        <v>526</v>
      </c>
      <c r="B204" s="154">
        <v>105162.9186</v>
      </c>
      <c r="C204" s="154">
        <v>9908.4500000000007</v>
      </c>
      <c r="D204" s="154">
        <v>-14074.3</v>
      </c>
      <c r="E204" s="154">
        <v>1055.19</v>
      </c>
      <c r="F204" s="154">
        <v>102052.2586</v>
      </c>
      <c r="G204" s="154">
        <v>118461.95600000001</v>
      </c>
      <c r="H204" s="154">
        <v>100692.6626</v>
      </c>
      <c r="I204" s="154">
        <v>1359.59600000001</v>
      </c>
      <c r="J204" s="154">
        <v>951.717200000003</v>
      </c>
      <c r="K204" s="155">
        <v>1.008</v>
      </c>
      <c r="L204" s="23"/>
    </row>
    <row r="205" spans="1:12">
      <c r="A205" s="151" t="s">
        <v>527</v>
      </c>
      <c r="B205" s="154">
        <v>71897.893800000005</v>
      </c>
      <c r="C205" s="154">
        <v>13677.35</v>
      </c>
      <c r="D205" s="154">
        <v>-4076.6</v>
      </c>
      <c r="E205" s="154">
        <v>2889.66</v>
      </c>
      <c r="F205" s="154">
        <v>84388.303799999994</v>
      </c>
      <c r="G205" s="154">
        <v>75440.373000000007</v>
      </c>
      <c r="H205" s="154">
        <v>64124.317049999998</v>
      </c>
      <c r="I205" s="154">
        <v>20263.98675</v>
      </c>
      <c r="J205" s="154">
        <v>14184.790725000001</v>
      </c>
      <c r="K205" s="155">
        <v>1.1879999999999999</v>
      </c>
      <c r="L205" s="23"/>
    </row>
    <row r="206" spans="1:12" ht="18.75" customHeight="1">
      <c r="A206" s="145" t="s">
        <v>528</v>
      </c>
      <c r="B206" s="154"/>
      <c r="C206" s="154"/>
      <c r="D206" s="154"/>
      <c r="E206" s="154"/>
      <c r="F206" s="154"/>
      <c r="G206" s="154"/>
      <c r="H206" s="154"/>
      <c r="I206" s="154"/>
      <c r="J206" s="154"/>
      <c r="K206" s="155"/>
      <c r="L206" s="23"/>
    </row>
    <row r="207" spans="1:12">
      <c r="A207" s="151" t="s">
        <v>529</v>
      </c>
      <c r="B207" s="154">
        <v>133311.5814</v>
      </c>
      <c r="C207" s="154">
        <v>29186.45</v>
      </c>
      <c r="D207" s="154">
        <v>-27862.15</v>
      </c>
      <c r="E207" s="154">
        <v>4336.1899999999996</v>
      </c>
      <c r="F207" s="154">
        <v>138972.07139999999</v>
      </c>
      <c r="G207" s="154">
        <v>178369.04399999999</v>
      </c>
      <c r="H207" s="154">
        <v>151613.6874</v>
      </c>
      <c r="I207" s="154">
        <v>-12641.616</v>
      </c>
      <c r="J207" s="154">
        <v>-8849.1311999999907</v>
      </c>
      <c r="K207" s="155">
        <v>0.95</v>
      </c>
      <c r="L207" s="23"/>
    </row>
    <row r="208" spans="1:12">
      <c r="A208" s="151" t="s">
        <v>530</v>
      </c>
      <c r="B208" s="154">
        <v>28372.684300000001</v>
      </c>
      <c r="C208" s="154">
        <v>23062.2</v>
      </c>
      <c r="D208" s="154">
        <v>-249.9</v>
      </c>
      <c r="E208" s="154">
        <v>4185.0600000000004</v>
      </c>
      <c r="F208" s="154">
        <v>55370.044300000001</v>
      </c>
      <c r="G208" s="154">
        <v>63225.392999999996</v>
      </c>
      <c r="H208" s="154">
        <v>53741.584049999998</v>
      </c>
      <c r="I208" s="154">
        <v>1628.4602500000001</v>
      </c>
      <c r="J208" s="154">
        <v>1139.9221749999999</v>
      </c>
      <c r="K208" s="155">
        <v>1.018</v>
      </c>
      <c r="L208" s="23"/>
    </row>
    <row r="209" spans="1:12">
      <c r="A209" s="151" t="s">
        <v>531</v>
      </c>
      <c r="B209" s="154">
        <v>63083.009100000003</v>
      </c>
      <c r="C209" s="154">
        <v>7533.55</v>
      </c>
      <c r="D209" s="154">
        <v>-12771.25</v>
      </c>
      <c r="E209" s="154">
        <v>544.16999999999996</v>
      </c>
      <c r="F209" s="154">
        <v>58389.479099999997</v>
      </c>
      <c r="G209" s="154">
        <v>63361.404000000002</v>
      </c>
      <c r="H209" s="154">
        <v>53857.193399999996</v>
      </c>
      <c r="I209" s="154">
        <v>4532.2856999999904</v>
      </c>
      <c r="J209" s="154">
        <v>3172.5999900000002</v>
      </c>
      <c r="K209" s="155">
        <v>1.05</v>
      </c>
      <c r="L209" s="23"/>
    </row>
    <row r="210" spans="1:12">
      <c r="A210" s="151" t="s">
        <v>532</v>
      </c>
      <c r="B210" s="154">
        <v>73093.156900000002</v>
      </c>
      <c r="C210" s="154">
        <v>9610.9500000000007</v>
      </c>
      <c r="D210" s="154">
        <v>-17599.25</v>
      </c>
      <c r="E210" s="154">
        <v>2572.1</v>
      </c>
      <c r="F210" s="154">
        <v>67676.956900000005</v>
      </c>
      <c r="G210" s="154">
        <v>76016.92</v>
      </c>
      <c r="H210" s="154">
        <v>64614.381999999998</v>
      </c>
      <c r="I210" s="154">
        <v>3062.5749000000101</v>
      </c>
      <c r="J210" s="154">
        <v>2143.8024300000002</v>
      </c>
      <c r="K210" s="155">
        <v>1.028</v>
      </c>
      <c r="L210" s="23"/>
    </row>
    <row r="211" spans="1:12">
      <c r="A211" s="151" t="s">
        <v>533</v>
      </c>
      <c r="B211" s="154">
        <v>60010.301299999999</v>
      </c>
      <c r="C211" s="154">
        <v>8298.5499999999993</v>
      </c>
      <c r="D211" s="154">
        <v>-20598.900000000001</v>
      </c>
      <c r="E211" s="154">
        <v>3125.28</v>
      </c>
      <c r="F211" s="154">
        <v>50835.231299999999</v>
      </c>
      <c r="G211" s="154">
        <v>73628.751999999993</v>
      </c>
      <c r="H211" s="154">
        <v>62584.439200000001</v>
      </c>
      <c r="I211" s="154">
        <v>-11749.207899999999</v>
      </c>
      <c r="J211" s="154">
        <v>-8224.44553000001</v>
      </c>
      <c r="K211" s="155">
        <v>0.88800000000000001</v>
      </c>
      <c r="L211" s="23"/>
    </row>
    <row r="212" spans="1:12">
      <c r="A212" s="151" t="s">
        <v>534</v>
      </c>
      <c r="B212" s="154">
        <v>91152.180399999997</v>
      </c>
      <c r="C212" s="154">
        <v>11837.1</v>
      </c>
      <c r="D212" s="154">
        <v>-24366.1</v>
      </c>
      <c r="E212" s="154">
        <v>1835.66</v>
      </c>
      <c r="F212" s="154">
        <v>80458.840400000001</v>
      </c>
      <c r="G212" s="154">
        <v>82419.509999999995</v>
      </c>
      <c r="H212" s="154">
        <v>70056.583499999993</v>
      </c>
      <c r="I212" s="154">
        <v>10402.2569</v>
      </c>
      <c r="J212" s="154">
        <v>7281.5798300000197</v>
      </c>
      <c r="K212" s="155">
        <v>1.0880000000000001</v>
      </c>
      <c r="L212" s="23"/>
    </row>
    <row r="213" spans="1:12">
      <c r="A213" s="151" t="s">
        <v>535</v>
      </c>
      <c r="B213" s="154">
        <v>108086.7605</v>
      </c>
      <c r="C213" s="154">
        <v>18639.650000000001</v>
      </c>
      <c r="D213" s="154">
        <v>-22474.85</v>
      </c>
      <c r="E213" s="154">
        <v>2207.2800000000002</v>
      </c>
      <c r="F213" s="154">
        <v>106458.84050000001</v>
      </c>
      <c r="G213" s="154">
        <v>104600.912</v>
      </c>
      <c r="H213" s="154">
        <v>88910.775200000004</v>
      </c>
      <c r="I213" s="154">
        <v>17548.065299999998</v>
      </c>
      <c r="J213" s="154">
        <v>12283.645710000001</v>
      </c>
      <c r="K213" s="155">
        <v>1.117</v>
      </c>
      <c r="L213" s="23"/>
    </row>
    <row r="214" spans="1:12">
      <c r="A214" s="151" t="s">
        <v>536</v>
      </c>
      <c r="B214" s="154">
        <v>320490.93910000002</v>
      </c>
      <c r="C214" s="154">
        <v>135714.4</v>
      </c>
      <c r="D214" s="154">
        <v>-23786.400000000001</v>
      </c>
      <c r="E214" s="154">
        <v>35502.97</v>
      </c>
      <c r="F214" s="154">
        <v>467921.90909999999</v>
      </c>
      <c r="G214" s="154">
        <v>605757.80599999998</v>
      </c>
      <c r="H214" s="154">
        <v>514894.13510000001</v>
      </c>
      <c r="I214" s="154">
        <v>-46972.226000000002</v>
      </c>
      <c r="J214" s="154">
        <v>-32880.558199999999</v>
      </c>
      <c r="K214" s="155">
        <v>0.94599999999999995</v>
      </c>
      <c r="L214" s="23"/>
    </row>
    <row r="215" spans="1:12">
      <c r="A215" s="151" t="s">
        <v>537</v>
      </c>
      <c r="B215" s="154">
        <v>71506.217499999999</v>
      </c>
      <c r="C215" s="154">
        <v>19327.3</v>
      </c>
      <c r="D215" s="154">
        <v>-15767.5</v>
      </c>
      <c r="E215" s="154">
        <v>1832.6</v>
      </c>
      <c r="F215" s="154">
        <v>76898.617499999993</v>
      </c>
      <c r="G215" s="154">
        <v>83522.271999999997</v>
      </c>
      <c r="H215" s="154">
        <v>70993.931200000006</v>
      </c>
      <c r="I215" s="154">
        <v>5904.6863000000203</v>
      </c>
      <c r="J215" s="154">
        <v>4133.2804100000103</v>
      </c>
      <c r="K215" s="155">
        <v>1.0489999999999999</v>
      </c>
      <c r="L215" s="23"/>
    </row>
    <row r="216" spans="1:12">
      <c r="A216" s="151" t="s">
        <v>538</v>
      </c>
      <c r="B216" s="154">
        <v>119532.0912</v>
      </c>
      <c r="C216" s="154">
        <v>22783.4</v>
      </c>
      <c r="D216" s="154">
        <v>-18654.099999999999</v>
      </c>
      <c r="E216" s="154">
        <v>4072.69</v>
      </c>
      <c r="F216" s="154">
        <v>127734.0812</v>
      </c>
      <c r="G216" s="154">
        <v>157164.489</v>
      </c>
      <c r="H216" s="154">
        <v>133589.81565</v>
      </c>
      <c r="I216" s="154">
        <v>-5855.7344500000199</v>
      </c>
      <c r="J216" s="154">
        <v>-4099.01411500001</v>
      </c>
      <c r="K216" s="155">
        <v>0.97399999999999998</v>
      </c>
      <c r="L216" s="23"/>
    </row>
    <row r="217" spans="1:12">
      <c r="A217" s="151" t="s">
        <v>539</v>
      </c>
      <c r="B217" s="154">
        <v>29436.4251</v>
      </c>
      <c r="C217" s="154">
        <v>2460.75</v>
      </c>
      <c r="D217" s="154">
        <v>-4925.75</v>
      </c>
      <c r="E217" s="154">
        <v>474.47</v>
      </c>
      <c r="F217" s="154">
        <v>27445.895100000002</v>
      </c>
      <c r="G217" s="154">
        <v>30963.819</v>
      </c>
      <c r="H217" s="154">
        <v>26319.246149999999</v>
      </c>
      <c r="I217" s="154">
        <v>1126.64895</v>
      </c>
      <c r="J217" s="154">
        <v>788.65426500000206</v>
      </c>
      <c r="K217" s="155">
        <v>1.0249999999999999</v>
      </c>
      <c r="L217" s="23"/>
    </row>
    <row r="218" spans="1:12">
      <c r="A218" s="151" t="s">
        <v>540</v>
      </c>
      <c r="B218" s="154">
        <v>16448.959299999999</v>
      </c>
      <c r="C218" s="154">
        <v>5670.35</v>
      </c>
      <c r="D218" s="154">
        <v>-5231.75</v>
      </c>
      <c r="E218" s="154">
        <v>497.93</v>
      </c>
      <c r="F218" s="154">
        <v>17385.489300000001</v>
      </c>
      <c r="G218" s="154">
        <v>9975.0290000000005</v>
      </c>
      <c r="H218" s="154">
        <v>8478.7746499999994</v>
      </c>
      <c r="I218" s="154">
        <v>8906.7146499999999</v>
      </c>
      <c r="J218" s="154">
        <v>6234.7002549999997</v>
      </c>
      <c r="K218" s="155">
        <v>1.625</v>
      </c>
      <c r="L218" s="23"/>
    </row>
    <row r="219" spans="1:12">
      <c r="A219" s="151" t="s">
        <v>541</v>
      </c>
      <c r="B219" s="154">
        <v>90393.397899999996</v>
      </c>
      <c r="C219" s="154">
        <v>12103.15</v>
      </c>
      <c r="D219" s="154">
        <v>-17862.75</v>
      </c>
      <c r="E219" s="154">
        <v>2637.04</v>
      </c>
      <c r="F219" s="154">
        <v>87270.837899999999</v>
      </c>
      <c r="G219" s="154">
        <v>117131.545</v>
      </c>
      <c r="H219" s="154">
        <v>99561.813250000007</v>
      </c>
      <c r="I219" s="154">
        <v>-12290.975350000001</v>
      </c>
      <c r="J219" s="154">
        <v>-8603.6827450000092</v>
      </c>
      <c r="K219" s="155">
        <v>0.92700000000000005</v>
      </c>
      <c r="L219" s="23"/>
    </row>
    <row r="220" spans="1:12">
      <c r="A220" s="151" t="s">
        <v>542</v>
      </c>
      <c r="B220" s="154">
        <v>66930.397700000001</v>
      </c>
      <c r="C220" s="154">
        <v>13075.55</v>
      </c>
      <c r="D220" s="154">
        <v>-27.2</v>
      </c>
      <c r="E220" s="154">
        <v>5495.25</v>
      </c>
      <c r="F220" s="154">
        <v>85473.997700000007</v>
      </c>
      <c r="G220" s="154">
        <v>113566.37699999999</v>
      </c>
      <c r="H220" s="154">
        <v>96531.420450000005</v>
      </c>
      <c r="I220" s="154">
        <v>-11057.42275</v>
      </c>
      <c r="J220" s="154">
        <v>-7740.19592499999</v>
      </c>
      <c r="K220" s="155">
        <v>0.93200000000000005</v>
      </c>
      <c r="L220" s="23"/>
    </row>
    <row r="221" spans="1:12">
      <c r="A221" s="151" t="s">
        <v>543</v>
      </c>
      <c r="B221" s="154">
        <v>67702.187900000004</v>
      </c>
      <c r="C221" s="154">
        <v>11167.3</v>
      </c>
      <c r="D221" s="154">
        <v>-2785.45</v>
      </c>
      <c r="E221" s="154">
        <v>3621.85</v>
      </c>
      <c r="F221" s="154">
        <v>79705.887900000002</v>
      </c>
      <c r="G221" s="154">
        <v>90878.437999999995</v>
      </c>
      <c r="H221" s="154">
        <v>77246.672300000006</v>
      </c>
      <c r="I221" s="154">
        <v>2459.21560000003</v>
      </c>
      <c r="J221" s="154">
        <v>1721.45092000002</v>
      </c>
      <c r="K221" s="155">
        <v>1.0189999999999999</v>
      </c>
      <c r="L221" s="23"/>
    </row>
    <row r="222" spans="1:12">
      <c r="A222" s="151" t="s">
        <v>544</v>
      </c>
      <c r="B222" s="154">
        <v>70433.804900000003</v>
      </c>
      <c r="C222" s="154">
        <v>11051.7</v>
      </c>
      <c r="D222" s="154">
        <v>-24758.799999999999</v>
      </c>
      <c r="E222" s="154">
        <v>640.22</v>
      </c>
      <c r="F222" s="154">
        <v>57366.924899999998</v>
      </c>
      <c r="G222" s="154">
        <v>65671.421000000002</v>
      </c>
      <c r="H222" s="154">
        <v>55820.707849999999</v>
      </c>
      <c r="I222" s="154">
        <v>1546.21705</v>
      </c>
      <c r="J222" s="154">
        <v>1082.3519349999999</v>
      </c>
      <c r="K222" s="155">
        <v>1.016</v>
      </c>
      <c r="L222" s="23"/>
    </row>
    <row r="223" spans="1:12" ht="18.75" customHeight="1">
      <c r="A223" s="145" t="s">
        <v>545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5"/>
      <c r="L223" s="23"/>
    </row>
    <row r="224" spans="1:12">
      <c r="A224" s="151" t="s">
        <v>546</v>
      </c>
      <c r="B224" s="154">
        <v>56459.199200000003</v>
      </c>
      <c r="C224" s="154">
        <v>12577.45</v>
      </c>
      <c r="D224" s="154">
        <v>-4421.7</v>
      </c>
      <c r="E224" s="154">
        <v>2228.5300000000002</v>
      </c>
      <c r="F224" s="154">
        <v>66843.479200000002</v>
      </c>
      <c r="G224" s="154">
        <v>66951.428</v>
      </c>
      <c r="H224" s="154">
        <v>56908.713799999998</v>
      </c>
      <c r="I224" s="154">
        <v>9934.7654000000002</v>
      </c>
      <c r="J224" s="154">
        <v>6954.3357800000003</v>
      </c>
      <c r="K224" s="155">
        <v>1.1040000000000001</v>
      </c>
      <c r="L224" s="23"/>
    </row>
    <row r="225" spans="1:12">
      <c r="A225" s="151" t="s">
        <v>547</v>
      </c>
      <c r="B225" s="154">
        <v>51488.8125</v>
      </c>
      <c r="C225" s="154">
        <v>8536.5499999999993</v>
      </c>
      <c r="D225" s="154">
        <v>-2657.95</v>
      </c>
      <c r="E225" s="154">
        <v>3043</v>
      </c>
      <c r="F225" s="154">
        <v>60410.412499999999</v>
      </c>
      <c r="G225" s="154">
        <v>70294.429000000004</v>
      </c>
      <c r="H225" s="154">
        <v>59750.264649999997</v>
      </c>
      <c r="I225" s="154">
        <v>660.14785000000097</v>
      </c>
      <c r="J225" s="154">
        <v>462.10349500000098</v>
      </c>
      <c r="K225" s="155">
        <v>1.0069999999999999</v>
      </c>
      <c r="L225" s="23"/>
    </row>
    <row r="226" spans="1:12">
      <c r="A226" s="151" t="s">
        <v>548</v>
      </c>
      <c r="B226" s="154">
        <v>80974.377800000002</v>
      </c>
      <c r="C226" s="154">
        <v>27254.400000000001</v>
      </c>
      <c r="D226" s="154">
        <v>-18774.8</v>
      </c>
      <c r="E226" s="154">
        <v>2553.91</v>
      </c>
      <c r="F226" s="154">
        <v>92007.887799999997</v>
      </c>
      <c r="G226" s="154">
        <v>89638.21</v>
      </c>
      <c r="H226" s="154">
        <v>76192.478499999997</v>
      </c>
      <c r="I226" s="154">
        <v>15815.409299999999</v>
      </c>
      <c r="J226" s="154">
        <v>11070.78651</v>
      </c>
      <c r="K226" s="155">
        <v>1.1240000000000001</v>
      </c>
      <c r="L226" s="23"/>
    </row>
    <row r="227" spans="1:12">
      <c r="A227" s="151" t="s">
        <v>549</v>
      </c>
      <c r="B227" s="154">
        <v>49462.501900000003</v>
      </c>
      <c r="C227" s="154">
        <v>9521.7000000000007</v>
      </c>
      <c r="D227" s="154">
        <v>-15158.05</v>
      </c>
      <c r="E227" s="154">
        <v>-1040.4000000000001</v>
      </c>
      <c r="F227" s="154">
        <v>42785.751900000003</v>
      </c>
      <c r="G227" s="154">
        <v>42321.607000000004</v>
      </c>
      <c r="H227" s="154">
        <v>35973.365949999999</v>
      </c>
      <c r="I227" s="154">
        <v>6812.3859499999999</v>
      </c>
      <c r="J227" s="154">
        <v>4768.6701650000005</v>
      </c>
      <c r="K227" s="155">
        <v>1.113</v>
      </c>
      <c r="L227" s="23"/>
    </row>
    <row r="228" spans="1:12">
      <c r="A228" s="151" t="s">
        <v>550</v>
      </c>
      <c r="B228" s="154">
        <v>155826.46479999999</v>
      </c>
      <c r="C228" s="154">
        <v>26336.400000000001</v>
      </c>
      <c r="D228" s="154">
        <v>-17863.599999999999</v>
      </c>
      <c r="E228" s="154">
        <v>8452.74</v>
      </c>
      <c r="F228" s="154">
        <v>172752.0048</v>
      </c>
      <c r="G228" s="154">
        <v>211627.20199999999</v>
      </c>
      <c r="H228" s="154">
        <v>179883.12169999999</v>
      </c>
      <c r="I228" s="154">
        <v>-7131.11689999999</v>
      </c>
      <c r="J228" s="154">
        <v>-4991.7818299999999</v>
      </c>
      <c r="K228" s="155">
        <v>0.97599999999999998</v>
      </c>
      <c r="L228" s="23"/>
    </row>
    <row r="229" spans="1:12">
      <c r="A229" s="151" t="s">
        <v>551</v>
      </c>
      <c r="B229" s="154">
        <v>150838.73449999999</v>
      </c>
      <c r="C229" s="154">
        <v>17965.599999999999</v>
      </c>
      <c r="D229" s="154">
        <v>-16598.8</v>
      </c>
      <c r="E229" s="154">
        <v>2679.03</v>
      </c>
      <c r="F229" s="154">
        <v>154884.56450000001</v>
      </c>
      <c r="G229" s="154">
        <v>171863.212</v>
      </c>
      <c r="H229" s="154">
        <v>146083.73019999999</v>
      </c>
      <c r="I229" s="154">
        <v>8800.8343000000204</v>
      </c>
      <c r="J229" s="154">
        <v>6160.5840100000096</v>
      </c>
      <c r="K229" s="155">
        <v>1.036</v>
      </c>
      <c r="L229" s="23"/>
    </row>
    <row r="230" spans="1:12">
      <c r="A230" s="151" t="s">
        <v>552</v>
      </c>
      <c r="B230" s="154">
        <v>26094.891500000002</v>
      </c>
      <c r="C230" s="154">
        <v>9910.15</v>
      </c>
      <c r="D230" s="154">
        <v>-1796.9</v>
      </c>
      <c r="E230" s="154">
        <v>1116.22</v>
      </c>
      <c r="F230" s="154">
        <v>35324.361499999999</v>
      </c>
      <c r="G230" s="154">
        <v>40243.239000000001</v>
      </c>
      <c r="H230" s="154">
        <v>34206.753149999997</v>
      </c>
      <c r="I230" s="154">
        <v>1117.60835</v>
      </c>
      <c r="J230" s="154">
        <v>782.325845000002</v>
      </c>
      <c r="K230" s="155">
        <v>1.0189999999999999</v>
      </c>
      <c r="L230" s="23"/>
    </row>
    <row r="231" spans="1:12">
      <c r="A231" s="151" t="s">
        <v>553</v>
      </c>
      <c r="B231" s="154">
        <v>39099.700900000003</v>
      </c>
      <c r="C231" s="154">
        <v>11552.35</v>
      </c>
      <c r="D231" s="154">
        <v>-4852.6499999999996</v>
      </c>
      <c r="E231" s="154">
        <v>2095.08</v>
      </c>
      <c r="F231" s="154">
        <v>47894.480900000002</v>
      </c>
      <c r="G231" s="154">
        <v>59900.423000000003</v>
      </c>
      <c r="H231" s="154">
        <v>50915.359550000001</v>
      </c>
      <c r="I231" s="154">
        <v>-3020.8786500000001</v>
      </c>
      <c r="J231" s="154">
        <v>-2114.6150550000002</v>
      </c>
      <c r="K231" s="155">
        <v>0.96499999999999997</v>
      </c>
      <c r="L231" s="23"/>
    </row>
    <row r="232" spans="1:12">
      <c r="A232" s="151" t="s">
        <v>554</v>
      </c>
      <c r="B232" s="154">
        <v>151587.39989999999</v>
      </c>
      <c r="C232" s="154">
        <v>39825.9</v>
      </c>
      <c r="D232" s="154">
        <v>-25360.6</v>
      </c>
      <c r="E232" s="154">
        <v>6759.37</v>
      </c>
      <c r="F232" s="154">
        <v>172812.0699</v>
      </c>
      <c r="G232" s="154">
        <v>215376.408</v>
      </c>
      <c r="H232" s="154">
        <v>183069.94680000001</v>
      </c>
      <c r="I232" s="154">
        <v>-10257.876899999999</v>
      </c>
      <c r="J232" s="154">
        <v>-7180.5138300000199</v>
      </c>
      <c r="K232" s="155">
        <v>0.96699999999999997</v>
      </c>
      <c r="L232" s="23"/>
    </row>
    <row r="233" spans="1:12">
      <c r="A233" s="151" t="s">
        <v>555</v>
      </c>
      <c r="B233" s="154">
        <v>11987.3182</v>
      </c>
      <c r="C233" s="154">
        <v>11613.55</v>
      </c>
      <c r="D233" s="154">
        <v>0</v>
      </c>
      <c r="E233" s="154">
        <v>2448.85</v>
      </c>
      <c r="F233" s="154">
        <v>26049.718199999999</v>
      </c>
      <c r="G233" s="154">
        <v>27736.222000000002</v>
      </c>
      <c r="H233" s="154">
        <v>23575.788700000001</v>
      </c>
      <c r="I233" s="154">
        <v>2473.9294999999902</v>
      </c>
      <c r="J233" s="154">
        <v>1731.75065</v>
      </c>
      <c r="K233" s="155">
        <v>1.0620000000000001</v>
      </c>
      <c r="L233" s="23"/>
    </row>
    <row r="234" spans="1:12">
      <c r="A234" s="151" t="s">
        <v>556</v>
      </c>
      <c r="B234" s="154">
        <v>40381.682000000001</v>
      </c>
      <c r="C234" s="154">
        <v>15316.15</v>
      </c>
      <c r="D234" s="154">
        <v>-3652.45</v>
      </c>
      <c r="E234" s="154">
        <v>4946.32</v>
      </c>
      <c r="F234" s="154">
        <v>56991.701999999997</v>
      </c>
      <c r="G234" s="154">
        <v>89747.07</v>
      </c>
      <c r="H234" s="154">
        <v>76285.0095</v>
      </c>
      <c r="I234" s="154">
        <v>-19293.307499999999</v>
      </c>
      <c r="J234" s="154">
        <v>-13505.31525</v>
      </c>
      <c r="K234" s="155">
        <v>0.85</v>
      </c>
      <c r="L234" s="23"/>
    </row>
    <row r="235" spans="1:12">
      <c r="A235" s="151" t="s">
        <v>557</v>
      </c>
      <c r="B235" s="154">
        <v>868139.67920000001</v>
      </c>
      <c r="C235" s="154">
        <v>778198.8</v>
      </c>
      <c r="D235" s="154">
        <v>-609375.19999999995</v>
      </c>
      <c r="E235" s="154">
        <v>54316.02</v>
      </c>
      <c r="F235" s="154">
        <v>1091279.2992</v>
      </c>
      <c r="G235" s="154">
        <v>1258261.0789999999</v>
      </c>
      <c r="H235" s="154">
        <v>1069521.9171500001</v>
      </c>
      <c r="I235" s="154">
        <v>21757.382050000098</v>
      </c>
      <c r="J235" s="154">
        <v>15230.167435000099</v>
      </c>
      <c r="K235" s="155">
        <v>1.012</v>
      </c>
      <c r="L235" s="23"/>
    </row>
    <row r="236" spans="1:12" ht="18.75" customHeight="1">
      <c r="A236" s="145" t="s">
        <v>558</v>
      </c>
      <c r="B236" s="154"/>
      <c r="C236" s="154"/>
      <c r="D236" s="154"/>
      <c r="E236" s="154"/>
      <c r="F236" s="154"/>
      <c r="G236" s="154"/>
      <c r="H236" s="154"/>
      <c r="I236" s="154"/>
      <c r="J236" s="154"/>
      <c r="K236" s="155"/>
      <c r="L236" s="23"/>
    </row>
    <row r="237" spans="1:12">
      <c r="A237" s="151" t="s">
        <v>559</v>
      </c>
      <c r="B237" s="154">
        <v>53872.112200000003</v>
      </c>
      <c r="C237" s="154">
        <v>7242</v>
      </c>
      <c r="D237" s="154">
        <v>-446.25</v>
      </c>
      <c r="E237" s="154">
        <v>5594.7</v>
      </c>
      <c r="F237" s="154">
        <v>66262.5622</v>
      </c>
      <c r="G237" s="154">
        <v>87571.597999999998</v>
      </c>
      <c r="H237" s="154">
        <v>74435.858300000007</v>
      </c>
      <c r="I237" s="154">
        <v>-8173.2960999999896</v>
      </c>
      <c r="J237" s="154">
        <v>-5721.3072699999902</v>
      </c>
      <c r="K237" s="155">
        <v>0.93500000000000005</v>
      </c>
      <c r="L237" s="23"/>
    </row>
    <row r="238" spans="1:12">
      <c r="A238" s="151" t="s">
        <v>560</v>
      </c>
      <c r="B238" s="154">
        <v>64148.195200000002</v>
      </c>
      <c r="C238" s="154">
        <v>12132.05</v>
      </c>
      <c r="D238" s="154">
        <v>-9842.15</v>
      </c>
      <c r="E238" s="154">
        <v>3770.6</v>
      </c>
      <c r="F238" s="154">
        <v>70208.695200000002</v>
      </c>
      <c r="G238" s="154">
        <v>91610.186000000002</v>
      </c>
      <c r="H238" s="154">
        <v>77868.658100000001</v>
      </c>
      <c r="I238" s="154">
        <v>-7659.9628999999804</v>
      </c>
      <c r="J238" s="154">
        <v>-5361.9740299999903</v>
      </c>
      <c r="K238" s="155">
        <v>0.94099999999999995</v>
      </c>
      <c r="L238" s="23"/>
    </row>
    <row r="239" spans="1:12">
      <c r="A239" s="151" t="s">
        <v>561</v>
      </c>
      <c r="B239" s="154">
        <v>105203.387</v>
      </c>
      <c r="C239" s="154">
        <v>21305.25</v>
      </c>
      <c r="D239" s="154">
        <v>-4278.05</v>
      </c>
      <c r="E239" s="154">
        <v>4684.5200000000004</v>
      </c>
      <c r="F239" s="154">
        <v>126915.107</v>
      </c>
      <c r="G239" s="154">
        <v>147106.274</v>
      </c>
      <c r="H239" s="154">
        <v>125040.33289999999</v>
      </c>
      <c r="I239" s="154">
        <v>1874.7741000000101</v>
      </c>
      <c r="J239" s="154">
        <v>1312.34187000001</v>
      </c>
      <c r="K239" s="155">
        <v>1.0089999999999999</v>
      </c>
      <c r="L239" s="23"/>
    </row>
    <row r="240" spans="1:12">
      <c r="A240" s="151" t="s">
        <v>562</v>
      </c>
      <c r="B240" s="154">
        <v>64869.399899999997</v>
      </c>
      <c r="C240" s="154">
        <v>15255.8</v>
      </c>
      <c r="D240" s="154">
        <v>-1419.5</v>
      </c>
      <c r="E240" s="154">
        <v>1991.04</v>
      </c>
      <c r="F240" s="154">
        <v>80696.7399</v>
      </c>
      <c r="G240" s="154">
        <v>83907.304999999993</v>
      </c>
      <c r="H240" s="154">
        <v>71321.20925</v>
      </c>
      <c r="I240" s="154">
        <v>9375.5306500000206</v>
      </c>
      <c r="J240" s="154">
        <v>6562.8714550000104</v>
      </c>
      <c r="K240" s="155">
        <v>1.0780000000000001</v>
      </c>
      <c r="L240" s="23"/>
    </row>
    <row r="241" spans="1:12">
      <c r="A241" s="151" t="s">
        <v>563</v>
      </c>
      <c r="B241" s="154">
        <v>165271.50030000001</v>
      </c>
      <c r="C241" s="154">
        <v>15607.7</v>
      </c>
      <c r="D241" s="154">
        <v>-21053.65</v>
      </c>
      <c r="E241" s="154">
        <v>4692.34</v>
      </c>
      <c r="F241" s="154">
        <v>164517.8903</v>
      </c>
      <c r="G241" s="154">
        <v>159473.473</v>
      </c>
      <c r="H241" s="154">
        <v>135552.45204999999</v>
      </c>
      <c r="I241" s="154">
        <v>28965.438249999999</v>
      </c>
      <c r="J241" s="154">
        <v>20275.806775000001</v>
      </c>
      <c r="K241" s="155">
        <v>1.127</v>
      </c>
      <c r="L241" s="23"/>
    </row>
    <row r="242" spans="1:12">
      <c r="A242" s="151" t="s">
        <v>564</v>
      </c>
      <c r="B242" s="154">
        <v>31172.2304</v>
      </c>
      <c r="C242" s="154">
        <v>5358.4</v>
      </c>
      <c r="D242" s="154">
        <v>-9878.7000000000007</v>
      </c>
      <c r="E242" s="154">
        <v>966.11</v>
      </c>
      <c r="F242" s="154">
        <v>27618.040400000002</v>
      </c>
      <c r="G242" s="154">
        <v>24826.899000000001</v>
      </c>
      <c r="H242" s="154">
        <v>21102.864150000001</v>
      </c>
      <c r="I242" s="154">
        <v>6515.1762500000004</v>
      </c>
      <c r="J242" s="154">
        <v>4560.6233750000001</v>
      </c>
      <c r="K242" s="155">
        <v>1.1839999999999999</v>
      </c>
      <c r="L242" s="23"/>
    </row>
    <row r="243" spans="1:12">
      <c r="A243" s="151" t="s">
        <v>565</v>
      </c>
      <c r="B243" s="154">
        <v>103999.45209999999</v>
      </c>
      <c r="C243" s="154">
        <v>13425.75</v>
      </c>
      <c r="D243" s="154">
        <v>-5525.85</v>
      </c>
      <c r="E243" s="154">
        <v>8088.94</v>
      </c>
      <c r="F243" s="154">
        <v>119988.29210000001</v>
      </c>
      <c r="G243" s="154">
        <v>169963.08799999999</v>
      </c>
      <c r="H243" s="154">
        <v>144468.62479999999</v>
      </c>
      <c r="I243" s="154">
        <v>-24480.332699999999</v>
      </c>
      <c r="J243" s="154">
        <v>-17136.232889999999</v>
      </c>
      <c r="K243" s="155">
        <v>0.89900000000000002</v>
      </c>
      <c r="L243" s="23"/>
    </row>
    <row r="244" spans="1:12">
      <c r="A244" s="151" t="s">
        <v>566</v>
      </c>
      <c r="B244" s="154">
        <v>20017.404999999999</v>
      </c>
      <c r="C244" s="154">
        <v>4073.2</v>
      </c>
      <c r="D244" s="154">
        <v>-3825.85</v>
      </c>
      <c r="E244" s="154">
        <v>743.75</v>
      </c>
      <c r="F244" s="154">
        <v>21008.505000000001</v>
      </c>
      <c r="G244" s="154">
        <v>15195.338</v>
      </c>
      <c r="H244" s="154">
        <v>12916.0373</v>
      </c>
      <c r="I244" s="154">
        <v>8092.4677000000001</v>
      </c>
      <c r="J244" s="154">
        <v>5664.72739</v>
      </c>
      <c r="K244" s="155">
        <v>1.373</v>
      </c>
      <c r="L244" s="23"/>
    </row>
    <row r="245" spans="1:12">
      <c r="A245" s="151" t="s">
        <v>567</v>
      </c>
      <c r="B245" s="154">
        <v>39541.962699999996</v>
      </c>
      <c r="C245" s="154">
        <v>3880.25</v>
      </c>
      <c r="D245" s="154">
        <v>-6217.75</v>
      </c>
      <c r="E245" s="154">
        <v>3025.15</v>
      </c>
      <c r="F245" s="154">
        <v>40229.612699999998</v>
      </c>
      <c r="G245" s="154">
        <v>41406.887000000002</v>
      </c>
      <c r="H245" s="154">
        <v>35195.853949999997</v>
      </c>
      <c r="I245" s="154">
        <v>5033.75875</v>
      </c>
      <c r="J245" s="154">
        <v>3523.6311249999999</v>
      </c>
      <c r="K245" s="155">
        <v>1.085</v>
      </c>
      <c r="L245" s="23"/>
    </row>
    <row r="246" spans="1:12">
      <c r="A246" s="151" t="s">
        <v>568</v>
      </c>
      <c r="B246" s="154">
        <v>462657.87359999999</v>
      </c>
      <c r="C246" s="154">
        <v>226895.6</v>
      </c>
      <c r="D246" s="154">
        <v>-715.7</v>
      </c>
      <c r="E246" s="154">
        <v>61850.25</v>
      </c>
      <c r="F246" s="154">
        <v>750688.02359999996</v>
      </c>
      <c r="G246" s="154">
        <v>980663.94900000002</v>
      </c>
      <c r="H246" s="154">
        <v>833564.35664999997</v>
      </c>
      <c r="I246" s="154">
        <v>-82876.333049999899</v>
      </c>
      <c r="J246" s="154">
        <v>-58013.433134999897</v>
      </c>
      <c r="K246" s="155">
        <v>0.94099999999999995</v>
      </c>
      <c r="L246" s="23"/>
    </row>
    <row r="247" spans="1:12" ht="18.75" customHeight="1">
      <c r="A247" s="145" t="s">
        <v>569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5"/>
      <c r="L247" s="23"/>
    </row>
    <row r="248" spans="1:12">
      <c r="A248" s="151" t="s">
        <v>570</v>
      </c>
      <c r="B248" s="154">
        <v>122546.98699999999</v>
      </c>
      <c r="C248" s="154">
        <v>15908.6</v>
      </c>
      <c r="D248" s="154">
        <v>-6191.4</v>
      </c>
      <c r="E248" s="154">
        <v>4578.6099999999997</v>
      </c>
      <c r="F248" s="154">
        <v>136842.79699999999</v>
      </c>
      <c r="G248" s="154">
        <v>130838.22100000001</v>
      </c>
      <c r="H248" s="154">
        <v>111212.48785</v>
      </c>
      <c r="I248" s="154">
        <v>25630.309150000001</v>
      </c>
      <c r="J248" s="154">
        <v>17941.216404999999</v>
      </c>
      <c r="K248" s="155">
        <v>1.137</v>
      </c>
      <c r="L248" s="23"/>
    </row>
    <row r="249" spans="1:12">
      <c r="A249" s="151" t="s">
        <v>571</v>
      </c>
      <c r="B249" s="154">
        <v>337520.90899999999</v>
      </c>
      <c r="C249" s="154">
        <v>51470.05</v>
      </c>
      <c r="D249" s="154">
        <v>-57785.55</v>
      </c>
      <c r="E249" s="154">
        <v>23527.49</v>
      </c>
      <c r="F249" s="154">
        <v>354732.89899999998</v>
      </c>
      <c r="G249" s="154">
        <v>395145.06099999999</v>
      </c>
      <c r="H249" s="154">
        <v>335873.30184999999</v>
      </c>
      <c r="I249" s="154">
        <v>18859.597150000001</v>
      </c>
      <c r="J249" s="154">
        <v>13201.718005000001</v>
      </c>
      <c r="K249" s="155">
        <v>1.0329999999999999</v>
      </c>
      <c r="L249" s="23"/>
    </row>
    <row r="250" spans="1:12">
      <c r="A250" s="151" t="s">
        <v>572</v>
      </c>
      <c r="B250" s="154">
        <v>253034.4522</v>
      </c>
      <c r="C250" s="154">
        <v>69440.75</v>
      </c>
      <c r="D250" s="154">
        <v>-668.1</v>
      </c>
      <c r="E250" s="154">
        <v>28923.8</v>
      </c>
      <c r="F250" s="154">
        <v>350730.90220000001</v>
      </c>
      <c r="G250" s="154">
        <v>429916.91399999999</v>
      </c>
      <c r="H250" s="154">
        <v>365429.37689999997</v>
      </c>
      <c r="I250" s="154">
        <v>-14698.474700000001</v>
      </c>
      <c r="J250" s="154">
        <v>-10288.932290000001</v>
      </c>
      <c r="K250" s="155">
        <v>0.97599999999999998</v>
      </c>
      <c r="L250" s="23"/>
    </row>
    <row r="251" spans="1:12">
      <c r="A251" s="151" t="s">
        <v>573</v>
      </c>
      <c r="B251" s="154">
        <v>46488.074500000002</v>
      </c>
      <c r="C251" s="154">
        <v>10114.15</v>
      </c>
      <c r="D251" s="154">
        <v>-778.6</v>
      </c>
      <c r="E251" s="154">
        <v>6333.35</v>
      </c>
      <c r="F251" s="154">
        <v>62156.974499999997</v>
      </c>
      <c r="G251" s="154">
        <v>68956.062000000005</v>
      </c>
      <c r="H251" s="154">
        <v>58612.652699999999</v>
      </c>
      <c r="I251" s="154">
        <v>3544.3218000000002</v>
      </c>
      <c r="J251" s="154">
        <v>2481.0252599999999</v>
      </c>
      <c r="K251" s="155">
        <v>1.036</v>
      </c>
      <c r="L251" s="23"/>
    </row>
    <row r="252" spans="1:12">
      <c r="A252" s="151" t="s">
        <v>574</v>
      </c>
      <c r="B252" s="154">
        <v>96411.627099999998</v>
      </c>
      <c r="C252" s="154">
        <v>7839.55</v>
      </c>
      <c r="D252" s="154">
        <v>-19095.25</v>
      </c>
      <c r="E252" s="154">
        <v>8123.79</v>
      </c>
      <c r="F252" s="154">
        <v>93279.717099999994</v>
      </c>
      <c r="G252" s="154">
        <v>101139.535</v>
      </c>
      <c r="H252" s="154">
        <v>85968.604749999999</v>
      </c>
      <c r="I252" s="154">
        <v>7311.1123500000103</v>
      </c>
      <c r="J252" s="154">
        <v>5117.7786450000103</v>
      </c>
      <c r="K252" s="155">
        <v>1.0509999999999999</v>
      </c>
      <c r="L252" s="23"/>
    </row>
    <row r="253" spans="1:12">
      <c r="A253" s="151" t="s">
        <v>575</v>
      </c>
      <c r="B253" s="154">
        <v>53497.779499999997</v>
      </c>
      <c r="C253" s="154">
        <v>6204.15</v>
      </c>
      <c r="D253" s="154">
        <v>-7530.15</v>
      </c>
      <c r="E253" s="154">
        <v>1973.19</v>
      </c>
      <c r="F253" s="154">
        <v>54144.969499999999</v>
      </c>
      <c r="G253" s="154">
        <v>52893.400999999998</v>
      </c>
      <c r="H253" s="154">
        <v>44959.390850000003</v>
      </c>
      <c r="I253" s="154">
        <v>9185.5786500000104</v>
      </c>
      <c r="J253" s="154">
        <v>6429.9050550000102</v>
      </c>
      <c r="K253" s="155">
        <v>1.1220000000000001</v>
      </c>
      <c r="L253" s="23"/>
    </row>
    <row r="254" spans="1:12">
      <c r="A254" s="151" t="s">
        <v>576</v>
      </c>
      <c r="B254" s="154">
        <v>139337.03709999999</v>
      </c>
      <c r="C254" s="154">
        <v>47466.55</v>
      </c>
      <c r="D254" s="154">
        <v>-30525.200000000001</v>
      </c>
      <c r="E254" s="154">
        <v>5754.84</v>
      </c>
      <c r="F254" s="154">
        <v>162033.22709999999</v>
      </c>
      <c r="G254" s="154">
        <v>189444.18100000001</v>
      </c>
      <c r="H254" s="154">
        <v>161027.55385</v>
      </c>
      <c r="I254" s="154">
        <v>1005.67324999999</v>
      </c>
      <c r="J254" s="154">
        <v>703.97127499999499</v>
      </c>
      <c r="K254" s="155">
        <v>1.004</v>
      </c>
      <c r="L254" s="23"/>
    </row>
    <row r="255" spans="1:12">
      <c r="A255" s="151" t="s">
        <v>577</v>
      </c>
      <c r="B255" s="154">
        <v>57272.903100000003</v>
      </c>
      <c r="C255" s="154">
        <v>8465.15</v>
      </c>
      <c r="D255" s="154">
        <v>-9500.4500000000007</v>
      </c>
      <c r="E255" s="154">
        <v>2217.65</v>
      </c>
      <c r="F255" s="154">
        <v>58455.253100000002</v>
      </c>
      <c r="G255" s="154">
        <v>54144.682000000001</v>
      </c>
      <c r="H255" s="154">
        <v>46022.979700000004</v>
      </c>
      <c r="I255" s="154">
        <v>12432.2734</v>
      </c>
      <c r="J255" s="154">
        <v>8702.5913800000108</v>
      </c>
      <c r="K255" s="155">
        <v>1.161</v>
      </c>
      <c r="L255" s="23"/>
    </row>
    <row r="256" spans="1:12">
      <c r="A256" s="151" t="s">
        <v>578</v>
      </c>
      <c r="B256" s="154">
        <v>114209.05130000001</v>
      </c>
      <c r="C256" s="154">
        <v>26382.3</v>
      </c>
      <c r="D256" s="154">
        <v>-7576.05</v>
      </c>
      <c r="E256" s="154">
        <v>10843.96</v>
      </c>
      <c r="F256" s="154">
        <v>143859.26130000001</v>
      </c>
      <c r="G256" s="154">
        <v>167691.70199999999</v>
      </c>
      <c r="H256" s="154">
        <v>142537.9467</v>
      </c>
      <c r="I256" s="154">
        <v>1321.3146000000099</v>
      </c>
      <c r="J256" s="154">
        <v>924.92022000000895</v>
      </c>
      <c r="K256" s="155">
        <v>1.006</v>
      </c>
      <c r="L256" s="23"/>
    </row>
    <row r="257" spans="1:12">
      <c r="A257" s="151" t="s">
        <v>579</v>
      </c>
      <c r="B257" s="154">
        <v>29784.742399999999</v>
      </c>
      <c r="C257" s="154">
        <v>5019.25</v>
      </c>
      <c r="D257" s="154">
        <v>-7316.8</v>
      </c>
      <c r="E257" s="154">
        <v>2278.17</v>
      </c>
      <c r="F257" s="154">
        <v>29765.362400000002</v>
      </c>
      <c r="G257" s="154">
        <v>36640.631999999998</v>
      </c>
      <c r="H257" s="154">
        <v>31144.537199999999</v>
      </c>
      <c r="I257" s="154">
        <v>-1379.17479999999</v>
      </c>
      <c r="J257" s="154">
        <v>-965.42235999999502</v>
      </c>
      <c r="K257" s="155">
        <v>0.97399999999999998</v>
      </c>
      <c r="L257" s="23"/>
    </row>
    <row r="258" spans="1:12">
      <c r="A258" s="151" t="s">
        <v>580</v>
      </c>
      <c r="B258" s="154">
        <v>55934.5553</v>
      </c>
      <c r="C258" s="154">
        <v>8963.25</v>
      </c>
      <c r="D258" s="154">
        <v>-1275.8499999999999</v>
      </c>
      <c r="E258" s="154">
        <v>4504.1499999999996</v>
      </c>
      <c r="F258" s="154">
        <v>68126.105299999996</v>
      </c>
      <c r="G258" s="154">
        <v>79111.005000000005</v>
      </c>
      <c r="H258" s="154">
        <v>67244.354250000004</v>
      </c>
      <c r="I258" s="154">
        <v>881.75104999999201</v>
      </c>
      <c r="J258" s="154">
        <v>617.22573499999396</v>
      </c>
      <c r="K258" s="155">
        <v>1.008</v>
      </c>
      <c r="L258" s="23"/>
    </row>
    <row r="259" spans="1:12">
      <c r="A259" s="151" t="s">
        <v>581</v>
      </c>
      <c r="B259" s="154">
        <v>39994.3416</v>
      </c>
      <c r="C259" s="154">
        <v>12080.2</v>
      </c>
      <c r="D259" s="154">
        <v>-175.95</v>
      </c>
      <c r="E259" s="154">
        <v>2626.5</v>
      </c>
      <c r="F259" s="154">
        <v>54525.0916</v>
      </c>
      <c r="G259" s="154">
        <v>73941.532000000007</v>
      </c>
      <c r="H259" s="154">
        <v>62850.302199999998</v>
      </c>
      <c r="I259" s="154">
        <v>-8325.2106000000094</v>
      </c>
      <c r="J259" s="154">
        <v>-5827.6474200000002</v>
      </c>
      <c r="K259" s="155">
        <v>0.92100000000000004</v>
      </c>
      <c r="L259" s="23"/>
    </row>
    <row r="260" spans="1:12">
      <c r="A260" s="151" t="s">
        <v>582</v>
      </c>
      <c r="B260" s="154">
        <v>54162.6175</v>
      </c>
      <c r="C260" s="154">
        <v>8911.4</v>
      </c>
      <c r="D260" s="154">
        <v>-8190.6</v>
      </c>
      <c r="E260" s="154">
        <v>2440.1799999999998</v>
      </c>
      <c r="F260" s="154">
        <v>57323.597500000003</v>
      </c>
      <c r="G260" s="154">
        <v>67062.365000000005</v>
      </c>
      <c r="H260" s="154">
        <v>57003.010249999999</v>
      </c>
      <c r="I260" s="154">
        <v>320.58725000001101</v>
      </c>
      <c r="J260" s="154">
        <v>224.411075000008</v>
      </c>
      <c r="K260" s="155">
        <v>1.0029999999999999</v>
      </c>
      <c r="L260" s="23"/>
    </row>
    <row r="261" spans="1:12">
      <c r="A261" s="151" t="s">
        <v>583</v>
      </c>
      <c r="B261" s="154">
        <v>35434.420100000003</v>
      </c>
      <c r="C261" s="154">
        <v>14901.35</v>
      </c>
      <c r="D261" s="154">
        <v>-6567.95</v>
      </c>
      <c r="E261" s="154">
        <v>1880.71</v>
      </c>
      <c r="F261" s="154">
        <v>45648.530100000004</v>
      </c>
      <c r="G261" s="154">
        <v>50712.694000000003</v>
      </c>
      <c r="H261" s="154">
        <v>43105.789900000003</v>
      </c>
      <c r="I261" s="154">
        <v>2542.7402000000002</v>
      </c>
      <c r="J261" s="154">
        <v>1779.91814</v>
      </c>
      <c r="K261" s="155">
        <v>1.0349999999999999</v>
      </c>
      <c r="L261" s="23"/>
    </row>
    <row r="262" spans="1:12">
      <c r="A262" s="151" t="s">
        <v>584</v>
      </c>
      <c r="B262" s="154">
        <v>19781.821100000001</v>
      </c>
      <c r="C262" s="154">
        <v>3215.55</v>
      </c>
      <c r="D262" s="154">
        <v>-168.3</v>
      </c>
      <c r="E262" s="154">
        <v>2709.63</v>
      </c>
      <c r="F262" s="154">
        <v>25538.701099999998</v>
      </c>
      <c r="G262" s="154">
        <v>29259.313999999998</v>
      </c>
      <c r="H262" s="154">
        <v>24870.4169</v>
      </c>
      <c r="I262" s="154">
        <v>668.28420000000597</v>
      </c>
      <c r="J262" s="154">
        <v>467.798940000004</v>
      </c>
      <c r="K262" s="155">
        <v>1.016</v>
      </c>
      <c r="L262" s="23"/>
    </row>
    <row r="263" spans="1:12" ht="18.75" customHeight="1">
      <c r="A263" s="145" t="s">
        <v>585</v>
      </c>
      <c r="B263" s="154"/>
      <c r="C263" s="154"/>
      <c r="D263" s="154"/>
      <c r="E263" s="154"/>
      <c r="F263" s="154"/>
      <c r="G263" s="154"/>
      <c r="H263" s="154"/>
      <c r="I263" s="154"/>
      <c r="J263" s="154"/>
      <c r="K263" s="155"/>
      <c r="L263" s="23"/>
    </row>
    <row r="264" spans="1:12">
      <c r="A264" s="151" t="s">
        <v>586</v>
      </c>
      <c r="B264" s="154">
        <v>129886.22040000001</v>
      </c>
      <c r="C264" s="154">
        <v>24382.25</v>
      </c>
      <c r="D264" s="154">
        <v>-15434.3</v>
      </c>
      <c r="E264" s="154">
        <v>9712.1</v>
      </c>
      <c r="F264" s="154">
        <v>148546.27040000001</v>
      </c>
      <c r="G264" s="154">
        <v>219834.03200000001</v>
      </c>
      <c r="H264" s="154">
        <v>186858.92720000001</v>
      </c>
      <c r="I264" s="154">
        <v>-38312.656799999997</v>
      </c>
      <c r="J264" s="154">
        <v>-26818.859759999999</v>
      </c>
      <c r="K264" s="155">
        <v>0.878</v>
      </c>
      <c r="L264" s="23"/>
    </row>
    <row r="265" spans="1:12">
      <c r="A265" s="151" t="s">
        <v>587</v>
      </c>
      <c r="B265" s="154">
        <v>465905.46269999997</v>
      </c>
      <c r="C265" s="154">
        <v>161084.35</v>
      </c>
      <c r="D265" s="154">
        <v>-48172.9</v>
      </c>
      <c r="E265" s="154">
        <v>23711.94</v>
      </c>
      <c r="F265" s="154">
        <v>602528.85270000005</v>
      </c>
      <c r="G265" s="154">
        <v>689721.04700000002</v>
      </c>
      <c r="H265" s="154">
        <v>586262.88994999998</v>
      </c>
      <c r="I265" s="154">
        <v>16265.962749999901</v>
      </c>
      <c r="J265" s="154">
        <v>11386.173924999999</v>
      </c>
      <c r="K265" s="155">
        <v>1.0169999999999999</v>
      </c>
      <c r="L265" s="23"/>
    </row>
    <row r="266" spans="1:12">
      <c r="A266" s="151" t="s">
        <v>588</v>
      </c>
      <c r="B266" s="154">
        <v>68914.794599999994</v>
      </c>
      <c r="C266" s="154">
        <v>14317.4</v>
      </c>
      <c r="D266" s="154">
        <v>-22480.799999999999</v>
      </c>
      <c r="E266" s="154">
        <v>1565.19</v>
      </c>
      <c r="F266" s="154">
        <v>62316.584600000002</v>
      </c>
      <c r="G266" s="154">
        <v>57212.654000000002</v>
      </c>
      <c r="H266" s="154">
        <v>48630.755899999996</v>
      </c>
      <c r="I266" s="154">
        <v>13685.8287</v>
      </c>
      <c r="J266" s="154">
        <v>9580.0800899999995</v>
      </c>
      <c r="K266" s="155">
        <v>1.167</v>
      </c>
      <c r="L266" s="23"/>
    </row>
    <row r="267" spans="1:12">
      <c r="A267" s="151" t="s">
        <v>589</v>
      </c>
      <c r="B267" s="154">
        <v>252924.60939999999</v>
      </c>
      <c r="C267" s="154">
        <v>62456.3</v>
      </c>
      <c r="D267" s="154">
        <v>-45194.5</v>
      </c>
      <c r="E267" s="154">
        <v>9135.1200000000008</v>
      </c>
      <c r="F267" s="154">
        <v>279321.5294</v>
      </c>
      <c r="G267" s="154">
        <v>314366.41499999998</v>
      </c>
      <c r="H267" s="154">
        <v>267211.45275</v>
      </c>
      <c r="I267" s="154">
        <v>12110.076650000001</v>
      </c>
      <c r="J267" s="154">
        <v>8477.0536549999997</v>
      </c>
      <c r="K267" s="155">
        <v>1.0269999999999999</v>
      </c>
      <c r="L267" s="23"/>
    </row>
    <row r="268" spans="1:12">
      <c r="A268" s="151" t="s">
        <v>590</v>
      </c>
      <c r="B268" s="154">
        <v>117030.2769</v>
      </c>
      <c r="C268" s="154">
        <v>25553.55</v>
      </c>
      <c r="D268" s="154">
        <v>-28837.95</v>
      </c>
      <c r="E268" s="154">
        <v>3517.13</v>
      </c>
      <c r="F268" s="154">
        <v>117263.00689999999</v>
      </c>
      <c r="G268" s="154">
        <v>155088.38399999999</v>
      </c>
      <c r="H268" s="154">
        <v>131825.12640000001</v>
      </c>
      <c r="I268" s="154">
        <v>-14562.119500000001</v>
      </c>
      <c r="J268" s="154">
        <v>-10193.48365</v>
      </c>
      <c r="K268" s="155">
        <v>0.93400000000000005</v>
      </c>
      <c r="L268" s="23"/>
    </row>
    <row r="269" spans="1:12">
      <c r="A269" s="151" t="s">
        <v>591</v>
      </c>
      <c r="B269" s="154">
        <v>30151.848600000001</v>
      </c>
      <c r="C269" s="154">
        <v>17374.849999999999</v>
      </c>
      <c r="D269" s="154">
        <v>-993.65</v>
      </c>
      <c r="E269" s="154">
        <v>6400.5</v>
      </c>
      <c r="F269" s="154">
        <v>52933.548600000002</v>
      </c>
      <c r="G269" s="154">
        <v>57163.682000000001</v>
      </c>
      <c r="H269" s="154">
        <v>48589.129699999998</v>
      </c>
      <c r="I269" s="154">
        <v>4344.4188999999997</v>
      </c>
      <c r="J269" s="154">
        <v>3041.0932299999999</v>
      </c>
      <c r="K269" s="155">
        <v>1.0529999999999999</v>
      </c>
      <c r="L269" s="23"/>
    </row>
    <row r="270" spans="1:12">
      <c r="A270" s="151" t="s">
        <v>592</v>
      </c>
      <c r="B270" s="154">
        <v>20631.657500000001</v>
      </c>
      <c r="C270" s="154">
        <v>8007.85</v>
      </c>
      <c r="D270" s="154">
        <v>-52.7</v>
      </c>
      <c r="E270" s="154">
        <v>4552.6000000000004</v>
      </c>
      <c r="F270" s="154">
        <v>33139.407500000001</v>
      </c>
      <c r="G270" s="154">
        <v>48281.069000000003</v>
      </c>
      <c r="H270" s="154">
        <v>41038.908649999998</v>
      </c>
      <c r="I270" s="154">
        <v>-7899.5011500000001</v>
      </c>
      <c r="J270" s="154">
        <v>-5529.6508050000002</v>
      </c>
      <c r="K270" s="155">
        <v>0.88500000000000001</v>
      </c>
      <c r="L270" s="23"/>
    </row>
    <row r="271" spans="1:12">
      <c r="A271" s="151" t="s">
        <v>593</v>
      </c>
      <c r="B271" s="154">
        <v>53639.418899999997</v>
      </c>
      <c r="C271" s="154">
        <v>5964.45</v>
      </c>
      <c r="D271" s="154">
        <v>-2505.8000000000002</v>
      </c>
      <c r="E271" s="154">
        <v>2282.25</v>
      </c>
      <c r="F271" s="154">
        <v>59380.318899999998</v>
      </c>
      <c r="G271" s="154">
        <v>86248.525999999998</v>
      </c>
      <c r="H271" s="154">
        <v>73311.247099999993</v>
      </c>
      <c r="I271" s="154">
        <v>-13930.9282</v>
      </c>
      <c r="J271" s="154">
        <v>-9751.6497400000007</v>
      </c>
      <c r="K271" s="155">
        <v>0.88700000000000001</v>
      </c>
      <c r="L271" s="23"/>
    </row>
    <row r="272" spans="1:12">
      <c r="A272" s="151" t="s">
        <v>594</v>
      </c>
      <c r="B272" s="154">
        <v>152723.4057</v>
      </c>
      <c r="C272" s="154">
        <v>39140.800000000003</v>
      </c>
      <c r="D272" s="154">
        <v>-27594.400000000001</v>
      </c>
      <c r="E272" s="154">
        <v>9558.93</v>
      </c>
      <c r="F272" s="154">
        <v>173828.73569999999</v>
      </c>
      <c r="G272" s="154">
        <v>233670.82500000001</v>
      </c>
      <c r="H272" s="154">
        <v>198620.20125000001</v>
      </c>
      <c r="I272" s="154">
        <v>-24791.465550000001</v>
      </c>
      <c r="J272" s="154">
        <v>-17354.025884999999</v>
      </c>
      <c r="K272" s="155">
        <v>0.92600000000000005</v>
      </c>
      <c r="L272" s="23"/>
    </row>
    <row r="273" spans="1:12">
      <c r="A273" s="151" t="s">
        <v>595</v>
      </c>
      <c r="B273" s="154">
        <v>147572.35649999999</v>
      </c>
      <c r="C273" s="154">
        <v>88803.75</v>
      </c>
      <c r="D273" s="154">
        <v>-77636.45</v>
      </c>
      <c r="E273" s="154">
        <v>6402.71</v>
      </c>
      <c r="F273" s="154">
        <v>165142.3665</v>
      </c>
      <c r="G273" s="154">
        <v>202109.73</v>
      </c>
      <c r="H273" s="154">
        <v>171793.27050000001</v>
      </c>
      <c r="I273" s="154">
        <v>-6650.9040000000396</v>
      </c>
      <c r="J273" s="154">
        <v>-4655.6328000000303</v>
      </c>
      <c r="K273" s="155">
        <v>0.97699999999999998</v>
      </c>
      <c r="L273" s="23"/>
    </row>
    <row r="274" spans="1:12" ht="18.75" customHeight="1">
      <c r="A274" s="145" t="s">
        <v>596</v>
      </c>
      <c r="B274" s="154"/>
      <c r="C274" s="154"/>
      <c r="D274" s="154"/>
      <c r="E274" s="154"/>
      <c r="F274" s="154"/>
      <c r="G274" s="154"/>
      <c r="H274" s="154"/>
      <c r="I274" s="154"/>
      <c r="J274" s="154"/>
      <c r="K274" s="155"/>
      <c r="L274" s="23"/>
    </row>
    <row r="275" spans="1:12">
      <c r="A275" s="151" t="s">
        <v>597</v>
      </c>
      <c r="B275" s="154">
        <v>148073.8756</v>
      </c>
      <c r="C275" s="154">
        <v>39185</v>
      </c>
      <c r="D275" s="154">
        <v>-4470.1499999999996</v>
      </c>
      <c r="E275" s="154">
        <v>12782.3</v>
      </c>
      <c r="F275" s="154">
        <v>195571.02559999999</v>
      </c>
      <c r="G275" s="154">
        <v>238656.15400000001</v>
      </c>
      <c r="H275" s="154">
        <v>202857.7309</v>
      </c>
      <c r="I275" s="154">
        <v>-7286.7052999999996</v>
      </c>
      <c r="J275" s="154">
        <v>-5100.6937099999996</v>
      </c>
      <c r="K275" s="155">
        <v>0.97899999999999998</v>
      </c>
      <c r="L275" s="23"/>
    </row>
    <row r="276" spans="1:12">
      <c r="A276" s="151" t="s">
        <v>598</v>
      </c>
      <c r="B276" s="154">
        <v>153895.54399999999</v>
      </c>
      <c r="C276" s="154">
        <v>14967.65</v>
      </c>
      <c r="D276" s="154">
        <v>-25457.5</v>
      </c>
      <c r="E276" s="154">
        <v>3843.7</v>
      </c>
      <c r="F276" s="154">
        <v>147249.394</v>
      </c>
      <c r="G276" s="154">
        <v>151054.07500000001</v>
      </c>
      <c r="H276" s="154">
        <v>128395.96375</v>
      </c>
      <c r="I276" s="154">
        <v>18853.430250000001</v>
      </c>
      <c r="J276" s="154">
        <v>13197.401175000001</v>
      </c>
      <c r="K276" s="155">
        <v>1.087</v>
      </c>
      <c r="L276" s="23"/>
    </row>
    <row r="277" spans="1:12">
      <c r="A277" s="151" t="s">
        <v>599</v>
      </c>
      <c r="B277" s="154">
        <v>88221.111999999994</v>
      </c>
      <c r="C277" s="154">
        <v>21828.85</v>
      </c>
      <c r="D277" s="154">
        <v>-425</v>
      </c>
      <c r="E277" s="154">
        <v>10363.200000000001</v>
      </c>
      <c r="F277" s="154">
        <v>119988.162</v>
      </c>
      <c r="G277" s="154">
        <v>163008.77100000001</v>
      </c>
      <c r="H277" s="154">
        <v>138557.45535</v>
      </c>
      <c r="I277" s="154">
        <v>-18569.29335</v>
      </c>
      <c r="J277" s="154">
        <v>-12998.505345</v>
      </c>
      <c r="K277" s="155">
        <v>0.92</v>
      </c>
      <c r="L277" s="23"/>
    </row>
    <row r="278" spans="1:12">
      <c r="A278" s="151" t="s">
        <v>600</v>
      </c>
      <c r="B278" s="154">
        <v>483514.99790000002</v>
      </c>
      <c r="C278" s="154">
        <v>108459.15</v>
      </c>
      <c r="D278" s="154">
        <v>-41060.1</v>
      </c>
      <c r="E278" s="154">
        <v>32039.56</v>
      </c>
      <c r="F278" s="154">
        <v>582953.60789999994</v>
      </c>
      <c r="G278" s="154">
        <v>658205.46600000001</v>
      </c>
      <c r="H278" s="154">
        <v>559474.64610000001</v>
      </c>
      <c r="I278" s="154">
        <v>23478.961800000001</v>
      </c>
      <c r="J278" s="154">
        <v>16435.273260000002</v>
      </c>
      <c r="K278" s="155">
        <v>1.0249999999999999</v>
      </c>
      <c r="L278" s="23"/>
    </row>
    <row r="279" spans="1:12">
      <c r="A279" s="151" t="s">
        <v>601</v>
      </c>
      <c r="B279" s="154">
        <v>59852.763599999998</v>
      </c>
      <c r="C279" s="154">
        <v>15173.35</v>
      </c>
      <c r="D279" s="154">
        <v>-5631.25</v>
      </c>
      <c r="E279" s="154">
        <v>6041.8</v>
      </c>
      <c r="F279" s="154">
        <v>75436.6636</v>
      </c>
      <c r="G279" s="154">
        <v>115696.946</v>
      </c>
      <c r="H279" s="154">
        <v>98342.4041</v>
      </c>
      <c r="I279" s="154">
        <v>-22905.7405</v>
      </c>
      <c r="J279" s="154">
        <v>-16034.01835</v>
      </c>
      <c r="K279" s="155">
        <v>0.86099999999999999</v>
      </c>
      <c r="L279" s="23"/>
    </row>
    <row r="280" spans="1:12">
      <c r="A280" s="151" t="s">
        <v>602</v>
      </c>
      <c r="B280" s="154">
        <v>46308.857300000003</v>
      </c>
      <c r="C280" s="154">
        <v>10432.049999999999</v>
      </c>
      <c r="D280" s="154">
        <v>-8718.4500000000007</v>
      </c>
      <c r="E280" s="154">
        <v>2292.96</v>
      </c>
      <c r="F280" s="154">
        <v>50315.417300000001</v>
      </c>
      <c r="G280" s="154">
        <v>75153.453999999998</v>
      </c>
      <c r="H280" s="154">
        <v>63880.435899999997</v>
      </c>
      <c r="I280" s="154">
        <v>-13565.018599999999</v>
      </c>
      <c r="J280" s="154">
        <v>-9495.5130199999894</v>
      </c>
      <c r="K280" s="155">
        <v>0.874</v>
      </c>
      <c r="L280" s="23"/>
    </row>
    <row r="281" spans="1:12">
      <c r="A281" s="151" t="s">
        <v>603</v>
      </c>
      <c r="B281" s="154">
        <v>298239.10029999999</v>
      </c>
      <c r="C281" s="154">
        <v>65174.6</v>
      </c>
      <c r="D281" s="154">
        <v>-33142.35</v>
      </c>
      <c r="E281" s="154">
        <v>13513.47</v>
      </c>
      <c r="F281" s="154">
        <v>343784.82030000002</v>
      </c>
      <c r="G281" s="154">
        <v>454533.18699999998</v>
      </c>
      <c r="H281" s="154">
        <v>386353.20895</v>
      </c>
      <c r="I281" s="154">
        <v>-42568.388649999899</v>
      </c>
      <c r="J281" s="154">
        <v>-29797.872054999902</v>
      </c>
      <c r="K281" s="155">
        <v>0.93400000000000005</v>
      </c>
      <c r="L281" s="23"/>
    </row>
    <row r="282" spans="1:12" ht="18.75" customHeight="1">
      <c r="A282" s="145" t="s">
        <v>604</v>
      </c>
      <c r="B282" s="154"/>
      <c r="C282" s="154"/>
      <c r="D282" s="154"/>
      <c r="E282" s="154"/>
      <c r="F282" s="154"/>
      <c r="G282" s="154"/>
      <c r="H282" s="154"/>
      <c r="I282" s="154"/>
      <c r="J282" s="154"/>
      <c r="K282" s="155"/>
      <c r="L282" s="23"/>
    </row>
    <row r="283" spans="1:12">
      <c r="A283" s="151" t="s">
        <v>605</v>
      </c>
      <c r="B283" s="154">
        <v>45925.852800000001</v>
      </c>
      <c r="C283" s="154">
        <v>9473.25</v>
      </c>
      <c r="D283" s="154">
        <v>-6887.55</v>
      </c>
      <c r="E283" s="154">
        <v>2235.5</v>
      </c>
      <c r="F283" s="154">
        <v>50747.052799999998</v>
      </c>
      <c r="G283" s="154">
        <v>50832.661</v>
      </c>
      <c r="H283" s="154">
        <v>43207.761850000003</v>
      </c>
      <c r="I283" s="154">
        <v>7539.2909499999996</v>
      </c>
      <c r="J283" s="154">
        <v>5277.5036650000002</v>
      </c>
      <c r="K283" s="155">
        <v>1.1040000000000001</v>
      </c>
      <c r="L283" s="23"/>
    </row>
    <row r="284" spans="1:12">
      <c r="A284" s="151" t="s">
        <v>606</v>
      </c>
      <c r="B284" s="154">
        <v>25227.711500000001</v>
      </c>
      <c r="C284" s="154">
        <v>5122.95</v>
      </c>
      <c r="D284" s="154">
        <v>-2619.6999999999998</v>
      </c>
      <c r="E284" s="154">
        <v>1920.49</v>
      </c>
      <c r="F284" s="154">
        <v>29651.451499999999</v>
      </c>
      <c r="G284" s="154">
        <v>30911.936000000002</v>
      </c>
      <c r="H284" s="154">
        <v>26275.1456</v>
      </c>
      <c r="I284" s="154">
        <v>3376.3058999999998</v>
      </c>
      <c r="J284" s="154">
        <v>2363.4141300000001</v>
      </c>
      <c r="K284" s="155">
        <v>1.0760000000000001</v>
      </c>
      <c r="L284" s="23"/>
    </row>
    <row r="285" spans="1:12">
      <c r="A285" s="151" t="s">
        <v>607</v>
      </c>
      <c r="B285" s="154">
        <v>55967.797200000001</v>
      </c>
      <c r="C285" s="154">
        <v>7921.15</v>
      </c>
      <c r="D285" s="154">
        <v>-1676.2</v>
      </c>
      <c r="E285" s="154">
        <v>1505.52</v>
      </c>
      <c r="F285" s="154">
        <v>63718.267200000002</v>
      </c>
      <c r="G285" s="154">
        <v>56353.940999999999</v>
      </c>
      <c r="H285" s="154">
        <v>47900.849849999999</v>
      </c>
      <c r="I285" s="154">
        <v>15817.41735</v>
      </c>
      <c r="J285" s="154">
        <v>11072.192145000001</v>
      </c>
      <c r="K285" s="155">
        <v>1.196</v>
      </c>
      <c r="L285" s="23"/>
    </row>
    <row r="286" spans="1:12">
      <c r="A286" s="151" t="s">
        <v>608</v>
      </c>
      <c r="B286" s="154">
        <v>94839.140700000004</v>
      </c>
      <c r="C286" s="154">
        <v>17940.95</v>
      </c>
      <c r="D286" s="154">
        <v>-6986.15</v>
      </c>
      <c r="E286" s="154">
        <v>1905.7</v>
      </c>
      <c r="F286" s="154">
        <v>107699.6407</v>
      </c>
      <c r="G286" s="154">
        <v>97074.678</v>
      </c>
      <c r="H286" s="154">
        <v>82513.476299999995</v>
      </c>
      <c r="I286" s="154">
        <v>25186.164400000001</v>
      </c>
      <c r="J286" s="154">
        <v>17630.31508</v>
      </c>
      <c r="K286" s="155">
        <v>1.1819999999999999</v>
      </c>
      <c r="L286" s="23"/>
    </row>
    <row r="287" spans="1:12">
      <c r="A287" s="151" t="s">
        <v>609</v>
      </c>
      <c r="B287" s="154">
        <v>3249.0344</v>
      </c>
      <c r="C287" s="154">
        <v>206.55</v>
      </c>
      <c r="D287" s="154">
        <v>0</v>
      </c>
      <c r="E287" s="154">
        <v>802.4</v>
      </c>
      <c r="F287" s="154">
        <v>4257.9844000000003</v>
      </c>
      <c r="G287" s="154">
        <v>5850.0320000000002</v>
      </c>
      <c r="H287" s="154">
        <v>4972.5272000000004</v>
      </c>
      <c r="I287" s="154">
        <v>-714.54280000000006</v>
      </c>
      <c r="J287" s="154">
        <v>-500.17995999999999</v>
      </c>
      <c r="K287" s="155">
        <v>0.91400000000000003</v>
      </c>
      <c r="L287" s="23"/>
    </row>
    <row r="288" spans="1:12">
      <c r="A288" s="151" t="s">
        <v>610</v>
      </c>
      <c r="B288" s="154">
        <v>68515.891799999998</v>
      </c>
      <c r="C288" s="154">
        <v>16549.5</v>
      </c>
      <c r="D288" s="154">
        <v>-12781.45</v>
      </c>
      <c r="E288" s="154">
        <v>-970.87</v>
      </c>
      <c r="F288" s="154">
        <v>71313.071800000005</v>
      </c>
      <c r="G288" s="154">
        <v>81373.152000000002</v>
      </c>
      <c r="H288" s="154">
        <v>69167.179199999999</v>
      </c>
      <c r="I288" s="154">
        <v>2145.8926000000101</v>
      </c>
      <c r="J288" s="154">
        <v>1502.12482</v>
      </c>
      <c r="K288" s="155">
        <v>1.018</v>
      </c>
      <c r="L288" s="23"/>
    </row>
    <row r="289" spans="1:12">
      <c r="A289" s="151" t="s">
        <v>611</v>
      </c>
      <c r="B289" s="154">
        <v>27109.492099999999</v>
      </c>
      <c r="C289" s="154">
        <v>16767.95</v>
      </c>
      <c r="D289" s="154">
        <v>-6153.15</v>
      </c>
      <c r="E289" s="154">
        <v>759.22</v>
      </c>
      <c r="F289" s="154">
        <v>38483.5121</v>
      </c>
      <c r="G289" s="154">
        <v>37249.146999999997</v>
      </c>
      <c r="H289" s="154">
        <v>31661.774949999999</v>
      </c>
      <c r="I289" s="154">
        <v>6821.7371499999999</v>
      </c>
      <c r="J289" s="154">
        <v>4775.2160050000002</v>
      </c>
      <c r="K289" s="155">
        <v>1.1279999999999999</v>
      </c>
      <c r="L289" s="23"/>
    </row>
    <row r="290" spans="1:12">
      <c r="A290" s="151" t="s">
        <v>612</v>
      </c>
      <c r="B290" s="154">
        <v>645991.28799999994</v>
      </c>
      <c r="C290" s="154">
        <v>108278.1</v>
      </c>
      <c r="D290" s="154">
        <v>-25471.1</v>
      </c>
      <c r="E290" s="154">
        <v>21442.78</v>
      </c>
      <c r="F290" s="154">
        <v>750241.06799999997</v>
      </c>
      <c r="G290" s="154">
        <v>847637.58900000004</v>
      </c>
      <c r="H290" s="154">
        <v>720491.95065000001</v>
      </c>
      <c r="I290" s="154">
        <v>29749.117350000099</v>
      </c>
      <c r="J290" s="154">
        <v>20824.382145000101</v>
      </c>
      <c r="K290" s="155">
        <v>1.0249999999999999</v>
      </c>
      <c r="L290" s="23"/>
    </row>
    <row r="291" spans="1:12" ht="18.75" customHeight="1">
      <c r="A291" s="145" t="s">
        <v>613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5"/>
      <c r="L291" s="23"/>
    </row>
    <row r="292" spans="1:12">
      <c r="A292" s="151" t="s">
        <v>614</v>
      </c>
      <c r="B292" s="154">
        <v>779.01670000000001</v>
      </c>
      <c r="C292" s="154">
        <v>1326.85</v>
      </c>
      <c r="D292" s="154">
        <v>0</v>
      </c>
      <c r="E292" s="154">
        <v>0</v>
      </c>
      <c r="F292" s="154">
        <v>2105.8667</v>
      </c>
      <c r="G292" s="154">
        <v>4420.1890000000003</v>
      </c>
      <c r="H292" s="154">
        <v>3757.1606499999998</v>
      </c>
      <c r="I292" s="154">
        <v>-1651.29395</v>
      </c>
      <c r="J292" s="154">
        <v>-1155.905765</v>
      </c>
      <c r="K292" s="155">
        <v>0.73799999999999999</v>
      </c>
      <c r="L292" s="23"/>
    </row>
    <row r="293" spans="1:12">
      <c r="A293" s="151" t="s">
        <v>615</v>
      </c>
      <c r="B293" s="154">
        <v>9284.6072000000004</v>
      </c>
      <c r="C293" s="154">
        <v>1834.3</v>
      </c>
      <c r="D293" s="154">
        <v>-1.7</v>
      </c>
      <c r="E293" s="154">
        <v>915.96</v>
      </c>
      <c r="F293" s="154">
        <v>12033.1672</v>
      </c>
      <c r="G293" s="154">
        <v>13145.556</v>
      </c>
      <c r="H293" s="154">
        <v>11173.722599999999</v>
      </c>
      <c r="I293" s="154">
        <v>859.44459999999901</v>
      </c>
      <c r="J293" s="154">
        <v>601.61121999999898</v>
      </c>
      <c r="K293" s="155">
        <v>1.046</v>
      </c>
      <c r="L293" s="23"/>
    </row>
    <row r="294" spans="1:12">
      <c r="A294" s="151" t="s">
        <v>616</v>
      </c>
      <c r="B294" s="154">
        <v>114674.4379</v>
      </c>
      <c r="C294" s="154">
        <v>21403</v>
      </c>
      <c r="D294" s="154">
        <v>-11964.6</v>
      </c>
      <c r="E294" s="154">
        <v>2787.15</v>
      </c>
      <c r="F294" s="154">
        <v>126899.98789999999</v>
      </c>
      <c r="G294" s="154">
        <v>138147.39199999999</v>
      </c>
      <c r="H294" s="154">
        <v>117425.28320000001</v>
      </c>
      <c r="I294" s="154">
        <v>9474.7047000000202</v>
      </c>
      <c r="J294" s="154">
        <v>6632.2932900000096</v>
      </c>
      <c r="K294" s="155">
        <v>1.048</v>
      </c>
      <c r="L294" s="23"/>
    </row>
    <row r="295" spans="1:12">
      <c r="A295" s="151" t="s">
        <v>617</v>
      </c>
      <c r="B295" s="154">
        <v>6564.5526</v>
      </c>
      <c r="C295" s="154">
        <v>4070.65</v>
      </c>
      <c r="D295" s="154">
        <v>-1801.15</v>
      </c>
      <c r="E295" s="154">
        <v>218.11</v>
      </c>
      <c r="F295" s="154">
        <v>9052.1625999999997</v>
      </c>
      <c r="G295" s="154">
        <v>13823.136</v>
      </c>
      <c r="H295" s="154">
        <v>11749.6656</v>
      </c>
      <c r="I295" s="154">
        <v>-2697.5030000000002</v>
      </c>
      <c r="J295" s="154">
        <v>-1888.2520999999999</v>
      </c>
      <c r="K295" s="155">
        <v>0.86299999999999999</v>
      </c>
      <c r="L295" s="23"/>
    </row>
    <row r="296" spans="1:12">
      <c r="A296" s="151" t="s">
        <v>618</v>
      </c>
      <c r="B296" s="154">
        <v>34302.750200000002</v>
      </c>
      <c r="C296" s="154">
        <v>12648.85</v>
      </c>
      <c r="D296" s="154">
        <v>-154.69999999999999</v>
      </c>
      <c r="E296" s="154">
        <v>1541.9</v>
      </c>
      <c r="F296" s="154">
        <v>48338.800199999998</v>
      </c>
      <c r="G296" s="154">
        <v>46631.712</v>
      </c>
      <c r="H296" s="154">
        <v>39636.955199999997</v>
      </c>
      <c r="I296" s="154">
        <v>8701.8450000000103</v>
      </c>
      <c r="J296" s="154">
        <v>6091.2915000000103</v>
      </c>
      <c r="K296" s="155">
        <v>1.131</v>
      </c>
      <c r="L296" s="23"/>
    </row>
    <row r="297" spans="1:12">
      <c r="A297" s="151" t="s">
        <v>619</v>
      </c>
      <c r="B297" s="154">
        <v>24240.571599999999</v>
      </c>
      <c r="C297" s="154">
        <v>2037.45</v>
      </c>
      <c r="D297" s="154">
        <v>-2026.4</v>
      </c>
      <c r="E297" s="154">
        <v>2201.33</v>
      </c>
      <c r="F297" s="154">
        <v>26452.9516</v>
      </c>
      <c r="G297" s="154">
        <v>31037.944</v>
      </c>
      <c r="H297" s="154">
        <v>26382.252400000001</v>
      </c>
      <c r="I297" s="154">
        <v>70.699200000002705</v>
      </c>
      <c r="J297" s="154">
        <v>49.489440000001899</v>
      </c>
      <c r="K297" s="155">
        <v>1.002</v>
      </c>
      <c r="L297" s="23"/>
    </row>
    <row r="298" spans="1:12">
      <c r="A298" s="151" t="s">
        <v>620</v>
      </c>
      <c r="B298" s="154">
        <v>33438.460800000001</v>
      </c>
      <c r="C298" s="154">
        <v>4068.95</v>
      </c>
      <c r="D298" s="154">
        <v>-6624.05</v>
      </c>
      <c r="E298" s="154">
        <v>-178.16</v>
      </c>
      <c r="F298" s="154">
        <v>30705.200799999999</v>
      </c>
      <c r="G298" s="154">
        <v>31123.257000000001</v>
      </c>
      <c r="H298" s="154">
        <v>26454.76845</v>
      </c>
      <c r="I298" s="154">
        <v>4250.43235</v>
      </c>
      <c r="J298" s="154">
        <v>2975.3026450000002</v>
      </c>
      <c r="K298" s="155">
        <v>1.0960000000000001</v>
      </c>
      <c r="L298" s="23"/>
    </row>
    <row r="299" spans="1:12">
      <c r="A299" s="151" t="s">
        <v>621</v>
      </c>
      <c r="B299" s="154">
        <v>576989.77540000004</v>
      </c>
      <c r="C299" s="154">
        <v>59576.5</v>
      </c>
      <c r="D299" s="154">
        <v>-60007.45</v>
      </c>
      <c r="E299" s="154">
        <v>14079.91</v>
      </c>
      <c r="F299" s="154">
        <v>590638.73540000001</v>
      </c>
      <c r="G299" s="154">
        <v>676078.33499999996</v>
      </c>
      <c r="H299" s="154">
        <v>574666.58475000004</v>
      </c>
      <c r="I299" s="154">
        <v>15972.1506500002</v>
      </c>
      <c r="J299" s="154">
        <v>11180.5054550001</v>
      </c>
      <c r="K299" s="155">
        <v>1.0169999999999999</v>
      </c>
      <c r="L299" s="23"/>
    </row>
    <row r="300" spans="1:12" ht="12.75" customHeight="1">
      <c r="A300" s="151" t="s">
        <v>622</v>
      </c>
      <c r="B300" s="154">
        <v>5804.3248000000003</v>
      </c>
      <c r="C300" s="154">
        <v>5657.6</v>
      </c>
      <c r="D300" s="154">
        <v>0</v>
      </c>
      <c r="E300" s="154">
        <v>0</v>
      </c>
      <c r="F300" s="154">
        <v>11461.924800000001</v>
      </c>
      <c r="G300" s="154">
        <v>11308.558000000001</v>
      </c>
      <c r="H300" s="154">
        <v>9612.2742999999991</v>
      </c>
      <c r="I300" s="154">
        <v>1849.6505</v>
      </c>
      <c r="J300" s="154">
        <v>1294.7553499999999</v>
      </c>
      <c r="K300" s="155">
        <v>1.1140000000000001</v>
      </c>
      <c r="L300" s="23"/>
    </row>
    <row r="301" spans="1:12">
      <c r="A301" s="151" t="s">
        <v>623</v>
      </c>
      <c r="B301" s="154">
        <v>22834.294699999999</v>
      </c>
      <c r="C301" s="154">
        <v>6711.6</v>
      </c>
      <c r="D301" s="154">
        <v>-3467.15</v>
      </c>
      <c r="E301" s="154">
        <v>739.5</v>
      </c>
      <c r="F301" s="154">
        <v>26818.244699999999</v>
      </c>
      <c r="G301" s="154">
        <v>29895.614000000001</v>
      </c>
      <c r="H301" s="154">
        <v>25411.2719</v>
      </c>
      <c r="I301" s="154">
        <v>1406.9728</v>
      </c>
      <c r="J301" s="154">
        <v>984.88095999999996</v>
      </c>
      <c r="K301" s="155">
        <v>1.0329999999999999</v>
      </c>
    </row>
    <row r="302" spans="1:12">
      <c r="A302" s="151" t="s">
        <v>624</v>
      </c>
      <c r="B302" s="154">
        <v>805062.45129999996</v>
      </c>
      <c r="C302" s="154">
        <v>211332.1</v>
      </c>
      <c r="D302" s="154">
        <v>-107817.4</v>
      </c>
      <c r="E302" s="154">
        <v>26725.87</v>
      </c>
      <c r="F302" s="154">
        <v>935303.02130000002</v>
      </c>
      <c r="G302" s="154">
        <v>1057643.56</v>
      </c>
      <c r="H302" s="154">
        <v>898997.02599999995</v>
      </c>
      <c r="I302" s="154">
        <v>36305.995300000002</v>
      </c>
      <c r="J302" s="154">
        <v>25414.19671</v>
      </c>
      <c r="K302" s="155">
        <v>1.024</v>
      </c>
    </row>
    <row r="303" spans="1:12">
      <c r="A303" s="151" t="s">
        <v>625</v>
      </c>
      <c r="B303" s="154">
        <v>63325.819499999998</v>
      </c>
      <c r="C303" s="154">
        <v>1898.05</v>
      </c>
      <c r="D303" s="154">
        <v>-10928.45</v>
      </c>
      <c r="E303" s="154">
        <v>2169.37</v>
      </c>
      <c r="F303" s="154">
        <v>56464.789499999999</v>
      </c>
      <c r="G303" s="154">
        <v>52841.040999999997</v>
      </c>
      <c r="H303" s="154">
        <v>44914.884850000002</v>
      </c>
      <c r="I303" s="154">
        <v>11549.90465</v>
      </c>
      <c r="J303" s="154">
        <v>8084.9332550000099</v>
      </c>
      <c r="K303" s="155">
        <v>1.153</v>
      </c>
    </row>
    <row r="304" spans="1:12">
      <c r="A304" s="151" t="s">
        <v>626</v>
      </c>
      <c r="B304" s="154">
        <v>26404.185700000002</v>
      </c>
      <c r="C304" s="154">
        <v>10636.9</v>
      </c>
      <c r="D304" s="154">
        <v>-311.10000000000002</v>
      </c>
      <c r="E304" s="154">
        <v>1335.35</v>
      </c>
      <c r="F304" s="154">
        <v>38065.335700000003</v>
      </c>
      <c r="G304" s="154">
        <v>31895.906999999999</v>
      </c>
      <c r="H304" s="154">
        <v>27111.520949999998</v>
      </c>
      <c r="I304" s="154">
        <v>10953.81475</v>
      </c>
      <c r="J304" s="154">
        <v>7667.670325</v>
      </c>
      <c r="K304" s="155">
        <v>1.24</v>
      </c>
    </row>
    <row r="305" spans="1:12">
      <c r="A305" s="151" t="s">
        <v>627</v>
      </c>
      <c r="B305" s="154">
        <v>98346.883799999996</v>
      </c>
      <c r="C305" s="154">
        <v>11396.8</v>
      </c>
      <c r="D305" s="154">
        <v>-21968.25</v>
      </c>
      <c r="E305" s="154">
        <v>868.87</v>
      </c>
      <c r="F305" s="154">
        <v>88644.303799999994</v>
      </c>
      <c r="G305" s="154">
        <v>92194.714000000007</v>
      </c>
      <c r="H305" s="154">
        <v>78365.506899999993</v>
      </c>
      <c r="I305" s="154">
        <v>10278.796899999999</v>
      </c>
      <c r="J305" s="154">
        <v>7195.1578299999901</v>
      </c>
      <c r="K305" s="155">
        <v>1.0780000000000001</v>
      </c>
    </row>
    <row r="306" spans="1:12">
      <c r="A306" s="151" t="s">
        <v>628</v>
      </c>
      <c r="B306" s="154">
        <v>15820.2538</v>
      </c>
      <c r="C306" s="154">
        <v>4024.75</v>
      </c>
      <c r="D306" s="154">
        <v>-8.5</v>
      </c>
      <c r="E306" s="154">
        <v>1157.7</v>
      </c>
      <c r="F306" s="154">
        <v>20994.203799999999</v>
      </c>
      <c r="G306" s="154">
        <v>13428.767</v>
      </c>
      <c r="H306" s="154">
        <v>11414.451950000001</v>
      </c>
      <c r="I306" s="154">
        <v>9579.7518500000006</v>
      </c>
      <c r="J306" s="154">
        <v>6705.8262949999998</v>
      </c>
      <c r="K306" s="155">
        <v>1.4990000000000001</v>
      </c>
    </row>
    <row r="307" spans="1:12" ht="18.75" customHeight="1">
      <c r="A307" s="145" t="s">
        <v>629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5"/>
      <c r="L307" s="23"/>
    </row>
    <row r="308" spans="1:12">
      <c r="A308" s="151" t="s">
        <v>630</v>
      </c>
      <c r="B308" s="154">
        <v>19005.695</v>
      </c>
      <c r="C308" s="154">
        <v>3020.9</v>
      </c>
      <c r="D308" s="154">
        <v>-5615.1</v>
      </c>
      <c r="E308" s="154">
        <v>1290.6400000000001</v>
      </c>
      <c r="F308" s="154">
        <v>17702.134999999998</v>
      </c>
      <c r="G308" s="154">
        <v>12887.94</v>
      </c>
      <c r="H308" s="154">
        <v>10954.749</v>
      </c>
      <c r="I308" s="154">
        <v>6747.3860000000004</v>
      </c>
      <c r="J308" s="154">
        <v>4723.1701999999996</v>
      </c>
      <c r="K308" s="155">
        <v>1.3660000000000001</v>
      </c>
    </row>
    <row r="309" spans="1:12">
      <c r="A309" s="151" t="s">
        <v>631</v>
      </c>
      <c r="B309" s="154">
        <v>45915.735699999997</v>
      </c>
      <c r="C309" s="154">
        <v>2585.6999999999998</v>
      </c>
      <c r="D309" s="154">
        <v>-8118.35</v>
      </c>
      <c r="E309" s="154">
        <v>615.74</v>
      </c>
      <c r="F309" s="154">
        <v>40998.825700000001</v>
      </c>
      <c r="G309" s="154">
        <v>43388.625999999997</v>
      </c>
      <c r="H309" s="154">
        <v>36880.3321</v>
      </c>
      <c r="I309" s="154">
        <v>4118.4935999999898</v>
      </c>
      <c r="J309" s="154">
        <v>2882.9455200000002</v>
      </c>
      <c r="K309" s="155">
        <v>1.0660000000000001</v>
      </c>
    </row>
    <row r="310" spans="1:12">
      <c r="A310" s="151" t="s">
        <v>632</v>
      </c>
      <c r="B310" s="154">
        <v>208220.03510000001</v>
      </c>
      <c r="C310" s="154">
        <v>21982.7</v>
      </c>
      <c r="D310" s="154">
        <v>-22564.1</v>
      </c>
      <c r="E310" s="154">
        <v>19461.939999999999</v>
      </c>
      <c r="F310" s="154">
        <v>227100.57509999999</v>
      </c>
      <c r="G310" s="154">
        <v>262723.06699999998</v>
      </c>
      <c r="H310" s="154">
        <v>223314.60694999999</v>
      </c>
      <c r="I310" s="154">
        <v>3785.9681500000002</v>
      </c>
      <c r="J310" s="154">
        <v>2650.1777050000001</v>
      </c>
      <c r="K310" s="155">
        <v>1.01</v>
      </c>
    </row>
    <row r="311" spans="1:12">
      <c r="A311" s="151" t="s">
        <v>633</v>
      </c>
      <c r="B311" s="154">
        <v>121723.166</v>
      </c>
      <c r="C311" s="154">
        <v>12217.9</v>
      </c>
      <c r="D311" s="154">
        <v>-16673.599999999999</v>
      </c>
      <c r="E311" s="154">
        <v>4447.37</v>
      </c>
      <c r="F311" s="154">
        <v>121714.836</v>
      </c>
      <c r="G311" s="154">
        <v>97439.982999999993</v>
      </c>
      <c r="H311" s="154">
        <v>82823.985549999998</v>
      </c>
      <c r="I311" s="154">
        <v>38890.850449999998</v>
      </c>
      <c r="J311" s="154">
        <v>27223.595314999999</v>
      </c>
      <c r="K311" s="155">
        <v>1.2789999999999999</v>
      </c>
    </row>
    <row r="312" spans="1:12">
      <c r="A312" s="151" t="s">
        <v>634</v>
      </c>
      <c r="B312" s="154">
        <v>72567.0677</v>
      </c>
      <c r="C312" s="154">
        <v>5068.55</v>
      </c>
      <c r="D312" s="154">
        <v>-22999.3</v>
      </c>
      <c r="E312" s="154">
        <v>1986.96</v>
      </c>
      <c r="F312" s="154">
        <v>56623.277699999999</v>
      </c>
      <c r="G312" s="154">
        <v>97066.024999999994</v>
      </c>
      <c r="H312" s="154">
        <v>82506.121249999997</v>
      </c>
      <c r="I312" s="154">
        <v>-25882.843550000001</v>
      </c>
      <c r="J312" s="154">
        <v>-18117.990484999998</v>
      </c>
      <c r="K312" s="155">
        <v>0.81299999999999994</v>
      </c>
    </row>
    <row r="313" spans="1:12">
      <c r="A313" s="151" t="s">
        <v>635</v>
      </c>
      <c r="B313" s="154">
        <v>19083.7412</v>
      </c>
      <c r="C313" s="154">
        <v>2218.5</v>
      </c>
      <c r="D313" s="154">
        <v>-2046.8</v>
      </c>
      <c r="E313" s="154">
        <v>514.59</v>
      </c>
      <c r="F313" s="154">
        <v>19770.031200000001</v>
      </c>
      <c r="G313" s="154">
        <v>19731.004000000001</v>
      </c>
      <c r="H313" s="154">
        <v>16771.3534</v>
      </c>
      <c r="I313" s="154">
        <v>2998.6777999999999</v>
      </c>
      <c r="J313" s="154">
        <v>2099.0744599999998</v>
      </c>
      <c r="K313" s="155">
        <v>1.1060000000000001</v>
      </c>
    </row>
    <row r="314" spans="1:12">
      <c r="A314" s="151" t="s">
        <v>636</v>
      </c>
      <c r="B314" s="154">
        <v>75015.405899999998</v>
      </c>
      <c r="C314" s="154">
        <v>8033.35</v>
      </c>
      <c r="D314" s="154">
        <v>-12602.1</v>
      </c>
      <c r="E314" s="154">
        <v>4751.5</v>
      </c>
      <c r="F314" s="154">
        <v>75198.155899999998</v>
      </c>
      <c r="G314" s="154">
        <v>129682.06200000001</v>
      </c>
      <c r="H314" s="154">
        <v>110229.7527</v>
      </c>
      <c r="I314" s="154">
        <v>-35031.596799999999</v>
      </c>
      <c r="J314" s="154">
        <v>-24522.117760000001</v>
      </c>
      <c r="K314" s="155">
        <v>0.81100000000000005</v>
      </c>
    </row>
    <row r="315" spans="1:12">
      <c r="A315" s="151" t="s">
        <v>637</v>
      </c>
      <c r="B315" s="154">
        <v>113951.7879</v>
      </c>
      <c r="C315" s="154">
        <v>30220.9</v>
      </c>
      <c r="D315" s="154">
        <v>-26441.8</v>
      </c>
      <c r="E315" s="154">
        <v>5161.54</v>
      </c>
      <c r="F315" s="154">
        <v>122892.4279</v>
      </c>
      <c r="G315" s="154">
        <v>136568.32500000001</v>
      </c>
      <c r="H315" s="154">
        <v>116083.07625</v>
      </c>
      <c r="I315" s="154">
        <v>6809.3516499999696</v>
      </c>
      <c r="J315" s="154">
        <v>4766.54615499998</v>
      </c>
      <c r="K315" s="155">
        <v>1.0349999999999999</v>
      </c>
    </row>
    <row r="316" spans="1:12">
      <c r="A316" s="151" t="s">
        <v>638</v>
      </c>
      <c r="B316" s="154">
        <v>419346.56849999999</v>
      </c>
      <c r="C316" s="154">
        <v>77809</v>
      </c>
      <c r="D316" s="154">
        <v>-47013.5</v>
      </c>
      <c r="E316" s="154">
        <v>28302.959999999999</v>
      </c>
      <c r="F316" s="154">
        <v>478445.02850000001</v>
      </c>
      <c r="G316" s="154">
        <v>583484.66299999994</v>
      </c>
      <c r="H316" s="154">
        <v>495961.96354999999</v>
      </c>
      <c r="I316" s="154">
        <v>-17516.935049999898</v>
      </c>
      <c r="J316" s="154">
        <v>-12261.8545349999</v>
      </c>
      <c r="K316" s="155">
        <v>0.97899999999999998</v>
      </c>
    </row>
    <row r="317" spans="1:12">
      <c r="A317" s="151" t="s">
        <v>639</v>
      </c>
      <c r="B317" s="154">
        <v>36859.4859</v>
      </c>
      <c r="C317" s="154">
        <v>2544.9</v>
      </c>
      <c r="D317" s="154">
        <v>-11418.05</v>
      </c>
      <c r="E317" s="154">
        <v>3224.9</v>
      </c>
      <c r="F317" s="154">
        <v>31211.2359</v>
      </c>
      <c r="G317" s="154">
        <v>44536.398000000001</v>
      </c>
      <c r="H317" s="154">
        <v>37855.938300000002</v>
      </c>
      <c r="I317" s="154">
        <v>-6644.7024000000001</v>
      </c>
      <c r="J317" s="154">
        <v>-4651.2916800000003</v>
      </c>
      <c r="K317" s="155">
        <v>0.89600000000000002</v>
      </c>
    </row>
    <row r="318" spans="1:12">
      <c r="A318" s="151" t="s">
        <v>640</v>
      </c>
      <c r="B318" s="154">
        <v>281915.88209999999</v>
      </c>
      <c r="C318" s="154">
        <v>33382.9</v>
      </c>
      <c r="D318" s="154">
        <v>-78771.199999999997</v>
      </c>
      <c r="E318" s="154">
        <v>9622.34</v>
      </c>
      <c r="F318" s="154">
        <v>246149.9221</v>
      </c>
      <c r="G318" s="154">
        <v>319208.47499999998</v>
      </c>
      <c r="H318" s="154">
        <v>271327.20374999999</v>
      </c>
      <c r="I318" s="154">
        <v>-25177.281650000001</v>
      </c>
      <c r="J318" s="154">
        <v>-17624.097154999999</v>
      </c>
      <c r="K318" s="155">
        <v>0.94499999999999995</v>
      </c>
    </row>
    <row r="319" spans="1:12">
      <c r="A319" s="151" t="s">
        <v>641</v>
      </c>
      <c r="B319" s="154">
        <v>75605.088300000003</v>
      </c>
      <c r="C319" s="154">
        <v>6784.7</v>
      </c>
      <c r="D319" s="154">
        <v>-24509.75</v>
      </c>
      <c r="E319" s="154">
        <v>1320.56</v>
      </c>
      <c r="F319" s="154">
        <v>59200.598299999998</v>
      </c>
      <c r="G319" s="154">
        <v>66924.448000000004</v>
      </c>
      <c r="H319" s="154">
        <v>56885.7808</v>
      </c>
      <c r="I319" s="154">
        <v>2314.8175000000001</v>
      </c>
      <c r="J319" s="154">
        <v>1620.3722499999999</v>
      </c>
      <c r="K319" s="155">
        <v>1.024</v>
      </c>
    </row>
    <row r="320" spans="1:12">
      <c r="A320" s="152" t="s">
        <v>642</v>
      </c>
      <c r="B320" s="154">
        <v>21662.1564</v>
      </c>
      <c r="C320" s="154">
        <v>3485</v>
      </c>
      <c r="D320" s="154">
        <v>-5502.05</v>
      </c>
      <c r="E320" s="154">
        <v>1203.43</v>
      </c>
      <c r="F320" s="154">
        <v>20848.536400000001</v>
      </c>
      <c r="G320" s="154">
        <v>24293.932000000001</v>
      </c>
      <c r="H320" s="154">
        <v>20649.842199999999</v>
      </c>
      <c r="I320" s="154">
        <v>198.69420000000201</v>
      </c>
      <c r="J320" s="154">
        <v>139.08594000000099</v>
      </c>
      <c r="K320" s="155">
        <v>1.006</v>
      </c>
    </row>
    <row r="321" spans="1:11" ht="13.8" thickBot="1">
      <c r="A321" s="153" t="s">
        <v>643</v>
      </c>
      <c r="B321" s="156">
        <v>26316.022400000002</v>
      </c>
      <c r="C321" s="156">
        <v>3303.1</v>
      </c>
      <c r="D321" s="156">
        <v>-2128.4</v>
      </c>
      <c r="E321" s="156">
        <v>1709.18</v>
      </c>
      <c r="F321" s="156">
        <v>29199.902399999999</v>
      </c>
      <c r="G321" s="156">
        <v>44010.639000000003</v>
      </c>
      <c r="H321" s="156">
        <v>37409.043149999998</v>
      </c>
      <c r="I321" s="156">
        <v>-8209.1407500000096</v>
      </c>
      <c r="J321" s="156">
        <v>-5746.3985249999996</v>
      </c>
      <c r="K321" s="157">
        <v>0.86899999999999999</v>
      </c>
    </row>
    <row r="322" spans="1:11">
      <c r="A322" s="22"/>
    </row>
    <row r="323" spans="1:11">
      <c r="A323" s="22"/>
    </row>
    <row r="324" spans="1:11">
      <c r="A324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 activeCell="A2" sqref="A2"/>
    </sheetView>
  </sheetViews>
  <sheetFormatPr defaultColWidth="0" defaultRowHeight="13.2" zeroHeight="1"/>
  <cols>
    <col min="1" max="1" width="19" style="11" customWidth="1"/>
    <col min="2" max="2" width="9.33203125" style="11" bestFit="1" customWidth="1"/>
    <col min="3" max="3" width="9.6640625" style="11" bestFit="1" customWidth="1"/>
    <col min="4" max="10" width="9.33203125" style="11" bestFit="1" customWidth="1"/>
    <col min="11" max="11" width="5" style="11" customWidth="1"/>
    <col min="12" max="16384" width="9.33203125" style="11" hidden="1"/>
  </cols>
  <sheetData>
    <row r="1" spans="1:10"/>
    <row r="2" spans="1:10" ht="15.6">
      <c r="A2" s="8" t="s">
        <v>117</v>
      </c>
    </row>
    <row r="3" spans="1:10" ht="16.2" thickBot="1">
      <c r="A3" s="8" t="s">
        <v>979</v>
      </c>
    </row>
    <row r="4" spans="1:10">
      <c r="A4" s="12" t="s">
        <v>5</v>
      </c>
      <c r="B4" s="45" t="s">
        <v>118</v>
      </c>
      <c r="C4" s="45" t="s">
        <v>119</v>
      </c>
      <c r="D4" s="45" t="s">
        <v>120</v>
      </c>
      <c r="E4" s="45" t="s">
        <v>121</v>
      </c>
      <c r="F4" s="45" t="s">
        <v>121</v>
      </c>
      <c r="G4" s="45" t="s">
        <v>122</v>
      </c>
      <c r="H4" s="45" t="s">
        <v>123</v>
      </c>
      <c r="I4" s="45" t="s">
        <v>123</v>
      </c>
      <c r="J4" s="13" t="s">
        <v>124</v>
      </c>
    </row>
    <row r="5" spans="1:10">
      <c r="B5" s="52" t="s">
        <v>125</v>
      </c>
      <c r="C5" s="39" t="s">
        <v>126</v>
      </c>
      <c r="D5" s="39" t="s">
        <v>127</v>
      </c>
      <c r="E5" s="34" t="s">
        <v>128</v>
      </c>
      <c r="F5" s="34" t="s">
        <v>128</v>
      </c>
      <c r="G5" s="50" t="s">
        <v>129</v>
      </c>
      <c r="H5" s="50" t="s">
        <v>130</v>
      </c>
      <c r="I5" s="50" t="s">
        <v>131</v>
      </c>
      <c r="J5" s="34" t="s">
        <v>132</v>
      </c>
    </row>
    <row r="6" spans="1:10">
      <c r="A6" s="11" t="s">
        <v>18</v>
      </c>
      <c r="B6" s="35"/>
      <c r="C6" s="52" t="s">
        <v>133</v>
      </c>
      <c r="D6" s="52" t="s">
        <v>134</v>
      </c>
      <c r="E6" s="50" t="s">
        <v>135</v>
      </c>
      <c r="F6" s="50" t="s">
        <v>135</v>
      </c>
      <c r="G6" s="52"/>
      <c r="H6" s="50" t="s">
        <v>136</v>
      </c>
      <c r="I6" s="50" t="s">
        <v>136</v>
      </c>
      <c r="J6" s="34" t="s">
        <v>54</v>
      </c>
    </row>
    <row r="7" spans="1:10">
      <c r="B7" s="64"/>
      <c r="C7" s="50" t="s">
        <v>137</v>
      </c>
      <c r="D7" s="50" t="s">
        <v>138</v>
      </c>
      <c r="E7" s="50" t="s">
        <v>139</v>
      </c>
      <c r="F7" s="50" t="s">
        <v>139</v>
      </c>
      <c r="G7" s="52"/>
      <c r="H7" s="50" t="s">
        <v>140</v>
      </c>
      <c r="I7" s="50" t="s">
        <v>140</v>
      </c>
      <c r="J7" s="34" t="s">
        <v>141</v>
      </c>
    </row>
    <row r="8" spans="1:10">
      <c r="A8" s="54"/>
      <c r="B8" s="52"/>
      <c r="C8" s="50" t="s">
        <v>142</v>
      </c>
      <c r="D8" s="50" t="s">
        <v>135</v>
      </c>
      <c r="E8" s="50" t="s">
        <v>143</v>
      </c>
      <c r="F8" s="50" t="s">
        <v>144</v>
      </c>
      <c r="G8" s="47"/>
      <c r="H8" s="50" t="s">
        <v>56</v>
      </c>
      <c r="I8" s="50" t="s">
        <v>56</v>
      </c>
      <c r="J8" s="34" t="s">
        <v>145</v>
      </c>
    </row>
    <row r="9" spans="1:10">
      <c r="A9" s="54"/>
      <c r="B9" s="52"/>
      <c r="C9" s="50"/>
      <c r="D9" s="50" t="s">
        <v>146</v>
      </c>
      <c r="E9" s="50" t="s">
        <v>147</v>
      </c>
      <c r="F9" s="50" t="s">
        <v>147</v>
      </c>
      <c r="G9" s="52"/>
      <c r="H9" s="50"/>
      <c r="I9" s="52"/>
      <c r="J9" s="34" t="s">
        <v>148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149</v>
      </c>
    </row>
    <row r="11" spans="1:10" ht="18.75" customHeight="1">
      <c r="A11" s="158" t="s">
        <v>334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9" t="s">
        <v>314</v>
      </c>
      <c r="B12" s="23">
        <v>273526</v>
      </c>
      <c r="C12" s="23">
        <v>179503</v>
      </c>
      <c r="D12" s="23">
        <v>19377</v>
      </c>
      <c r="E12" s="23">
        <v>0</v>
      </c>
      <c r="F12" s="23">
        <v>33057</v>
      </c>
      <c r="G12" s="23">
        <v>687</v>
      </c>
      <c r="H12" s="23">
        <v>51553</v>
      </c>
      <c r="I12" s="23">
        <v>57797</v>
      </c>
      <c r="J12" s="23">
        <v>2040</v>
      </c>
    </row>
    <row r="13" spans="1:10">
      <c r="A13" s="159" t="s">
        <v>335</v>
      </c>
      <c r="B13" s="23">
        <v>32135</v>
      </c>
      <c r="C13" s="23">
        <v>129925</v>
      </c>
      <c r="D13" s="23">
        <v>33097</v>
      </c>
      <c r="E13" s="23">
        <v>0</v>
      </c>
      <c r="F13" s="23">
        <v>4149</v>
      </c>
      <c r="G13" s="23">
        <v>28143</v>
      </c>
      <c r="H13" s="23">
        <v>1746</v>
      </c>
      <c r="I13" s="23">
        <v>8184</v>
      </c>
      <c r="J13" s="23">
        <v>965</v>
      </c>
    </row>
    <row r="14" spans="1:10">
      <c r="A14" s="159" t="s">
        <v>336</v>
      </c>
      <c r="B14" s="23">
        <v>78007</v>
      </c>
      <c r="C14" s="23">
        <v>82445</v>
      </c>
      <c r="D14" s="23">
        <v>6795</v>
      </c>
      <c r="E14" s="23">
        <v>0</v>
      </c>
      <c r="F14" s="23">
        <v>14598</v>
      </c>
      <c r="G14" s="23">
        <v>5336</v>
      </c>
      <c r="H14" s="23">
        <v>7585</v>
      </c>
      <c r="I14" s="23">
        <v>8515</v>
      </c>
      <c r="J14" s="23">
        <v>0</v>
      </c>
    </row>
    <row r="15" spans="1:10">
      <c r="A15" s="159" t="s">
        <v>337</v>
      </c>
      <c r="B15" s="23">
        <v>195983</v>
      </c>
      <c r="C15" s="23">
        <v>224479</v>
      </c>
      <c r="D15" s="23">
        <v>213725</v>
      </c>
      <c r="E15" s="23">
        <v>0</v>
      </c>
      <c r="F15" s="23">
        <v>0</v>
      </c>
      <c r="G15" s="23">
        <v>197646</v>
      </c>
      <c r="H15" s="23">
        <v>75391</v>
      </c>
      <c r="I15" s="23">
        <v>44285</v>
      </c>
      <c r="J15" s="23">
        <v>796</v>
      </c>
    </row>
    <row r="16" spans="1:10">
      <c r="A16" s="159" t="s">
        <v>338</v>
      </c>
      <c r="B16" s="23">
        <v>226623</v>
      </c>
      <c r="C16" s="23">
        <v>173945</v>
      </c>
      <c r="D16" s="23">
        <v>244641</v>
      </c>
      <c r="E16" s="23">
        <v>0</v>
      </c>
      <c r="F16" s="23">
        <v>24191</v>
      </c>
      <c r="G16" s="23">
        <v>244341</v>
      </c>
      <c r="H16" s="23">
        <v>44255</v>
      </c>
      <c r="I16" s="23">
        <v>47728</v>
      </c>
      <c r="J16" s="23">
        <v>6493</v>
      </c>
    </row>
    <row r="17" spans="1:10">
      <c r="A17" s="159" t="s">
        <v>339</v>
      </c>
      <c r="B17" s="23">
        <v>78140</v>
      </c>
      <c r="C17" s="23">
        <v>305085</v>
      </c>
      <c r="D17" s="23">
        <v>86077</v>
      </c>
      <c r="E17" s="23">
        <v>0</v>
      </c>
      <c r="F17" s="23">
        <v>4685</v>
      </c>
      <c r="G17" s="23">
        <v>78601</v>
      </c>
      <c r="H17" s="23">
        <v>0</v>
      </c>
      <c r="I17" s="23">
        <v>30394</v>
      </c>
      <c r="J17" s="23">
        <v>0</v>
      </c>
    </row>
    <row r="18" spans="1:10">
      <c r="A18" s="159" t="s">
        <v>340</v>
      </c>
      <c r="B18" s="23">
        <v>99437</v>
      </c>
      <c r="C18" s="23">
        <v>66058</v>
      </c>
      <c r="D18" s="23">
        <v>30222</v>
      </c>
      <c r="E18" s="23">
        <v>0</v>
      </c>
      <c r="F18" s="23">
        <v>3222</v>
      </c>
      <c r="G18" s="23">
        <v>9172</v>
      </c>
      <c r="H18" s="23">
        <v>0</v>
      </c>
      <c r="I18" s="23">
        <v>16253</v>
      </c>
      <c r="J18" s="23">
        <v>2871</v>
      </c>
    </row>
    <row r="19" spans="1:10">
      <c r="A19" s="159" t="s">
        <v>341</v>
      </c>
      <c r="B19" s="23">
        <v>131453</v>
      </c>
      <c r="C19" s="23">
        <v>327213</v>
      </c>
      <c r="D19" s="23">
        <v>73328</v>
      </c>
      <c r="E19" s="23">
        <v>5966</v>
      </c>
      <c r="F19" s="23">
        <v>0</v>
      </c>
      <c r="G19" s="23">
        <v>21550</v>
      </c>
      <c r="H19" s="23">
        <v>34901</v>
      </c>
      <c r="I19" s="23">
        <v>36519</v>
      </c>
      <c r="J19" s="23">
        <v>9141</v>
      </c>
    </row>
    <row r="20" spans="1:10">
      <c r="A20" s="159" t="s">
        <v>342</v>
      </c>
      <c r="B20" s="23">
        <v>1854</v>
      </c>
      <c r="C20" s="23">
        <v>336599</v>
      </c>
      <c r="D20" s="23">
        <v>0</v>
      </c>
      <c r="E20" s="23">
        <v>0</v>
      </c>
      <c r="F20" s="23">
        <v>135</v>
      </c>
      <c r="G20" s="23">
        <v>0</v>
      </c>
      <c r="H20" s="23">
        <v>49</v>
      </c>
      <c r="I20" s="23">
        <v>27840</v>
      </c>
      <c r="J20" s="23">
        <v>0</v>
      </c>
    </row>
    <row r="21" spans="1:10">
      <c r="A21" s="159" t="s">
        <v>343</v>
      </c>
      <c r="B21" s="23">
        <v>29823</v>
      </c>
      <c r="C21" s="23">
        <v>22120</v>
      </c>
      <c r="D21" s="23">
        <v>39868</v>
      </c>
      <c r="E21" s="23">
        <v>0</v>
      </c>
      <c r="F21" s="23">
        <v>5370</v>
      </c>
      <c r="G21" s="23">
        <v>39127</v>
      </c>
      <c r="H21" s="23">
        <v>0</v>
      </c>
      <c r="I21" s="23">
        <v>4538</v>
      </c>
      <c r="J21" s="23">
        <v>909</v>
      </c>
    </row>
    <row r="22" spans="1:10">
      <c r="A22" s="159" t="s">
        <v>344</v>
      </c>
      <c r="B22" s="23">
        <v>45961</v>
      </c>
      <c r="C22" s="23">
        <v>42848</v>
      </c>
      <c r="D22" s="23">
        <v>87001</v>
      </c>
      <c r="E22" s="23">
        <v>0</v>
      </c>
      <c r="F22" s="23">
        <v>9094</v>
      </c>
      <c r="G22" s="23">
        <v>81253</v>
      </c>
      <c r="H22" s="23">
        <v>0</v>
      </c>
      <c r="I22" s="23">
        <v>12325</v>
      </c>
      <c r="J22" s="23">
        <v>727</v>
      </c>
    </row>
    <row r="23" spans="1:10">
      <c r="A23" s="159" t="s">
        <v>345</v>
      </c>
      <c r="B23" s="23">
        <v>55099</v>
      </c>
      <c r="C23" s="23">
        <v>28326</v>
      </c>
      <c r="D23" s="23">
        <v>15560</v>
      </c>
      <c r="E23" s="23">
        <v>0</v>
      </c>
      <c r="F23" s="23">
        <v>6439</v>
      </c>
      <c r="G23" s="23">
        <v>15551</v>
      </c>
      <c r="H23" s="23">
        <v>16461</v>
      </c>
      <c r="I23" s="23">
        <v>7494</v>
      </c>
      <c r="J23" s="23">
        <v>5560</v>
      </c>
    </row>
    <row r="24" spans="1:10">
      <c r="A24" s="159" t="s">
        <v>346</v>
      </c>
      <c r="B24" s="23">
        <v>102941</v>
      </c>
      <c r="C24" s="23">
        <v>122760</v>
      </c>
      <c r="D24" s="23">
        <v>7904</v>
      </c>
      <c r="E24" s="23">
        <v>0</v>
      </c>
      <c r="F24" s="23">
        <v>29467</v>
      </c>
      <c r="G24" s="23">
        <v>3237</v>
      </c>
      <c r="H24" s="23">
        <v>20262</v>
      </c>
      <c r="I24" s="23">
        <v>17596</v>
      </c>
      <c r="J24" s="23">
        <v>288</v>
      </c>
    </row>
    <row r="25" spans="1:10">
      <c r="A25" s="159" t="s">
        <v>347</v>
      </c>
      <c r="B25" s="23">
        <v>14433</v>
      </c>
      <c r="C25" s="23">
        <v>331904</v>
      </c>
      <c r="D25" s="23">
        <v>5533</v>
      </c>
      <c r="E25" s="23">
        <v>0</v>
      </c>
      <c r="F25" s="23">
        <v>2597</v>
      </c>
      <c r="G25" s="23">
        <v>0</v>
      </c>
      <c r="H25" s="23">
        <v>130</v>
      </c>
      <c r="I25" s="23">
        <v>32902</v>
      </c>
      <c r="J25" s="23">
        <v>0</v>
      </c>
    </row>
    <row r="26" spans="1:10">
      <c r="A26" s="159" t="s">
        <v>348</v>
      </c>
      <c r="B26" s="23">
        <v>57539</v>
      </c>
      <c r="C26" s="23">
        <v>165824</v>
      </c>
      <c r="D26" s="23">
        <v>1675</v>
      </c>
      <c r="E26" s="23">
        <v>0</v>
      </c>
      <c r="F26" s="23">
        <v>6444</v>
      </c>
      <c r="G26" s="23">
        <v>114</v>
      </c>
      <c r="H26" s="23">
        <v>26188</v>
      </c>
      <c r="I26" s="23">
        <v>25463</v>
      </c>
      <c r="J26" s="23">
        <v>1030</v>
      </c>
    </row>
    <row r="27" spans="1:10">
      <c r="A27" s="159" t="s">
        <v>349</v>
      </c>
      <c r="B27" s="23">
        <v>969318</v>
      </c>
      <c r="C27" s="23">
        <v>2474740</v>
      </c>
      <c r="D27" s="23">
        <v>224381</v>
      </c>
      <c r="E27" s="23">
        <v>0</v>
      </c>
      <c r="F27" s="23">
        <v>116865</v>
      </c>
      <c r="G27" s="23">
        <v>231535</v>
      </c>
      <c r="H27" s="23">
        <v>148222</v>
      </c>
      <c r="I27" s="23">
        <v>341311</v>
      </c>
      <c r="J27" s="23">
        <v>17271</v>
      </c>
    </row>
    <row r="28" spans="1:10">
      <c r="A28" s="159" t="s">
        <v>350</v>
      </c>
      <c r="B28" s="23">
        <v>72284</v>
      </c>
      <c r="C28" s="23">
        <v>72094</v>
      </c>
      <c r="D28" s="23">
        <v>5275</v>
      </c>
      <c r="E28" s="23">
        <v>0</v>
      </c>
      <c r="F28" s="23">
        <v>7739</v>
      </c>
      <c r="G28" s="23">
        <v>79</v>
      </c>
      <c r="H28" s="23">
        <v>10850</v>
      </c>
      <c r="I28" s="23">
        <v>17427</v>
      </c>
      <c r="J28" s="23">
        <v>246</v>
      </c>
    </row>
    <row r="29" spans="1:10">
      <c r="A29" s="159" t="s">
        <v>351</v>
      </c>
      <c r="B29" s="23">
        <v>219452</v>
      </c>
      <c r="C29" s="23">
        <v>400365</v>
      </c>
      <c r="D29" s="23">
        <v>253232</v>
      </c>
      <c r="E29" s="23">
        <v>0</v>
      </c>
      <c r="F29" s="23">
        <v>27616</v>
      </c>
      <c r="G29" s="23">
        <v>244924</v>
      </c>
      <c r="H29" s="23">
        <v>35459</v>
      </c>
      <c r="I29" s="23">
        <v>60105</v>
      </c>
      <c r="J29" s="23">
        <v>908</v>
      </c>
    </row>
    <row r="30" spans="1:10">
      <c r="A30" s="159" t="s">
        <v>352</v>
      </c>
      <c r="B30" s="23">
        <v>87098</v>
      </c>
      <c r="C30" s="23">
        <v>90376</v>
      </c>
      <c r="D30" s="23">
        <v>15854</v>
      </c>
      <c r="E30" s="23">
        <v>13767</v>
      </c>
      <c r="F30" s="23">
        <v>0</v>
      </c>
      <c r="G30" s="23">
        <v>9242</v>
      </c>
      <c r="H30" s="23">
        <v>0</v>
      </c>
      <c r="I30" s="23">
        <v>23918</v>
      </c>
      <c r="J30" s="23">
        <v>8</v>
      </c>
    </row>
    <row r="31" spans="1:10">
      <c r="A31" s="159" t="s">
        <v>353</v>
      </c>
      <c r="B31" s="23">
        <v>102229</v>
      </c>
      <c r="C31" s="23">
        <v>174656</v>
      </c>
      <c r="D31" s="23">
        <v>163477</v>
      </c>
      <c r="E31" s="23">
        <v>0</v>
      </c>
      <c r="F31" s="23">
        <v>2680</v>
      </c>
      <c r="G31" s="23">
        <v>150036</v>
      </c>
      <c r="H31" s="23">
        <v>0</v>
      </c>
      <c r="I31" s="23">
        <v>30345</v>
      </c>
      <c r="J31" s="23">
        <v>8385</v>
      </c>
    </row>
    <row r="32" spans="1:10">
      <c r="A32" s="159" t="s">
        <v>354</v>
      </c>
      <c r="B32" s="23">
        <v>107741</v>
      </c>
      <c r="C32" s="23">
        <v>116492</v>
      </c>
      <c r="D32" s="23">
        <v>136386</v>
      </c>
      <c r="E32" s="23">
        <v>0</v>
      </c>
      <c r="F32" s="23">
        <v>16298</v>
      </c>
      <c r="G32" s="23">
        <v>137607</v>
      </c>
      <c r="H32" s="23">
        <v>18079</v>
      </c>
      <c r="I32" s="23">
        <v>23751</v>
      </c>
      <c r="J32" s="23">
        <v>947</v>
      </c>
    </row>
    <row r="33" spans="1:10">
      <c r="A33" s="159" t="s">
        <v>355</v>
      </c>
      <c r="B33" s="23">
        <v>58503</v>
      </c>
      <c r="C33" s="23">
        <v>38941</v>
      </c>
      <c r="D33" s="23">
        <v>11135</v>
      </c>
      <c r="E33" s="23">
        <v>0</v>
      </c>
      <c r="F33" s="23">
        <v>6936</v>
      </c>
      <c r="G33" s="23">
        <v>1560</v>
      </c>
      <c r="H33" s="23">
        <v>0</v>
      </c>
      <c r="I33" s="23">
        <v>15946</v>
      </c>
      <c r="J33" s="23">
        <v>0</v>
      </c>
    </row>
    <row r="34" spans="1:10">
      <c r="A34" s="159" t="s">
        <v>356</v>
      </c>
      <c r="B34" s="23">
        <v>60745</v>
      </c>
      <c r="C34" s="23">
        <v>100073</v>
      </c>
      <c r="D34" s="23">
        <v>2330</v>
      </c>
      <c r="E34" s="23">
        <v>0</v>
      </c>
      <c r="F34" s="23">
        <v>7581</v>
      </c>
      <c r="G34" s="23">
        <v>636</v>
      </c>
      <c r="H34" s="23">
        <v>0</v>
      </c>
      <c r="I34" s="23">
        <v>13370</v>
      </c>
      <c r="J34" s="23">
        <v>367</v>
      </c>
    </row>
    <row r="35" spans="1:10">
      <c r="A35" s="159" t="s">
        <v>357</v>
      </c>
      <c r="B35" s="23">
        <v>1824</v>
      </c>
      <c r="C35" s="23">
        <v>42116</v>
      </c>
      <c r="D35" s="23">
        <v>0</v>
      </c>
      <c r="E35" s="23">
        <v>0</v>
      </c>
      <c r="F35" s="23">
        <v>727</v>
      </c>
      <c r="G35" s="23">
        <v>0</v>
      </c>
      <c r="H35" s="23">
        <v>0</v>
      </c>
      <c r="I35" s="23">
        <v>2048</v>
      </c>
      <c r="J35" s="23">
        <v>0</v>
      </c>
    </row>
    <row r="36" spans="1:10">
      <c r="A36" s="159" t="s">
        <v>358</v>
      </c>
      <c r="B36" s="23">
        <v>90180</v>
      </c>
      <c r="C36" s="23">
        <v>94984</v>
      </c>
      <c r="D36" s="23">
        <v>96072</v>
      </c>
      <c r="E36" s="23">
        <v>0</v>
      </c>
      <c r="F36" s="23">
        <v>13227</v>
      </c>
      <c r="G36" s="23">
        <v>93119</v>
      </c>
      <c r="H36" s="23">
        <v>36980</v>
      </c>
      <c r="I36" s="23">
        <v>20347</v>
      </c>
      <c r="J36" s="23">
        <v>240</v>
      </c>
    </row>
    <row r="37" spans="1:10">
      <c r="A37" s="159" t="s">
        <v>359</v>
      </c>
      <c r="B37" s="23">
        <v>104197</v>
      </c>
      <c r="C37" s="23">
        <v>103309</v>
      </c>
      <c r="D37" s="23">
        <v>119694</v>
      </c>
      <c r="E37" s="23">
        <v>0</v>
      </c>
      <c r="F37" s="23">
        <v>3251</v>
      </c>
      <c r="G37" s="23">
        <v>109326</v>
      </c>
      <c r="H37" s="23">
        <v>16874</v>
      </c>
      <c r="I37" s="23">
        <v>8137</v>
      </c>
      <c r="J37" s="23">
        <v>4625</v>
      </c>
    </row>
    <row r="38" spans="1:10" ht="19.5" customHeight="1">
      <c r="A38" s="158" t="s">
        <v>360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9" t="s">
        <v>361</v>
      </c>
      <c r="B39" s="23">
        <v>153920</v>
      </c>
      <c r="C39" s="23">
        <v>65603</v>
      </c>
      <c r="D39" s="23">
        <v>2100</v>
      </c>
      <c r="E39" s="23">
        <v>0</v>
      </c>
      <c r="F39" s="23">
        <v>12260</v>
      </c>
      <c r="G39" s="23">
        <v>19</v>
      </c>
      <c r="H39" s="23">
        <v>12383</v>
      </c>
      <c r="I39" s="23">
        <v>18874</v>
      </c>
      <c r="J39" s="23">
        <v>1601</v>
      </c>
    </row>
    <row r="40" spans="1:10">
      <c r="A40" s="159" t="s">
        <v>362</v>
      </c>
      <c r="B40" s="23">
        <v>34057</v>
      </c>
      <c r="C40" s="23">
        <v>16877</v>
      </c>
      <c r="D40" s="23">
        <v>600</v>
      </c>
      <c r="E40" s="23">
        <v>0</v>
      </c>
      <c r="F40" s="23">
        <v>4162</v>
      </c>
      <c r="G40" s="23">
        <v>920</v>
      </c>
      <c r="H40" s="23">
        <v>0</v>
      </c>
      <c r="I40" s="23">
        <v>7106</v>
      </c>
      <c r="J40" s="23">
        <v>0</v>
      </c>
    </row>
    <row r="41" spans="1:10">
      <c r="A41" s="159" t="s">
        <v>363</v>
      </c>
      <c r="B41" s="23">
        <v>77371</v>
      </c>
      <c r="C41" s="23">
        <v>15682</v>
      </c>
      <c r="D41" s="23">
        <v>7346</v>
      </c>
      <c r="E41" s="23">
        <v>0</v>
      </c>
      <c r="F41" s="23">
        <v>5199</v>
      </c>
      <c r="G41" s="23">
        <v>9752</v>
      </c>
      <c r="H41" s="23">
        <v>20148</v>
      </c>
      <c r="I41" s="23">
        <v>8440</v>
      </c>
      <c r="J41" s="23">
        <v>2</v>
      </c>
    </row>
    <row r="42" spans="1:10">
      <c r="A42" s="159" t="s">
        <v>364</v>
      </c>
      <c r="B42" s="23">
        <v>20999</v>
      </c>
      <c r="C42" s="23">
        <v>57570</v>
      </c>
      <c r="D42" s="23">
        <v>1160</v>
      </c>
      <c r="E42" s="23">
        <v>0</v>
      </c>
      <c r="F42" s="23">
        <v>2861</v>
      </c>
      <c r="G42" s="23">
        <v>10</v>
      </c>
      <c r="H42" s="23">
        <v>8287</v>
      </c>
      <c r="I42" s="23">
        <v>5690</v>
      </c>
      <c r="J42" s="23">
        <v>25</v>
      </c>
    </row>
    <row r="43" spans="1:10">
      <c r="A43" s="159" t="s">
        <v>365</v>
      </c>
      <c r="B43" s="23">
        <v>87664</v>
      </c>
      <c r="C43" s="23">
        <v>15046</v>
      </c>
      <c r="D43" s="23">
        <v>1584</v>
      </c>
      <c r="E43" s="23">
        <v>0</v>
      </c>
      <c r="F43" s="23">
        <v>5894</v>
      </c>
      <c r="G43" s="23">
        <v>4499</v>
      </c>
      <c r="H43" s="23">
        <v>8842</v>
      </c>
      <c r="I43" s="23">
        <v>8024</v>
      </c>
      <c r="J43" s="23">
        <v>0</v>
      </c>
    </row>
    <row r="44" spans="1:10">
      <c r="A44" s="159" t="s">
        <v>366</v>
      </c>
      <c r="B44" s="23">
        <v>572656</v>
      </c>
      <c r="C44" s="23">
        <v>491271</v>
      </c>
      <c r="D44" s="23">
        <v>696946</v>
      </c>
      <c r="E44" s="23">
        <v>25076</v>
      </c>
      <c r="F44" s="23">
        <v>14226</v>
      </c>
      <c r="G44" s="23">
        <v>692039</v>
      </c>
      <c r="H44" s="23">
        <v>84760</v>
      </c>
      <c r="I44" s="23">
        <v>94735</v>
      </c>
      <c r="J44" s="23">
        <v>3140</v>
      </c>
    </row>
    <row r="45" spans="1:10">
      <c r="A45" s="159" t="s">
        <v>367</v>
      </c>
      <c r="B45" s="23">
        <v>31868</v>
      </c>
      <c r="C45" s="23">
        <v>5631</v>
      </c>
      <c r="D45" s="23">
        <v>356</v>
      </c>
      <c r="E45" s="23">
        <v>0</v>
      </c>
      <c r="F45" s="23">
        <v>2869</v>
      </c>
      <c r="G45" s="23">
        <v>256</v>
      </c>
      <c r="H45" s="23">
        <v>14288</v>
      </c>
      <c r="I45" s="23">
        <v>4725</v>
      </c>
      <c r="J45" s="23">
        <v>0</v>
      </c>
    </row>
    <row r="46" spans="1:10">
      <c r="A46" s="159" t="s">
        <v>368</v>
      </c>
      <c r="B46" s="23">
        <v>69941</v>
      </c>
      <c r="C46" s="23">
        <v>22069</v>
      </c>
      <c r="D46" s="23">
        <v>60914</v>
      </c>
      <c r="E46" s="23">
        <v>0</v>
      </c>
      <c r="F46" s="23">
        <v>11732</v>
      </c>
      <c r="G46" s="23">
        <v>60538</v>
      </c>
      <c r="H46" s="23">
        <v>20917</v>
      </c>
      <c r="I46" s="23">
        <v>6443</v>
      </c>
      <c r="J46" s="23">
        <v>848</v>
      </c>
    </row>
    <row r="47" spans="1:10" ht="22.5" customHeight="1">
      <c r="A47" s="158" t="s">
        <v>369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9" t="s">
        <v>370</v>
      </c>
      <c r="B48" s="23">
        <v>398942</v>
      </c>
      <c r="C48" s="23">
        <v>60942</v>
      </c>
      <c r="D48" s="23">
        <v>14102</v>
      </c>
      <c r="E48" s="23">
        <v>0</v>
      </c>
      <c r="F48" s="23">
        <v>39254</v>
      </c>
      <c r="G48" s="23">
        <v>2341</v>
      </c>
      <c r="H48" s="23">
        <v>129741</v>
      </c>
      <c r="I48" s="23">
        <v>71027</v>
      </c>
      <c r="J48" s="23">
        <v>296</v>
      </c>
    </row>
    <row r="49" spans="1:10">
      <c r="A49" s="159" t="s">
        <v>371</v>
      </c>
      <c r="B49" s="23">
        <v>75607</v>
      </c>
      <c r="C49" s="23">
        <v>23298</v>
      </c>
      <c r="D49" s="23">
        <v>883</v>
      </c>
      <c r="E49" s="23">
        <v>0</v>
      </c>
      <c r="F49" s="23">
        <v>9110</v>
      </c>
      <c r="G49" s="23">
        <v>594</v>
      </c>
      <c r="H49" s="23">
        <v>20463</v>
      </c>
      <c r="I49" s="23">
        <v>6762</v>
      </c>
      <c r="J49" s="23">
        <v>97</v>
      </c>
    </row>
    <row r="50" spans="1:10">
      <c r="A50" s="159" t="s">
        <v>372</v>
      </c>
      <c r="B50" s="23">
        <v>29679</v>
      </c>
      <c r="C50" s="23">
        <v>29225</v>
      </c>
      <c r="D50" s="23">
        <v>37226</v>
      </c>
      <c r="E50" s="23">
        <v>0</v>
      </c>
      <c r="F50" s="23">
        <v>5213</v>
      </c>
      <c r="G50" s="23">
        <v>37066</v>
      </c>
      <c r="H50" s="23">
        <v>4617</v>
      </c>
      <c r="I50" s="23">
        <v>3712</v>
      </c>
      <c r="J50" s="23">
        <v>753</v>
      </c>
    </row>
    <row r="51" spans="1:10">
      <c r="A51" s="159" t="s">
        <v>373</v>
      </c>
      <c r="B51" s="23">
        <v>158590</v>
      </c>
      <c r="C51" s="23">
        <v>35350</v>
      </c>
      <c r="D51" s="23">
        <v>13430</v>
      </c>
      <c r="E51" s="23">
        <v>0</v>
      </c>
      <c r="F51" s="23">
        <v>13077</v>
      </c>
      <c r="G51" s="23">
        <v>10119</v>
      </c>
      <c r="H51" s="23">
        <v>21876</v>
      </c>
      <c r="I51" s="23">
        <v>21250</v>
      </c>
      <c r="J51" s="23">
        <v>1348</v>
      </c>
    </row>
    <row r="52" spans="1:10">
      <c r="A52" s="159" t="s">
        <v>374</v>
      </c>
      <c r="B52" s="23">
        <v>191924</v>
      </c>
      <c r="C52" s="23">
        <v>110880</v>
      </c>
      <c r="D52" s="23">
        <v>8222</v>
      </c>
      <c r="E52" s="23">
        <v>0</v>
      </c>
      <c r="F52" s="23">
        <v>15398</v>
      </c>
      <c r="G52" s="23">
        <v>2464</v>
      </c>
      <c r="H52" s="23">
        <v>20802</v>
      </c>
      <c r="I52" s="23">
        <v>21047</v>
      </c>
      <c r="J52" s="23">
        <v>0</v>
      </c>
    </row>
    <row r="53" spans="1:10">
      <c r="A53" s="159" t="s">
        <v>375</v>
      </c>
      <c r="B53" s="23">
        <v>28355</v>
      </c>
      <c r="C53" s="23">
        <v>12804</v>
      </c>
      <c r="D53" s="23">
        <v>574</v>
      </c>
      <c r="E53" s="23">
        <v>764</v>
      </c>
      <c r="F53" s="23">
        <v>4019</v>
      </c>
      <c r="G53" s="23">
        <v>405</v>
      </c>
      <c r="H53" s="23">
        <v>1</v>
      </c>
      <c r="I53" s="23">
        <v>4714</v>
      </c>
      <c r="J53" s="23">
        <v>0</v>
      </c>
    </row>
    <row r="54" spans="1:10">
      <c r="A54" s="159" t="s">
        <v>376</v>
      </c>
      <c r="B54" s="23">
        <v>69292</v>
      </c>
      <c r="C54" s="23">
        <v>60889</v>
      </c>
      <c r="D54" s="23">
        <v>27514</v>
      </c>
      <c r="E54" s="23">
        <v>99</v>
      </c>
      <c r="F54" s="23">
        <v>9313</v>
      </c>
      <c r="G54" s="23">
        <v>3516</v>
      </c>
      <c r="H54" s="23">
        <v>12702</v>
      </c>
      <c r="I54" s="23">
        <v>10191</v>
      </c>
      <c r="J54" s="23">
        <v>212</v>
      </c>
    </row>
    <row r="55" spans="1:10">
      <c r="A55" s="159" t="s">
        <v>377</v>
      </c>
      <c r="B55" s="23">
        <v>16545</v>
      </c>
      <c r="C55" s="23">
        <v>35227</v>
      </c>
      <c r="D55" s="23">
        <v>200</v>
      </c>
      <c r="E55" s="23">
        <v>0</v>
      </c>
      <c r="F55" s="23">
        <v>1921</v>
      </c>
      <c r="G55" s="23">
        <v>9</v>
      </c>
      <c r="H55" s="23">
        <v>0</v>
      </c>
      <c r="I55" s="23">
        <v>5396</v>
      </c>
      <c r="J55" s="23">
        <v>80</v>
      </c>
    </row>
    <row r="56" spans="1:10">
      <c r="A56" s="159" t="s">
        <v>378</v>
      </c>
      <c r="B56" s="23">
        <v>38238</v>
      </c>
      <c r="C56" s="23">
        <v>8645</v>
      </c>
      <c r="D56" s="23">
        <v>537</v>
      </c>
      <c r="E56" s="23">
        <v>0</v>
      </c>
      <c r="F56" s="23">
        <v>6519</v>
      </c>
      <c r="G56" s="23">
        <v>74</v>
      </c>
      <c r="H56" s="23">
        <v>18220</v>
      </c>
      <c r="I56" s="23">
        <v>6854</v>
      </c>
      <c r="J56" s="23">
        <v>13</v>
      </c>
    </row>
    <row r="57" spans="1:10" ht="22.5" customHeight="1">
      <c r="A57" s="158" t="s">
        <v>379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9" t="s">
        <v>380</v>
      </c>
      <c r="B58" s="23">
        <v>22587</v>
      </c>
      <c r="C58" s="23">
        <v>573</v>
      </c>
      <c r="D58" s="23">
        <v>1291</v>
      </c>
      <c r="E58" s="23">
        <v>0</v>
      </c>
      <c r="F58" s="23">
        <v>1865</v>
      </c>
      <c r="G58" s="23">
        <v>1508</v>
      </c>
      <c r="H58" s="23">
        <v>3094</v>
      </c>
      <c r="I58" s="23">
        <v>1533</v>
      </c>
      <c r="J58" s="23">
        <v>340</v>
      </c>
    </row>
    <row r="59" spans="1:10">
      <c r="A59" s="159" t="s">
        <v>381</v>
      </c>
      <c r="B59" s="23">
        <v>97382</v>
      </c>
      <c r="C59" s="23">
        <v>20341</v>
      </c>
      <c r="D59" s="23">
        <v>3035</v>
      </c>
      <c r="E59" s="23">
        <v>0</v>
      </c>
      <c r="F59" s="23">
        <v>7326</v>
      </c>
      <c r="G59" s="23">
        <v>1492</v>
      </c>
      <c r="H59" s="23">
        <v>21800</v>
      </c>
      <c r="I59" s="23">
        <v>9880</v>
      </c>
      <c r="J59" s="23">
        <v>45</v>
      </c>
    </row>
    <row r="60" spans="1:10">
      <c r="A60" s="159" t="s">
        <v>382</v>
      </c>
      <c r="B60" s="23">
        <v>34967</v>
      </c>
      <c r="C60" s="23">
        <v>2941</v>
      </c>
      <c r="D60" s="23">
        <v>416</v>
      </c>
      <c r="E60" s="23">
        <v>0</v>
      </c>
      <c r="F60" s="23">
        <v>3969</v>
      </c>
      <c r="G60" s="23">
        <v>0</v>
      </c>
      <c r="H60" s="23">
        <v>7350</v>
      </c>
      <c r="I60" s="23">
        <v>2770</v>
      </c>
      <c r="J60" s="23">
        <v>936</v>
      </c>
    </row>
    <row r="61" spans="1:10">
      <c r="A61" s="159" t="s">
        <v>383</v>
      </c>
      <c r="B61" s="23">
        <v>349257</v>
      </c>
      <c r="C61" s="23">
        <v>333128</v>
      </c>
      <c r="D61" s="23">
        <v>474938</v>
      </c>
      <c r="E61" s="23">
        <v>0</v>
      </c>
      <c r="F61" s="23">
        <v>19263</v>
      </c>
      <c r="G61" s="23">
        <v>378519</v>
      </c>
      <c r="H61" s="23">
        <v>43184</v>
      </c>
      <c r="I61" s="23">
        <v>67945</v>
      </c>
      <c r="J61" s="23">
        <v>4530</v>
      </c>
    </row>
    <row r="62" spans="1:10">
      <c r="A62" s="159" t="s">
        <v>384</v>
      </c>
      <c r="B62" s="23">
        <v>79324</v>
      </c>
      <c r="C62" s="23">
        <v>40587</v>
      </c>
      <c r="D62" s="23">
        <v>4600</v>
      </c>
      <c r="E62" s="23">
        <v>0</v>
      </c>
      <c r="F62" s="23">
        <v>5258</v>
      </c>
      <c r="G62" s="23">
        <v>606</v>
      </c>
      <c r="H62" s="23">
        <v>0</v>
      </c>
      <c r="I62" s="23">
        <v>9912</v>
      </c>
      <c r="J62" s="23">
        <v>127</v>
      </c>
    </row>
    <row r="63" spans="1:10">
      <c r="A63" s="159" t="s">
        <v>385</v>
      </c>
      <c r="B63" s="23">
        <v>150707</v>
      </c>
      <c r="C63" s="23">
        <v>50684</v>
      </c>
      <c r="D63" s="23">
        <v>3516</v>
      </c>
      <c r="E63" s="23">
        <v>0</v>
      </c>
      <c r="F63" s="23">
        <v>10503</v>
      </c>
      <c r="G63" s="23">
        <v>638</v>
      </c>
      <c r="H63" s="23">
        <v>19008</v>
      </c>
      <c r="I63" s="23">
        <v>27407</v>
      </c>
      <c r="J63" s="23">
        <v>1290</v>
      </c>
    </row>
    <row r="64" spans="1:10">
      <c r="A64" s="159" t="s">
        <v>386</v>
      </c>
      <c r="B64" s="23">
        <v>509715</v>
      </c>
      <c r="C64" s="23">
        <v>139824</v>
      </c>
      <c r="D64" s="23">
        <v>74097</v>
      </c>
      <c r="E64" s="23">
        <v>0</v>
      </c>
      <c r="F64" s="23">
        <v>14177</v>
      </c>
      <c r="G64" s="23">
        <v>37954</v>
      </c>
      <c r="H64" s="23">
        <v>30721</v>
      </c>
      <c r="I64" s="23">
        <v>60499</v>
      </c>
      <c r="J64" s="23">
        <v>569</v>
      </c>
    </row>
    <row r="65" spans="1:10">
      <c r="A65" s="159" t="s">
        <v>387</v>
      </c>
      <c r="B65" s="23">
        <v>54179</v>
      </c>
      <c r="C65" s="23">
        <v>37731</v>
      </c>
      <c r="D65" s="23">
        <v>1237</v>
      </c>
      <c r="E65" s="23">
        <v>0</v>
      </c>
      <c r="F65" s="23">
        <v>8065</v>
      </c>
      <c r="G65" s="23">
        <v>616</v>
      </c>
      <c r="H65" s="23">
        <v>4742</v>
      </c>
      <c r="I65" s="23">
        <v>6648</v>
      </c>
      <c r="J65" s="23">
        <v>0</v>
      </c>
    </row>
    <row r="66" spans="1:10">
      <c r="A66" s="159" t="s">
        <v>388</v>
      </c>
      <c r="B66" s="23">
        <v>37128</v>
      </c>
      <c r="C66" s="23">
        <v>13507</v>
      </c>
      <c r="D66" s="23">
        <v>3582</v>
      </c>
      <c r="E66" s="23">
        <v>0</v>
      </c>
      <c r="F66" s="23">
        <v>4641</v>
      </c>
      <c r="G66" s="23">
        <v>3247</v>
      </c>
      <c r="H66" s="23">
        <v>27309</v>
      </c>
      <c r="I66" s="23">
        <v>6241</v>
      </c>
      <c r="J66" s="23">
        <v>6389</v>
      </c>
    </row>
    <row r="67" spans="1:10">
      <c r="A67" s="159" t="s">
        <v>389</v>
      </c>
      <c r="B67" s="23">
        <v>33565</v>
      </c>
      <c r="C67" s="23">
        <v>11519</v>
      </c>
      <c r="D67" s="23">
        <v>189</v>
      </c>
      <c r="E67" s="23">
        <v>0</v>
      </c>
      <c r="F67" s="23">
        <v>2910</v>
      </c>
      <c r="G67" s="23">
        <v>41</v>
      </c>
      <c r="H67" s="23">
        <v>4224</v>
      </c>
      <c r="I67" s="23">
        <v>1819</v>
      </c>
      <c r="J67" s="23">
        <v>0</v>
      </c>
    </row>
    <row r="68" spans="1:10">
      <c r="A68" s="159" t="s">
        <v>390</v>
      </c>
      <c r="B68" s="23">
        <v>2381</v>
      </c>
      <c r="C68" s="23">
        <v>12689</v>
      </c>
      <c r="D68" s="23">
        <v>21</v>
      </c>
      <c r="E68" s="23">
        <v>0</v>
      </c>
      <c r="F68" s="23">
        <v>373</v>
      </c>
      <c r="G68" s="23">
        <v>0</v>
      </c>
      <c r="H68" s="23">
        <v>0</v>
      </c>
      <c r="I68" s="23">
        <v>357</v>
      </c>
      <c r="J68" s="23">
        <v>10</v>
      </c>
    </row>
    <row r="69" spans="1:10">
      <c r="A69" s="159" t="s">
        <v>391</v>
      </c>
      <c r="B69" s="23">
        <v>36170</v>
      </c>
      <c r="C69" s="23">
        <v>11741</v>
      </c>
      <c r="D69" s="23">
        <v>995</v>
      </c>
      <c r="E69" s="23">
        <v>0</v>
      </c>
      <c r="F69" s="23">
        <v>2834</v>
      </c>
      <c r="G69" s="23">
        <v>43</v>
      </c>
      <c r="H69" s="23">
        <v>6710</v>
      </c>
      <c r="I69" s="23">
        <v>2026</v>
      </c>
      <c r="J69" s="23">
        <v>0</v>
      </c>
    </row>
    <row r="70" spans="1:10">
      <c r="A70" s="159" t="s">
        <v>392</v>
      </c>
      <c r="B70" s="23">
        <v>15858</v>
      </c>
      <c r="C70" s="23">
        <v>10013</v>
      </c>
      <c r="D70" s="23">
        <v>97</v>
      </c>
      <c r="E70" s="23">
        <v>1711</v>
      </c>
      <c r="F70" s="23">
        <v>0</v>
      </c>
      <c r="G70" s="23">
        <v>25</v>
      </c>
      <c r="H70" s="23">
        <v>4150</v>
      </c>
      <c r="I70" s="23">
        <v>1242</v>
      </c>
      <c r="J70" s="23">
        <v>0</v>
      </c>
    </row>
    <row r="71" spans="1:10" ht="25.5" customHeight="1">
      <c r="A71" s="158" t="s">
        <v>393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9" t="s">
        <v>394</v>
      </c>
      <c r="B72" s="23">
        <v>20996</v>
      </c>
      <c r="C72" s="23">
        <v>5998</v>
      </c>
      <c r="D72" s="23">
        <v>788</v>
      </c>
      <c r="E72" s="23">
        <v>0</v>
      </c>
      <c r="F72" s="23">
        <v>1387</v>
      </c>
      <c r="G72" s="23">
        <v>0</v>
      </c>
      <c r="H72" s="23">
        <v>3561</v>
      </c>
      <c r="I72" s="23">
        <v>3693</v>
      </c>
      <c r="J72" s="23">
        <v>0</v>
      </c>
    </row>
    <row r="73" spans="1:10">
      <c r="A73" s="159" t="s">
        <v>395</v>
      </c>
      <c r="B73" s="23">
        <v>123847</v>
      </c>
      <c r="C73" s="23">
        <v>26994</v>
      </c>
      <c r="D73" s="23">
        <v>785</v>
      </c>
      <c r="E73" s="23">
        <v>0</v>
      </c>
      <c r="F73" s="23">
        <v>7361</v>
      </c>
      <c r="G73" s="23">
        <v>430</v>
      </c>
      <c r="H73" s="23">
        <v>73758</v>
      </c>
      <c r="I73" s="23">
        <v>15067</v>
      </c>
      <c r="J73" s="23">
        <v>636</v>
      </c>
    </row>
    <row r="74" spans="1:10">
      <c r="A74" s="159" t="s">
        <v>396</v>
      </c>
      <c r="B74" s="23">
        <v>78973</v>
      </c>
      <c r="C74" s="23">
        <v>80415</v>
      </c>
      <c r="D74" s="23">
        <v>5292</v>
      </c>
      <c r="E74" s="23">
        <v>0</v>
      </c>
      <c r="F74" s="23">
        <v>7577</v>
      </c>
      <c r="G74" s="23">
        <v>63</v>
      </c>
      <c r="H74" s="23">
        <v>15584</v>
      </c>
      <c r="I74" s="23">
        <v>6814</v>
      </c>
      <c r="J74" s="23">
        <v>12</v>
      </c>
    </row>
    <row r="75" spans="1:10">
      <c r="A75" s="159" t="s">
        <v>397</v>
      </c>
      <c r="B75" s="23">
        <v>37733</v>
      </c>
      <c r="C75" s="23">
        <v>5286</v>
      </c>
      <c r="D75" s="23">
        <v>4040</v>
      </c>
      <c r="E75" s="23">
        <v>0</v>
      </c>
      <c r="F75" s="23">
        <v>233</v>
      </c>
      <c r="G75" s="23">
        <v>1098</v>
      </c>
      <c r="H75" s="23">
        <v>14356</v>
      </c>
      <c r="I75" s="23">
        <v>2175</v>
      </c>
      <c r="J75" s="23">
        <v>8</v>
      </c>
    </row>
    <row r="76" spans="1:10">
      <c r="A76" s="159" t="s">
        <v>398</v>
      </c>
      <c r="B76" s="23">
        <v>29511</v>
      </c>
      <c r="C76" s="23">
        <v>6276</v>
      </c>
      <c r="D76" s="23">
        <v>1734</v>
      </c>
      <c r="E76" s="23">
        <v>0</v>
      </c>
      <c r="F76" s="23">
        <v>2299</v>
      </c>
      <c r="G76" s="23">
        <v>29</v>
      </c>
      <c r="H76" s="23">
        <v>1946</v>
      </c>
      <c r="I76" s="23">
        <v>2462</v>
      </c>
      <c r="J76" s="23">
        <v>168</v>
      </c>
    </row>
    <row r="77" spans="1:10">
      <c r="A77" s="159" t="s">
        <v>399</v>
      </c>
      <c r="B77" s="23">
        <v>582845</v>
      </c>
      <c r="C77" s="23">
        <v>150893</v>
      </c>
      <c r="D77" s="23">
        <v>29480</v>
      </c>
      <c r="E77" s="23">
        <v>0</v>
      </c>
      <c r="F77" s="23">
        <v>22486</v>
      </c>
      <c r="G77" s="23">
        <v>2928</v>
      </c>
      <c r="H77" s="23">
        <v>79859</v>
      </c>
      <c r="I77" s="23">
        <v>49778</v>
      </c>
      <c r="J77" s="23">
        <v>9</v>
      </c>
    </row>
    <row r="78" spans="1:10">
      <c r="A78" s="159" t="s">
        <v>400</v>
      </c>
      <c r="B78" s="23">
        <v>18075</v>
      </c>
      <c r="C78" s="23">
        <v>11248</v>
      </c>
      <c r="D78" s="23">
        <v>758</v>
      </c>
      <c r="E78" s="23">
        <v>0</v>
      </c>
      <c r="F78" s="23">
        <v>2193</v>
      </c>
      <c r="G78" s="23">
        <v>46</v>
      </c>
      <c r="H78" s="23">
        <v>4300</v>
      </c>
      <c r="I78" s="23">
        <v>1626</v>
      </c>
      <c r="J78" s="23">
        <v>43</v>
      </c>
    </row>
    <row r="79" spans="1:10">
      <c r="A79" s="159" t="s">
        <v>401</v>
      </c>
      <c r="B79" s="23">
        <v>181065</v>
      </c>
      <c r="C79" s="23">
        <v>35075</v>
      </c>
      <c r="D79" s="23">
        <v>4261</v>
      </c>
      <c r="E79" s="23">
        <v>228</v>
      </c>
      <c r="F79" s="23">
        <v>8439</v>
      </c>
      <c r="G79" s="23">
        <v>1276</v>
      </c>
      <c r="H79" s="23">
        <v>52245</v>
      </c>
      <c r="I79" s="23">
        <v>19514</v>
      </c>
      <c r="J79" s="23">
        <v>0</v>
      </c>
    </row>
    <row r="80" spans="1:10">
      <c r="A80" s="159" t="s">
        <v>402</v>
      </c>
      <c r="B80" s="23">
        <v>53886</v>
      </c>
      <c r="C80" s="23">
        <v>6422</v>
      </c>
      <c r="D80" s="23">
        <v>1510</v>
      </c>
      <c r="E80" s="23">
        <v>0</v>
      </c>
      <c r="F80" s="23">
        <v>4814</v>
      </c>
      <c r="G80" s="23">
        <v>29</v>
      </c>
      <c r="H80" s="23">
        <v>18162</v>
      </c>
      <c r="I80" s="23">
        <v>5053</v>
      </c>
      <c r="J80" s="23">
        <v>568</v>
      </c>
    </row>
    <row r="81" spans="1:10">
      <c r="A81" s="159" t="s">
        <v>403</v>
      </c>
      <c r="B81" s="23">
        <v>86370</v>
      </c>
      <c r="C81" s="23">
        <v>24465</v>
      </c>
      <c r="D81" s="23">
        <v>1150</v>
      </c>
      <c r="E81" s="23">
        <v>0</v>
      </c>
      <c r="F81" s="23">
        <v>8608</v>
      </c>
      <c r="G81" s="23">
        <v>17</v>
      </c>
      <c r="H81" s="23">
        <v>28724</v>
      </c>
      <c r="I81" s="23">
        <v>7554</v>
      </c>
      <c r="J81" s="23">
        <v>0</v>
      </c>
    </row>
    <row r="82" spans="1:10">
      <c r="A82" s="159" t="s">
        <v>404</v>
      </c>
      <c r="B82" s="23">
        <v>44760</v>
      </c>
      <c r="C82" s="23">
        <v>10285</v>
      </c>
      <c r="D82" s="23">
        <v>751</v>
      </c>
      <c r="E82" s="23">
        <v>0</v>
      </c>
      <c r="F82" s="23">
        <v>5620</v>
      </c>
      <c r="G82" s="23">
        <v>33</v>
      </c>
      <c r="H82" s="23">
        <v>4</v>
      </c>
      <c r="I82" s="23">
        <v>4561</v>
      </c>
      <c r="J82" s="23">
        <v>0</v>
      </c>
    </row>
    <row r="83" spans="1:10">
      <c r="A83" s="159" t="s">
        <v>405</v>
      </c>
      <c r="B83" s="23">
        <v>89548</v>
      </c>
      <c r="C83" s="23">
        <v>44068</v>
      </c>
      <c r="D83" s="23">
        <v>9836</v>
      </c>
      <c r="E83" s="23">
        <v>0</v>
      </c>
      <c r="F83" s="23">
        <v>3669</v>
      </c>
      <c r="G83" s="23">
        <v>1540</v>
      </c>
      <c r="H83" s="23">
        <v>22607</v>
      </c>
      <c r="I83" s="23">
        <v>12313</v>
      </c>
      <c r="J83" s="23">
        <v>446</v>
      </c>
    </row>
    <row r="84" spans="1:10">
      <c r="A84" s="159" t="s">
        <v>406</v>
      </c>
      <c r="B84" s="23">
        <v>118535</v>
      </c>
      <c r="C84" s="23">
        <v>53001</v>
      </c>
      <c r="D84" s="23">
        <v>42974</v>
      </c>
      <c r="E84" s="23">
        <v>0</v>
      </c>
      <c r="F84" s="23">
        <v>10045</v>
      </c>
      <c r="G84" s="23">
        <v>33567</v>
      </c>
      <c r="H84" s="23">
        <v>6439</v>
      </c>
      <c r="I84" s="23">
        <v>7838</v>
      </c>
      <c r="J84" s="23">
        <v>227</v>
      </c>
    </row>
    <row r="85" spans="1:10" ht="24" customHeight="1">
      <c r="A85" s="158" t="s">
        <v>407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9" t="s">
        <v>408</v>
      </c>
      <c r="B86" s="23">
        <v>72394</v>
      </c>
      <c r="C86" s="23">
        <v>24365</v>
      </c>
      <c r="D86" s="23">
        <v>2328</v>
      </c>
      <c r="E86" s="23">
        <v>0</v>
      </c>
      <c r="F86" s="23">
        <v>4571</v>
      </c>
      <c r="G86" s="23">
        <v>1416</v>
      </c>
      <c r="H86" s="23">
        <v>14227</v>
      </c>
      <c r="I86" s="23">
        <v>7731</v>
      </c>
      <c r="J86" s="23">
        <v>356</v>
      </c>
    </row>
    <row r="87" spans="1:10">
      <c r="A87" s="159" t="s">
        <v>409</v>
      </c>
      <c r="B87" s="23">
        <v>33507</v>
      </c>
      <c r="C87" s="23">
        <v>10297</v>
      </c>
      <c r="D87" s="23">
        <v>1091</v>
      </c>
      <c r="E87" s="23">
        <v>0</v>
      </c>
      <c r="F87" s="23">
        <v>1421</v>
      </c>
      <c r="G87" s="23">
        <v>122</v>
      </c>
      <c r="H87" s="23">
        <v>4708</v>
      </c>
      <c r="I87" s="23">
        <v>2435</v>
      </c>
      <c r="J87" s="23">
        <v>0</v>
      </c>
    </row>
    <row r="88" spans="1:10">
      <c r="A88" s="159" t="s">
        <v>410</v>
      </c>
      <c r="B88" s="23">
        <v>127770</v>
      </c>
      <c r="C88" s="23">
        <v>45564</v>
      </c>
      <c r="D88" s="23">
        <v>2732</v>
      </c>
      <c r="E88" s="23">
        <v>0</v>
      </c>
      <c r="F88" s="23">
        <v>7848</v>
      </c>
      <c r="G88" s="23">
        <v>1331</v>
      </c>
      <c r="H88" s="23">
        <v>36272</v>
      </c>
      <c r="I88" s="23">
        <v>12788</v>
      </c>
      <c r="J88" s="23">
        <v>101</v>
      </c>
    </row>
    <row r="89" spans="1:10">
      <c r="A89" s="159" t="s">
        <v>411</v>
      </c>
      <c r="B89" s="23">
        <v>37772</v>
      </c>
      <c r="C89" s="23">
        <v>12024</v>
      </c>
      <c r="D89" s="23">
        <v>727</v>
      </c>
      <c r="E89" s="23">
        <v>3465</v>
      </c>
      <c r="F89" s="23">
        <v>62</v>
      </c>
      <c r="G89" s="23">
        <v>889</v>
      </c>
      <c r="H89" s="23">
        <v>3913</v>
      </c>
      <c r="I89" s="23">
        <v>1635</v>
      </c>
      <c r="J89" s="23">
        <v>288</v>
      </c>
    </row>
    <row r="90" spans="1:10">
      <c r="A90" s="159" t="s">
        <v>412</v>
      </c>
      <c r="B90" s="23">
        <v>56969</v>
      </c>
      <c r="C90" s="23">
        <v>18077</v>
      </c>
      <c r="D90" s="23">
        <v>2545</v>
      </c>
      <c r="E90" s="23">
        <v>0</v>
      </c>
      <c r="F90" s="23">
        <v>3423</v>
      </c>
      <c r="G90" s="23">
        <v>457</v>
      </c>
      <c r="H90" s="23">
        <v>8291</v>
      </c>
      <c r="I90" s="23">
        <v>5225</v>
      </c>
      <c r="J90" s="23">
        <v>0</v>
      </c>
    </row>
    <row r="91" spans="1:10">
      <c r="A91" s="159" t="s">
        <v>413</v>
      </c>
      <c r="B91" s="23">
        <v>34742</v>
      </c>
      <c r="C91" s="23">
        <v>6786</v>
      </c>
      <c r="D91" s="23">
        <v>522</v>
      </c>
      <c r="E91" s="23">
        <v>1080</v>
      </c>
      <c r="F91" s="23">
        <v>3297</v>
      </c>
      <c r="G91" s="23">
        <v>46</v>
      </c>
      <c r="H91" s="23">
        <v>3328</v>
      </c>
      <c r="I91" s="23">
        <v>1684</v>
      </c>
      <c r="J91" s="23">
        <v>131</v>
      </c>
    </row>
    <row r="92" spans="1:10">
      <c r="A92" s="159" t="s">
        <v>414</v>
      </c>
      <c r="B92" s="23">
        <v>329408</v>
      </c>
      <c r="C92" s="23">
        <v>140793</v>
      </c>
      <c r="D92" s="23">
        <v>16402</v>
      </c>
      <c r="E92" s="23">
        <v>0</v>
      </c>
      <c r="F92" s="23">
        <v>14044</v>
      </c>
      <c r="G92" s="23">
        <v>362</v>
      </c>
      <c r="H92" s="23">
        <v>50292</v>
      </c>
      <c r="I92" s="23">
        <v>47971</v>
      </c>
      <c r="J92" s="23">
        <v>678</v>
      </c>
    </row>
    <row r="93" spans="1:10">
      <c r="A93" s="159" t="s">
        <v>415</v>
      </c>
      <c r="B93" s="23">
        <v>71480</v>
      </c>
      <c r="C93" s="23">
        <v>2891</v>
      </c>
      <c r="D93" s="23">
        <v>1676</v>
      </c>
      <c r="E93" s="23">
        <v>0</v>
      </c>
      <c r="F93" s="23">
        <v>3729</v>
      </c>
      <c r="G93" s="23">
        <v>34</v>
      </c>
      <c r="H93" s="23">
        <v>17656</v>
      </c>
      <c r="I93" s="23">
        <v>5724</v>
      </c>
      <c r="J93" s="23">
        <v>89</v>
      </c>
    </row>
    <row r="94" spans="1:10" ht="24" customHeight="1">
      <c r="A94" s="158" t="s">
        <v>416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9" t="s">
        <v>417</v>
      </c>
      <c r="B95" s="23">
        <v>46942</v>
      </c>
      <c r="C95" s="23">
        <v>6318</v>
      </c>
      <c r="D95" s="23">
        <v>791</v>
      </c>
      <c r="E95" s="23">
        <v>0</v>
      </c>
      <c r="F95" s="23">
        <v>4261</v>
      </c>
      <c r="G95" s="23">
        <v>45</v>
      </c>
      <c r="H95" s="23">
        <v>9853</v>
      </c>
      <c r="I95" s="23">
        <v>3770</v>
      </c>
      <c r="J95" s="23">
        <v>0</v>
      </c>
    </row>
    <row r="96" spans="1:10">
      <c r="A96" s="159" t="s">
        <v>418</v>
      </c>
      <c r="B96" s="23">
        <v>57434</v>
      </c>
      <c r="C96" s="23">
        <v>964</v>
      </c>
      <c r="D96" s="23">
        <v>124</v>
      </c>
      <c r="E96" s="23">
        <v>0</v>
      </c>
      <c r="F96" s="23">
        <v>2695</v>
      </c>
      <c r="G96" s="23">
        <v>180</v>
      </c>
      <c r="H96" s="23">
        <v>12312</v>
      </c>
      <c r="I96" s="23">
        <v>3775</v>
      </c>
      <c r="J96" s="23">
        <v>0</v>
      </c>
    </row>
    <row r="97" spans="1:10">
      <c r="A97" s="159" t="s">
        <v>419</v>
      </c>
      <c r="B97" s="23">
        <v>61384</v>
      </c>
      <c r="C97" s="23">
        <v>29482</v>
      </c>
      <c r="D97" s="23">
        <v>496</v>
      </c>
      <c r="E97" s="23">
        <v>40</v>
      </c>
      <c r="F97" s="23">
        <v>1209</v>
      </c>
      <c r="G97" s="23">
        <v>607</v>
      </c>
      <c r="H97" s="23">
        <v>4844</v>
      </c>
      <c r="I97" s="23">
        <v>6389</v>
      </c>
      <c r="J97" s="23">
        <v>115</v>
      </c>
    </row>
    <row r="98" spans="1:10">
      <c r="A98" s="159" t="s">
        <v>420</v>
      </c>
      <c r="B98" s="23">
        <v>26381</v>
      </c>
      <c r="C98" s="23">
        <v>2041</v>
      </c>
      <c r="D98" s="23">
        <v>1266</v>
      </c>
      <c r="E98" s="23">
        <v>0</v>
      </c>
      <c r="F98" s="23">
        <v>2789</v>
      </c>
      <c r="G98" s="23">
        <v>0</v>
      </c>
      <c r="H98" s="23">
        <v>3527</v>
      </c>
      <c r="I98" s="23">
        <v>1692</v>
      </c>
      <c r="J98" s="23">
        <v>0</v>
      </c>
    </row>
    <row r="99" spans="1:10">
      <c r="A99" s="159" t="s">
        <v>421</v>
      </c>
      <c r="B99" s="23">
        <v>275945</v>
      </c>
      <c r="C99" s="23">
        <v>93859</v>
      </c>
      <c r="D99" s="23">
        <v>15227</v>
      </c>
      <c r="E99" s="23">
        <v>0</v>
      </c>
      <c r="F99" s="23">
        <v>14721</v>
      </c>
      <c r="G99" s="23">
        <v>2541</v>
      </c>
      <c r="H99" s="23">
        <v>0</v>
      </c>
      <c r="I99" s="23">
        <v>34391</v>
      </c>
      <c r="J99" s="23">
        <v>329</v>
      </c>
    </row>
    <row r="100" spans="1:10">
      <c r="A100" s="159" t="s">
        <v>422</v>
      </c>
      <c r="B100" s="23">
        <v>85290</v>
      </c>
      <c r="C100" s="23">
        <v>7559</v>
      </c>
      <c r="D100" s="23">
        <v>930</v>
      </c>
      <c r="E100" s="23">
        <v>0</v>
      </c>
      <c r="F100" s="23">
        <v>11071</v>
      </c>
      <c r="G100" s="23">
        <v>0</v>
      </c>
      <c r="H100" s="23">
        <v>32074</v>
      </c>
      <c r="I100" s="23">
        <v>9141</v>
      </c>
      <c r="J100" s="23">
        <v>0</v>
      </c>
    </row>
    <row r="101" spans="1:10">
      <c r="A101" s="159" t="s">
        <v>423</v>
      </c>
      <c r="B101" s="23">
        <v>60592</v>
      </c>
      <c r="C101" s="23">
        <v>15054</v>
      </c>
      <c r="D101" s="23">
        <v>5573</v>
      </c>
      <c r="E101" s="23">
        <v>0</v>
      </c>
      <c r="F101" s="23">
        <v>3327</v>
      </c>
      <c r="G101" s="23">
        <v>3841</v>
      </c>
      <c r="H101" s="23">
        <v>4968</v>
      </c>
      <c r="I101" s="23">
        <v>9053</v>
      </c>
      <c r="J101" s="23">
        <v>193</v>
      </c>
    </row>
    <row r="102" spans="1:10">
      <c r="A102" s="159" t="s">
        <v>424</v>
      </c>
      <c r="B102" s="23">
        <v>103135</v>
      </c>
      <c r="C102" s="23">
        <v>14544</v>
      </c>
      <c r="D102" s="23">
        <v>3945</v>
      </c>
      <c r="E102" s="23">
        <v>0</v>
      </c>
      <c r="F102" s="23">
        <v>8514</v>
      </c>
      <c r="G102" s="23">
        <v>653</v>
      </c>
      <c r="H102" s="23">
        <v>32515</v>
      </c>
      <c r="I102" s="23">
        <v>11678</v>
      </c>
      <c r="J102" s="23">
        <v>395</v>
      </c>
    </row>
    <row r="103" spans="1:10">
      <c r="A103" s="159" t="s">
        <v>425</v>
      </c>
      <c r="B103" s="23">
        <v>95375</v>
      </c>
      <c r="C103" s="23">
        <v>30815</v>
      </c>
      <c r="D103" s="23">
        <v>4160</v>
      </c>
      <c r="E103" s="23">
        <v>0</v>
      </c>
      <c r="F103" s="23">
        <v>4302</v>
      </c>
      <c r="G103" s="23">
        <v>533</v>
      </c>
      <c r="H103" s="23">
        <v>20275</v>
      </c>
      <c r="I103" s="23">
        <v>8988</v>
      </c>
      <c r="J103" s="23">
        <v>0</v>
      </c>
    </row>
    <row r="104" spans="1:10">
      <c r="A104" s="159" t="s">
        <v>426</v>
      </c>
      <c r="B104" s="23">
        <v>21981</v>
      </c>
      <c r="C104" s="23">
        <v>6346</v>
      </c>
      <c r="D104" s="23">
        <v>634</v>
      </c>
      <c r="E104" s="23">
        <v>2881</v>
      </c>
      <c r="F104" s="23">
        <v>0</v>
      </c>
      <c r="G104" s="23">
        <v>515</v>
      </c>
      <c r="H104" s="23">
        <v>1803</v>
      </c>
      <c r="I104" s="23">
        <v>2556</v>
      </c>
      <c r="J104" s="23">
        <v>0</v>
      </c>
    </row>
    <row r="105" spans="1:10">
      <c r="A105" s="159" t="s">
        <v>427</v>
      </c>
      <c r="B105" s="23">
        <v>66260</v>
      </c>
      <c r="C105" s="23">
        <v>20141</v>
      </c>
      <c r="D105" s="23">
        <v>1143</v>
      </c>
      <c r="E105" s="23">
        <v>0</v>
      </c>
      <c r="F105" s="23">
        <v>3982</v>
      </c>
      <c r="G105" s="23">
        <v>339</v>
      </c>
      <c r="H105" s="23">
        <v>7352</v>
      </c>
      <c r="I105" s="23">
        <v>4855</v>
      </c>
      <c r="J105" s="23">
        <v>0</v>
      </c>
    </row>
    <row r="106" spans="1:10">
      <c r="A106" s="159" t="s">
        <v>428</v>
      </c>
      <c r="B106" s="23">
        <v>125070</v>
      </c>
      <c r="C106" s="23">
        <v>61706</v>
      </c>
      <c r="D106" s="23">
        <v>7259</v>
      </c>
      <c r="E106" s="23">
        <v>0</v>
      </c>
      <c r="F106" s="23">
        <v>10827</v>
      </c>
      <c r="G106" s="23">
        <v>4504</v>
      </c>
      <c r="H106" s="23">
        <v>12545</v>
      </c>
      <c r="I106" s="23">
        <v>10940</v>
      </c>
      <c r="J106" s="23">
        <v>576</v>
      </c>
    </row>
    <row r="107" spans="1:10" ht="24" customHeight="1">
      <c r="A107" s="158" t="s">
        <v>429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9" t="s">
        <v>430</v>
      </c>
      <c r="B108" s="23">
        <v>147061</v>
      </c>
      <c r="C108" s="23">
        <v>84414</v>
      </c>
      <c r="D108" s="23">
        <v>6557</v>
      </c>
      <c r="E108" s="23">
        <v>0</v>
      </c>
      <c r="F108" s="23">
        <v>6526</v>
      </c>
      <c r="G108" s="23">
        <v>1086</v>
      </c>
      <c r="H108" s="23">
        <v>0</v>
      </c>
      <c r="I108" s="23">
        <v>33848</v>
      </c>
      <c r="J108" s="23">
        <v>0</v>
      </c>
    </row>
    <row r="109" spans="1:10" ht="25.5" customHeight="1">
      <c r="A109" s="158" t="s">
        <v>431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9" t="s">
        <v>432</v>
      </c>
      <c r="B110" s="23">
        <v>113192</v>
      </c>
      <c r="C110" s="23">
        <v>67883</v>
      </c>
      <c r="D110" s="23">
        <v>8933</v>
      </c>
      <c r="E110" s="23">
        <v>7144</v>
      </c>
      <c r="F110" s="23">
        <v>0</v>
      </c>
      <c r="G110" s="23">
        <v>4</v>
      </c>
      <c r="H110" s="23">
        <v>0</v>
      </c>
      <c r="I110" s="23">
        <v>10089</v>
      </c>
      <c r="J110" s="23">
        <v>2247</v>
      </c>
    </row>
    <row r="111" spans="1:10">
      <c r="A111" s="159" t="s">
        <v>433</v>
      </c>
      <c r="B111" s="23">
        <v>313931</v>
      </c>
      <c r="C111" s="23">
        <v>63767</v>
      </c>
      <c r="D111" s="23">
        <v>21093</v>
      </c>
      <c r="E111" s="23">
        <v>828</v>
      </c>
      <c r="F111" s="23">
        <v>28199</v>
      </c>
      <c r="G111" s="23">
        <v>1031</v>
      </c>
      <c r="H111" s="23">
        <v>46762</v>
      </c>
      <c r="I111" s="23">
        <v>26294</v>
      </c>
      <c r="J111" s="23">
        <v>1674</v>
      </c>
    </row>
    <row r="112" spans="1:10">
      <c r="A112" s="159" t="s">
        <v>434</v>
      </c>
      <c r="B112" s="23">
        <v>62369</v>
      </c>
      <c r="C112" s="23">
        <v>21528</v>
      </c>
      <c r="D112" s="23">
        <v>3082</v>
      </c>
      <c r="E112" s="23">
        <v>0</v>
      </c>
      <c r="F112" s="23">
        <v>3433</v>
      </c>
      <c r="G112" s="23">
        <v>185</v>
      </c>
      <c r="H112" s="23">
        <v>15325</v>
      </c>
      <c r="I112" s="23">
        <v>6464</v>
      </c>
      <c r="J112" s="23">
        <v>27</v>
      </c>
    </row>
    <row r="113" spans="1:10">
      <c r="A113" s="159" t="s">
        <v>435</v>
      </c>
      <c r="B113" s="23">
        <v>99239</v>
      </c>
      <c r="C113" s="23">
        <v>51492</v>
      </c>
      <c r="D113" s="23">
        <v>677</v>
      </c>
      <c r="E113" s="23">
        <v>0</v>
      </c>
      <c r="F113" s="23">
        <v>4282</v>
      </c>
      <c r="G113" s="23">
        <v>471</v>
      </c>
      <c r="H113" s="23">
        <v>29344</v>
      </c>
      <c r="I113" s="23">
        <v>13441</v>
      </c>
      <c r="J113" s="23">
        <v>1535</v>
      </c>
    </row>
    <row r="114" spans="1:10">
      <c r="A114" s="159" t="s">
        <v>436</v>
      </c>
      <c r="B114" s="23">
        <v>80739</v>
      </c>
      <c r="C114" s="23">
        <v>6306</v>
      </c>
      <c r="D114" s="23">
        <v>1217</v>
      </c>
      <c r="E114" s="23">
        <v>0</v>
      </c>
      <c r="F114" s="23">
        <v>8684</v>
      </c>
      <c r="G114" s="23">
        <v>170</v>
      </c>
      <c r="H114" s="23">
        <v>24765</v>
      </c>
      <c r="I114" s="23">
        <v>7981</v>
      </c>
      <c r="J114" s="23">
        <v>2406</v>
      </c>
    </row>
    <row r="115" spans="1:10">
      <c r="A115" s="159" t="s">
        <v>437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9" t="s">
        <v>438</v>
      </c>
      <c r="B116" s="23">
        <v>1342</v>
      </c>
      <c r="C116" s="23">
        <v>82842</v>
      </c>
      <c r="D116" s="23">
        <v>9</v>
      </c>
      <c r="E116" s="23">
        <v>429</v>
      </c>
      <c r="F116" s="23">
        <v>639</v>
      </c>
      <c r="G116" s="23">
        <v>0</v>
      </c>
      <c r="H116" s="23">
        <v>16146</v>
      </c>
      <c r="I116" s="23">
        <v>8824</v>
      </c>
      <c r="J116" s="23">
        <v>0</v>
      </c>
    </row>
    <row r="117" spans="1:10">
      <c r="A117" s="159" t="s">
        <v>439</v>
      </c>
      <c r="B117" s="23">
        <v>43188</v>
      </c>
      <c r="C117" s="23">
        <v>7243</v>
      </c>
      <c r="D117" s="23">
        <v>535</v>
      </c>
      <c r="E117" s="23">
        <v>0</v>
      </c>
      <c r="F117" s="23">
        <v>4497</v>
      </c>
      <c r="G117" s="23">
        <v>0</v>
      </c>
      <c r="H117" s="23">
        <v>9461</v>
      </c>
      <c r="I117" s="23">
        <v>3935</v>
      </c>
      <c r="J117" s="23">
        <v>0</v>
      </c>
    </row>
    <row r="118" spans="1:10">
      <c r="A118" s="159" t="s">
        <v>440</v>
      </c>
      <c r="B118" s="23">
        <v>19880</v>
      </c>
      <c r="C118" s="23">
        <v>16906</v>
      </c>
      <c r="D118" s="23">
        <v>651</v>
      </c>
      <c r="E118" s="23">
        <v>1578</v>
      </c>
      <c r="F118" s="23">
        <v>2517</v>
      </c>
      <c r="G118" s="23">
        <v>11</v>
      </c>
      <c r="H118" s="23">
        <v>827</v>
      </c>
      <c r="I118" s="23">
        <v>6994</v>
      </c>
      <c r="J118" s="23">
        <v>0</v>
      </c>
    </row>
    <row r="119" spans="1:10">
      <c r="A119" s="159" t="s">
        <v>441</v>
      </c>
      <c r="B119" s="23">
        <v>39658</v>
      </c>
      <c r="C119" s="23">
        <v>5451</v>
      </c>
      <c r="D119" s="23">
        <v>377</v>
      </c>
      <c r="E119" s="23">
        <v>0</v>
      </c>
      <c r="F119" s="23">
        <v>3488</v>
      </c>
      <c r="G119" s="23">
        <v>0</v>
      </c>
      <c r="H119" s="23">
        <v>12540</v>
      </c>
      <c r="I119" s="23">
        <v>6561</v>
      </c>
      <c r="J119" s="23">
        <v>0</v>
      </c>
    </row>
    <row r="120" spans="1:10">
      <c r="A120" s="159" t="s">
        <v>442</v>
      </c>
      <c r="B120" s="23">
        <v>149647</v>
      </c>
      <c r="C120" s="23">
        <v>19778</v>
      </c>
      <c r="D120" s="23">
        <v>3651</v>
      </c>
      <c r="E120" s="23">
        <v>0</v>
      </c>
      <c r="F120" s="23">
        <v>10063</v>
      </c>
      <c r="G120" s="23">
        <v>408</v>
      </c>
      <c r="H120" s="23">
        <v>33190</v>
      </c>
      <c r="I120" s="23">
        <v>17533</v>
      </c>
      <c r="J120" s="23">
        <v>1186</v>
      </c>
    </row>
    <row r="121" spans="1:10">
      <c r="A121" s="159" t="s">
        <v>443</v>
      </c>
      <c r="B121" s="23">
        <v>336504</v>
      </c>
      <c r="C121" s="23">
        <v>179831</v>
      </c>
      <c r="D121" s="23">
        <v>41509</v>
      </c>
      <c r="E121" s="23">
        <v>0</v>
      </c>
      <c r="F121" s="23">
        <v>25264</v>
      </c>
      <c r="G121" s="23">
        <v>21815</v>
      </c>
      <c r="H121" s="23">
        <v>30728</v>
      </c>
      <c r="I121" s="23">
        <v>73066</v>
      </c>
      <c r="J121" s="23">
        <v>114</v>
      </c>
    </row>
    <row r="122" spans="1:10">
      <c r="A122" s="159" t="s">
        <v>444</v>
      </c>
      <c r="B122" s="23">
        <v>194148</v>
      </c>
      <c r="C122" s="23">
        <v>46666</v>
      </c>
      <c r="D122" s="23">
        <v>147921</v>
      </c>
      <c r="E122" s="23">
        <v>0</v>
      </c>
      <c r="F122" s="23">
        <v>9122</v>
      </c>
      <c r="G122" s="23">
        <v>139630</v>
      </c>
      <c r="H122" s="23">
        <v>12754</v>
      </c>
      <c r="I122" s="23">
        <v>22368</v>
      </c>
      <c r="J122" s="23">
        <v>319</v>
      </c>
    </row>
    <row r="123" spans="1:10">
      <c r="A123" s="159" t="s">
        <v>445</v>
      </c>
      <c r="B123" s="23">
        <v>3911</v>
      </c>
      <c r="C123" s="23">
        <v>148862</v>
      </c>
      <c r="D123" s="23">
        <v>946</v>
      </c>
      <c r="E123" s="23">
        <v>6454</v>
      </c>
      <c r="F123" s="23">
        <v>0</v>
      </c>
      <c r="G123" s="23">
        <v>3</v>
      </c>
      <c r="H123" s="23">
        <v>30146</v>
      </c>
      <c r="I123" s="23">
        <v>10659</v>
      </c>
      <c r="J123" s="23">
        <v>0</v>
      </c>
    </row>
    <row r="124" spans="1:10">
      <c r="A124" s="159" t="s">
        <v>446</v>
      </c>
      <c r="B124" s="23">
        <v>45127</v>
      </c>
      <c r="C124" s="23">
        <v>13130</v>
      </c>
      <c r="D124" s="23">
        <v>1217</v>
      </c>
      <c r="E124" s="23">
        <v>0</v>
      </c>
      <c r="F124" s="23">
        <v>3856</v>
      </c>
      <c r="G124" s="23">
        <v>208</v>
      </c>
      <c r="H124" s="23">
        <v>2128</v>
      </c>
      <c r="I124" s="23">
        <v>5894</v>
      </c>
      <c r="J124" s="23">
        <v>1031</v>
      </c>
    </row>
    <row r="125" spans="1:10">
      <c r="A125" s="159" t="s">
        <v>447</v>
      </c>
      <c r="B125" s="23">
        <v>39193</v>
      </c>
      <c r="C125" s="23">
        <v>30651</v>
      </c>
      <c r="D125" s="23">
        <v>1714</v>
      </c>
      <c r="E125" s="23">
        <v>3024</v>
      </c>
      <c r="F125" s="23">
        <v>0</v>
      </c>
      <c r="G125" s="23">
        <v>302</v>
      </c>
      <c r="H125" s="23">
        <v>10720</v>
      </c>
      <c r="I125" s="23">
        <v>7638</v>
      </c>
      <c r="J125" s="23">
        <v>234</v>
      </c>
    </row>
    <row r="126" spans="1:10">
      <c r="A126" s="159" t="s">
        <v>448</v>
      </c>
      <c r="B126" s="23">
        <v>48842</v>
      </c>
      <c r="C126" s="23">
        <v>27103</v>
      </c>
      <c r="D126" s="23">
        <v>1247</v>
      </c>
      <c r="E126" s="23">
        <v>0</v>
      </c>
      <c r="F126" s="23">
        <v>3934</v>
      </c>
      <c r="G126" s="23">
        <v>316</v>
      </c>
      <c r="H126" s="23">
        <v>1795</v>
      </c>
      <c r="I126" s="23">
        <v>11132</v>
      </c>
      <c r="J126" s="23">
        <v>184</v>
      </c>
    </row>
    <row r="127" spans="1:10">
      <c r="A127" s="159" t="s">
        <v>449</v>
      </c>
      <c r="B127" s="23">
        <v>364111</v>
      </c>
      <c r="C127" s="23">
        <v>66990</v>
      </c>
      <c r="D127" s="23">
        <v>21624</v>
      </c>
      <c r="E127" s="23">
        <v>247</v>
      </c>
      <c r="F127" s="23">
        <v>16336</v>
      </c>
      <c r="G127" s="23">
        <v>2431</v>
      </c>
      <c r="H127" s="23">
        <v>55384</v>
      </c>
      <c r="I127" s="23">
        <v>46917</v>
      </c>
      <c r="J127" s="23">
        <v>0</v>
      </c>
    </row>
    <row r="128" spans="1:10">
      <c r="A128" s="159" t="s">
        <v>450</v>
      </c>
      <c r="B128" s="23">
        <v>60909</v>
      </c>
      <c r="C128" s="23">
        <v>32050</v>
      </c>
      <c r="D128" s="23">
        <v>82179</v>
      </c>
      <c r="E128" s="23">
        <v>0</v>
      </c>
      <c r="F128" s="23">
        <v>4807</v>
      </c>
      <c r="G128" s="23">
        <v>85881</v>
      </c>
      <c r="H128" s="23">
        <v>1795</v>
      </c>
      <c r="I128" s="23">
        <v>10714</v>
      </c>
      <c r="J128" s="23">
        <v>39</v>
      </c>
    </row>
    <row r="129" spans="1:10">
      <c r="A129" s="159" t="s">
        <v>451</v>
      </c>
      <c r="B129" s="23">
        <v>132227</v>
      </c>
      <c r="C129" s="23">
        <v>41708</v>
      </c>
      <c r="D129" s="23">
        <v>205213</v>
      </c>
      <c r="E129" s="23">
        <v>0</v>
      </c>
      <c r="F129" s="23">
        <v>13744</v>
      </c>
      <c r="G129" s="23">
        <v>197159</v>
      </c>
      <c r="H129" s="23">
        <v>18259</v>
      </c>
      <c r="I129" s="23">
        <v>20255</v>
      </c>
      <c r="J129" s="23">
        <v>0</v>
      </c>
    </row>
    <row r="130" spans="1:10">
      <c r="A130" s="159" t="s">
        <v>452</v>
      </c>
      <c r="B130" s="23">
        <v>35921</v>
      </c>
      <c r="C130" s="23">
        <v>20479</v>
      </c>
      <c r="D130" s="23">
        <v>1106</v>
      </c>
      <c r="E130" s="23">
        <v>2576</v>
      </c>
      <c r="F130" s="23">
        <v>-4</v>
      </c>
      <c r="G130" s="23">
        <v>0</v>
      </c>
      <c r="H130" s="23">
        <v>0</v>
      </c>
      <c r="I130" s="23">
        <v>9761</v>
      </c>
      <c r="J130" s="23">
        <v>0</v>
      </c>
    </row>
    <row r="131" spans="1:10">
      <c r="A131" s="159" t="s">
        <v>453</v>
      </c>
      <c r="B131" s="23">
        <v>397518</v>
      </c>
      <c r="C131" s="23">
        <v>157251</v>
      </c>
      <c r="D131" s="23">
        <v>24703</v>
      </c>
      <c r="E131" s="23">
        <v>0</v>
      </c>
      <c r="F131" s="23">
        <v>15377</v>
      </c>
      <c r="G131" s="23">
        <v>1937</v>
      </c>
      <c r="H131" s="23">
        <v>0</v>
      </c>
      <c r="I131" s="23">
        <v>49656</v>
      </c>
      <c r="J131" s="23">
        <v>2150</v>
      </c>
    </row>
    <row r="132" spans="1:10">
      <c r="A132" s="159" t="s">
        <v>454</v>
      </c>
      <c r="B132" s="23">
        <v>1161425</v>
      </c>
      <c r="C132" s="23">
        <v>215120</v>
      </c>
      <c r="D132" s="23">
        <v>80917</v>
      </c>
      <c r="E132" s="23">
        <v>0</v>
      </c>
      <c r="F132" s="23">
        <v>8413</v>
      </c>
      <c r="G132" s="23">
        <v>46410</v>
      </c>
      <c r="H132" s="23">
        <v>84221</v>
      </c>
      <c r="I132" s="23">
        <v>134996</v>
      </c>
      <c r="J132" s="23">
        <v>355</v>
      </c>
    </row>
    <row r="133" spans="1:10">
      <c r="A133" s="159" t="s">
        <v>455</v>
      </c>
      <c r="B133" s="23">
        <v>38260</v>
      </c>
      <c r="C133" s="23">
        <v>3796</v>
      </c>
      <c r="D133" s="23">
        <v>312</v>
      </c>
      <c r="E133" s="23">
        <v>0</v>
      </c>
      <c r="F133" s="23">
        <v>3929</v>
      </c>
      <c r="G133" s="23">
        <v>156</v>
      </c>
      <c r="H133" s="23">
        <v>4390</v>
      </c>
      <c r="I133" s="23">
        <v>3618</v>
      </c>
      <c r="J133" s="23">
        <v>841</v>
      </c>
    </row>
    <row r="134" spans="1:10">
      <c r="A134" s="159" t="s">
        <v>456</v>
      </c>
      <c r="B134" s="23">
        <v>13014</v>
      </c>
      <c r="C134" s="23">
        <v>2555</v>
      </c>
      <c r="D134" s="23">
        <v>435</v>
      </c>
      <c r="E134" s="23">
        <v>0</v>
      </c>
      <c r="F134" s="23">
        <v>2584</v>
      </c>
      <c r="G134" s="23">
        <v>0</v>
      </c>
      <c r="H134" s="23">
        <v>0</v>
      </c>
      <c r="I134" s="23">
        <v>1997</v>
      </c>
      <c r="J134" s="23">
        <v>0</v>
      </c>
    </row>
    <row r="135" spans="1:10">
      <c r="A135" s="159" t="s">
        <v>457</v>
      </c>
      <c r="B135" s="23">
        <v>57493</v>
      </c>
      <c r="C135" s="23">
        <v>13510</v>
      </c>
      <c r="D135" s="23">
        <v>5273</v>
      </c>
      <c r="E135" s="23">
        <v>0</v>
      </c>
      <c r="F135" s="23">
        <v>4192</v>
      </c>
      <c r="G135" s="23">
        <v>3880</v>
      </c>
      <c r="H135" s="23">
        <v>103</v>
      </c>
      <c r="I135" s="23">
        <v>10539</v>
      </c>
      <c r="J135" s="23">
        <v>508</v>
      </c>
    </row>
    <row r="136" spans="1:10">
      <c r="A136" s="159" t="s">
        <v>458</v>
      </c>
      <c r="B136" s="23">
        <v>60563</v>
      </c>
      <c r="C136" s="23">
        <v>11045</v>
      </c>
      <c r="D136" s="23">
        <v>3768</v>
      </c>
      <c r="E136" s="23">
        <v>0</v>
      </c>
      <c r="F136" s="23">
        <v>6402</v>
      </c>
      <c r="G136" s="23">
        <v>3321</v>
      </c>
      <c r="H136" s="23">
        <v>0</v>
      </c>
      <c r="I136" s="23">
        <v>5348</v>
      </c>
      <c r="J136" s="23">
        <v>246</v>
      </c>
    </row>
    <row r="137" spans="1:10">
      <c r="A137" s="159" t="s">
        <v>459</v>
      </c>
      <c r="B137" s="23">
        <v>39350</v>
      </c>
      <c r="C137" s="23">
        <v>9890</v>
      </c>
      <c r="D137" s="23">
        <v>705</v>
      </c>
      <c r="E137" s="23">
        <v>0</v>
      </c>
      <c r="F137" s="23">
        <v>4503</v>
      </c>
      <c r="G137" s="23">
        <v>1</v>
      </c>
      <c r="H137" s="23">
        <v>0</v>
      </c>
      <c r="I137" s="23">
        <v>7425</v>
      </c>
      <c r="J137" s="23">
        <v>156</v>
      </c>
    </row>
    <row r="138" spans="1:10">
      <c r="A138" s="159" t="s">
        <v>460</v>
      </c>
      <c r="B138" s="23">
        <v>8812</v>
      </c>
      <c r="C138" s="23">
        <v>70347</v>
      </c>
      <c r="D138" s="23">
        <v>1</v>
      </c>
      <c r="E138" s="23">
        <v>3603</v>
      </c>
      <c r="F138" s="23">
        <v>0</v>
      </c>
      <c r="G138" s="23">
        <v>20</v>
      </c>
      <c r="H138" s="23">
        <v>6090</v>
      </c>
      <c r="I138" s="23">
        <v>11299</v>
      </c>
      <c r="J138" s="23">
        <v>0</v>
      </c>
    </row>
    <row r="139" spans="1:10">
      <c r="A139" s="159" t="s">
        <v>461</v>
      </c>
      <c r="B139" s="23">
        <v>39191</v>
      </c>
      <c r="C139" s="23">
        <v>15300</v>
      </c>
      <c r="D139" s="23">
        <v>200</v>
      </c>
      <c r="E139" s="23">
        <v>0</v>
      </c>
      <c r="F139" s="23">
        <v>4939</v>
      </c>
      <c r="G139" s="23">
        <v>0</v>
      </c>
      <c r="H139" s="23">
        <v>11170</v>
      </c>
      <c r="I139" s="23">
        <v>4982</v>
      </c>
      <c r="J139" s="23">
        <v>0</v>
      </c>
    </row>
    <row r="140" spans="1:10">
      <c r="A140" s="159" t="s">
        <v>462</v>
      </c>
      <c r="B140" s="23">
        <v>32374</v>
      </c>
      <c r="C140" s="23">
        <v>27728</v>
      </c>
      <c r="D140" s="23">
        <v>574</v>
      </c>
      <c r="E140" s="23">
        <v>0</v>
      </c>
      <c r="F140" s="23">
        <v>4300</v>
      </c>
      <c r="G140" s="23">
        <v>54</v>
      </c>
      <c r="H140" s="23">
        <v>4887</v>
      </c>
      <c r="I140" s="23">
        <v>5186</v>
      </c>
      <c r="J140" s="23">
        <v>0</v>
      </c>
    </row>
    <row r="141" spans="1:10">
      <c r="A141" s="159" t="s">
        <v>463</v>
      </c>
      <c r="B141" s="23">
        <v>35311</v>
      </c>
      <c r="C141" s="23">
        <v>22152</v>
      </c>
      <c r="D141" s="23">
        <v>24633</v>
      </c>
      <c r="E141" s="23">
        <v>0</v>
      </c>
      <c r="F141" s="23">
        <v>7534</v>
      </c>
      <c r="G141" s="23">
        <v>24648</v>
      </c>
      <c r="H141" s="23">
        <v>0</v>
      </c>
      <c r="I141" s="23">
        <v>10999</v>
      </c>
      <c r="J141" s="23">
        <v>132</v>
      </c>
    </row>
    <row r="142" spans="1:10">
      <c r="A142" s="159" t="s">
        <v>464</v>
      </c>
      <c r="B142" s="23">
        <v>119702</v>
      </c>
      <c r="C142" s="23">
        <v>51137</v>
      </c>
      <c r="D142" s="23">
        <v>3206</v>
      </c>
      <c r="E142" s="23">
        <v>0</v>
      </c>
      <c r="F142" s="23">
        <v>9289</v>
      </c>
      <c r="G142" s="23">
        <v>15</v>
      </c>
      <c r="H142" s="23">
        <v>1394</v>
      </c>
      <c r="I142" s="23">
        <v>25274</v>
      </c>
      <c r="J142" s="23">
        <v>465</v>
      </c>
    </row>
    <row r="143" spans="1:10">
      <c r="A143" s="159" t="s">
        <v>465</v>
      </c>
      <c r="B143" s="23">
        <v>38255</v>
      </c>
      <c r="C143" s="23">
        <v>45848</v>
      </c>
      <c r="D143" s="23">
        <v>69941</v>
      </c>
      <c r="E143" s="23">
        <v>0</v>
      </c>
      <c r="F143" s="23">
        <v>5704</v>
      </c>
      <c r="G143" s="23">
        <v>65167</v>
      </c>
      <c r="H143" s="23">
        <v>0</v>
      </c>
      <c r="I143" s="23">
        <v>16820</v>
      </c>
      <c r="J143" s="23">
        <v>0</v>
      </c>
    </row>
    <row r="144" spans="1:10">
      <c r="A144" s="159" t="s">
        <v>466</v>
      </c>
      <c r="B144" s="23">
        <v>107689</v>
      </c>
      <c r="C144" s="23">
        <v>28171</v>
      </c>
      <c r="D144" s="23">
        <v>12769</v>
      </c>
      <c r="E144" s="23">
        <v>0</v>
      </c>
      <c r="F144" s="23">
        <v>2946</v>
      </c>
      <c r="G144" s="23">
        <v>12269</v>
      </c>
      <c r="H144" s="23">
        <v>6615</v>
      </c>
      <c r="I144" s="23">
        <v>11274</v>
      </c>
      <c r="J144" s="23">
        <v>1948</v>
      </c>
    </row>
    <row r="145" spans="1:10">
      <c r="A145" s="159" t="s">
        <v>467</v>
      </c>
      <c r="B145" s="23">
        <v>28347</v>
      </c>
      <c r="C145" s="23">
        <v>5463</v>
      </c>
      <c r="D145" s="23">
        <v>549</v>
      </c>
      <c r="E145" s="23">
        <v>0</v>
      </c>
      <c r="F145" s="23">
        <v>1891</v>
      </c>
      <c r="G145" s="23">
        <v>0</v>
      </c>
      <c r="H145" s="23">
        <v>4739</v>
      </c>
      <c r="I145" s="23">
        <v>7263</v>
      </c>
      <c r="J145" s="23">
        <v>0</v>
      </c>
    </row>
    <row r="146" spans="1:10">
      <c r="A146" s="159" t="s">
        <v>468</v>
      </c>
      <c r="B146" s="23">
        <v>152407</v>
      </c>
      <c r="C146" s="23">
        <v>42777</v>
      </c>
      <c r="D146" s="23">
        <v>7274</v>
      </c>
      <c r="E146" s="23">
        <v>13826</v>
      </c>
      <c r="F146" s="23">
        <v>0</v>
      </c>
      <c r="G146" s="23">
        <v>68</v>
      </c>
      <c r="H146" s="23">
        <v>36880</v>
      </c>
      <c r="I146" s="23">
        <v>20654</v>
      </c>
      <c r="J146" s="23">
        <v>2695</v>
      </c>
    </row>
    <row r="147" spans="1:10">
      <c r="A147" s="159" t="s">
        <v>469</v>
      </c>
      <c r="B147" s="23">
        <v>32033</v>
      </c>
      <c r="C147" s="23">
        <v>5651</v>
      </c>
      <c r="D147" s="23">
        <v>624</v>
      </c>
      <c r="E147" s="23">
        <v>0</v>
      </c>
      <c r="F147" s="23">
        <v>2721</v>
      </c>
      <c r="G147" s="23">
        <v>0</v>
      </c>
      <c r="H147" s="23">
        <v>9467</v>
      </c>
      <c r="I147" s="23">
        <v>5223</v>
      </c>
      <c r="J147" s="23">
        <v>0</v>
      </c>
    </row>
    <row r="148" spans="1:10">
      <c r="A148" s="159" t="s">
        <v>470</v>
      </c>
      <c r="B148" s="23">
        <v>45542</v>
      </c>
      <c r="C148" s="23">
        <v>23854</v>
      </c>
      <c r="D148" s="23">
        <v>1522</v>
      </c>
      <c r="E148" s="23">
        <v>0</v>
      </c>
      <c r="F148" s="23">
        <v>4970</v>
      </c>
      <c r="G148" s="23">
        <v>197</v>
      </c>
      <c r="H148" s="23">
        <v>11249</v>
      </c>
      <c r="I148" s="23">
        <v>9974</v>
      </c>
      <c r="J148" s="23">
        <v>0</v>
      </c>
    </row>
    <row r="149" spans="1:10" ht="24.75" customHeight="1">
      <c r="A149" s="158" t="s">
        <v>471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9" t="s">
        <v>472</v>
      </c>
      <c r="B150" s="23">
        <v>101219</v>
      </c>
      <c r="C150" s="23">
        <v>140899</v>
      </c>
      <c r="D150" s="23">
        <v>2030</v>
      </c>
      <c r="E150" s="23">
        <v>0</v>
      </c>
      <c r="F150" s="23">
        <v>9399</v>
      </c>
      <c r="G150" s="23">
        <v>513</v>
      </c>
      <c r="H150" s="23">
        <v>0</v>
      </c>
      <c r="I150" s="23">
        <v>24214</v>
      </c>
      <c r="J150" s="23">
        <v>7</v>
      </c>
    </row>
    <row r="151" spans="1:10">
      <c r="A151" s="159" t="s">
        <v>473</v>
      </c>
      <c r="B151" s="23">
        <v>382237</v>
      </c>
      <c r="C151" s="23">
        <v>53634</v>
      </c>
      <c r="D151" s="23">
        <v>45240</v>
      </c>
      <c r="E151" s="23">
        <v>0</v>
      </c>
      <c r="F151" s="23">
        <v>11411</v>
      </c>
      <c r="G151" s="23">
        <v>9520</v>
      </c>
      <c r="H151" s="23">
        <v>32319</v>
      </c>
      <c r="I151" s="23">
        <v>34339</v>
      </c>
      <c r="J151" s="23">
        <v>589</v>
      </c>
    </row>
    <row r="152" spans="1:10">
      <c r="A152" s="159" t="s">
        <v>474</v>
      </c>
      <c r="B152" s="23">
        <v>26425</v>
      </c>
      <c r="C152" s="23">
        <v>14646</v>
      </c>
      <c r="D152" s="23">
        <v>1141</v>
      </c>
      <c r="E152" s="23">
        <v>0</v>
      </c>
      <c r="F152" s="23">
        <v>1932</v>
      </c>
      <c r="G152" s="23">
        <v>0</v>
      </c>
      <c r="H152" s="23">
        <v>4061</v>
      </c>
      <c r="I152" s="23">
        <v>2043</v>
      </c>
      <c r="J152" s="23">
        <v>361</v>
      </c>
    </row>
    <row r="153" spans="1:10">
      <c r="A153" s="159" t="s">
        <v>475</v>
      </c>
      <c r="B153" s="23">
        <v>286881</v>
      </c>
      <c r="C153" s="23">
        <v>88262</v>
      </c>
      <c r="D153" s="23">
        <v>15204</v>
      </c>
      <c r="E153" s="23">
        <v>397</v>
      </c>
      <c r="F153" s="23">
        <v>18014</v>
      </c>
      <c r="G153" s="23">
        <v>1293</v>
      </c>
      <c r="H153" s="23">
        <v>31604</v>
      </c>
      <c r="I153" s="23">
        <v>19371</v>
      </c>
      <c r="J153" s="23">
        <v>3979</v>
      </c>
    </row>
    <row r="154" spans="1:10">
      <c r="A154" s="159" t="s">
        <v>476</v>
      </c>
      <c r="B154" s="23">
        <v>85696</v>
      </c>
      <c r="C154" s="23">
        <v>19742</v>
      </c>
      <c r="D154" s="23">
        <v>2313</v>
      </c>
      <c r="E154" s="23">
        <v>7038</v>
      </c>
      <c r="F154" s="23">
        <v>3766</v>
      </c>
      <c r="G154" s="23">
        <v>156</v>
      </c>
      <c r="H154" s="23">
        <v>22391</v>
      </c>
      <c r="I154" s="23">
        <v>11714</v>
      </c>
      <c r="J154" s="23">
        <v>11</v>
      </c>
    </row>
    <row r="155" spans="1:10">
      <c r="A155" s="159" t="s">
        <v>477</v>
      </c>
      <c r="B155" s="23">
        <v>192571</v>
      </c>
      <c r="C155" s="23">
        <v>36051</v>
      </c>
      <c r="D155" s="23">
        <v>23950</v>
      </c>
      <c r="E155" s="23">
        <v>0</v>
      </c>
      <c r="F155" s="23">
        <v>10772</v>
      </c>
      <c r="G155" s="23">
        <v>1733</v>
      </c>
      <c r="H155" s="23">
        <v>22651</v>
      </c>
      <c r="I155" s="23">
        <v>24597</v>
      </c>
      <c r="J155" s="23">
        <v>638</v>
      </c>
    </row>
    <row r="156" spans="1:10" ht="24" customHeight="1">
      <c r="A156" s="158" t="s">
        <v>478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9" t="s">
        <v>479</v>
      </c>
      <c r="B157" s="23">
        <v>118380</v>
      </c>
      <c r="C157" s="23">
        <v>35016</v>
      </c>
      <c r="D157" s="23">
        <v>3764</v>
      </c>
      <c r="E157" s="23">
        <v>0</v>
      </c>
      <c r="F157" s="23">
        <v>11198</v>
      </c>
      <c r="G157" s="23">
        <v>90</v>
      </c>
      <c r="H157" s="23">
        <v>13559</v>
      </c>
      <c r="I157" s="23">
        <v>8336</v>
      </c>
      <c r="J157" s="23">
        <v>4793</v>
      </c>
    </row>
    <row r="158" spans="1:10">
      <c r="A158" s="159" t="s">
        <v>480</v>
      </c>
      <c r="B158" s="23">
        <v>223311</v>
      </c>
      <c r="C158" s="23">
        <v>38954</v>
      </c>
      <c r="D158" s="23">
        <v>8488</v>
      </c>
      <c r="E158" s="23">
        <v>0</v>
      </c>
      <c r="F158" s="23">
        <v>9705</v>
      </c>
      <c r="G158" s="23">
        <v>1783</v>
      </c>
      <c r="H158" s="23">
        <v>92362</v>
      </c>
      <c r="I158" s="23">
        <v>30560</v>
      </c>
      <c r="J158" s="23">
        <v>196</v>
      </c>
    </row>
    <row r="159" spans="1:10">
      <c r="A159" s="159" t="s">
        <v>481</v>
      </c>
      <c r="B159" s="23">
        <v>26861</v>
      </c>
      <c r="C159" s="23">
        <v>19314</v>
      </c>
      <c r="D159" s="23">
        <v>427</v>
      </c>
      <c r="E159" s="23">
        <v>0</v>
      </c>
      <c r="F159" s="23">
        <v>2237</v>
      </c>
      <c r="G159" s="23">
        <v>67</v>
      </c>
      <c r="H159" s="23">
        <v>9907</v>
      </c>
      <c r="I159" s="23">
        <v>5690</v>
      </c>
      <c r="J159" s="23">
        <v>137</v>
      </c>
    </row>
    <row r="160" spans="1:10">
      <c r="A160" s="159" t="s">
        <v>482</v>
      </c>
      <c r="B160" s="23">
        <v>24647</v>
      </c>
      <c r="C160" s="23">
        <v>16805</v>
      </c>
      <c r="D160" s="23">
        <v>1085</v>
      </c>
      <c r="E160" s="23">
        <v>0</v>
      </c>
      <c r="F160" s="23">
        <v>3556</v>
      </c>
      <c r="G160" s="23">
        <v>677</v>
      </c>
      <c r="H160" s="23">
        <v>8828</v>
      </c>
      <c r="I160" s="23">
        <v>5743</v>
      </c>
      <c r="J160" s="23">
        <v>0</v>
      </c>
    </row>
    <row r="161" spans="1:10">
      <c r="A161" s="159" t="s">
        <v>483</v>
      </c>
      <c r="B161" s="23">
        <v>334777</v>
      </c>
      <c r="C161" s="23">
        <v>175452</v>
      </c>
      <c r="D161" s="23">
        <v>94587</v>
      </c>
      <c r="E161" s="23">
        <v>0</v>
      </c>
      <c r="F161" s="23">
        <v>1163</v>
      </c>
      <c r="G161" s="23">
        <v>70187</v>
      </c>
      <c r="H161" s="23">
        <v>75890</v>
      </c>
      <c r="I161" s="23">
        <v>60294</v>
      </c>
      <c r="J161" s="23">
        <v>4481</v>
      </c>
    </row>
    <row r="162" spans="1:10">
      <c r="A162" s="159" t="s">
        <v>484</v>
      </c>
      <c r="B162" s="23">
        <v>42313</v>
      </c>
      <c r="C162" s="23">
        <v>934</v>
      </c>
      <c r="D162" s="23">
        <v>2693</v>
      </c>
      <c r="E162" s="23">
        <v>0</v>
      </c>
      <c r="F162" s="23">
        <v>4945</v>
      </c>
      <c r="G162" s="23">
        <v>1974</v>
      </c>
      <c r="H162" s="23">
        <v>7270</v>
      </c>
      <c r="I162" s="23">
        <v>2495</v>
      </c>
      <c r="J162" s="23">
        <v>21898</v>
      </c>
    </row>
    <row r="163" spans="1:10">
      <c r="A163" s="159" t="s">
        <v>485</v>
      </c>
      <c r="B163" s="23">
        <v>30953</v>
      </c>
      <c r="C163" s="23">
        <v>7143</v>
      </c>
      <c r="D163" s="23">
        <v>6814</v>
      </c>
      <c r="E163" s="23">
        <v>0</v>
      </c>
      <c r="F163" s="23">
        <v>3452</v>
      </c>
      <c r="G163" s="23">
        <v>5443</v>
      </c>
      <c r="H163" s="23">
        <v>9319</v>
      </c>
      <c r="I163" s="23">
        <v>3294</v>
      </c>
      <c r="J163" s="23">
        <v>0</v>
      </c>
    </row>
    <row r="164" spans="1:10">
      <c r="A164" s="159" t="s">
        <v>486</v>
      </c>
      <c r="B164" s="23">
        <v>140646</v>
      </c>
      <c r="C164" s="23">
        <v>17713</v>
      </c>
      <c r="D164" s="23">
        <v>5830</v>
      </c>
      <c r="E164" s="23">
        <v>0</v>
      </c>
      <c r="F164" s="23">
        <v>6669</v>
      </c>
      <c r="G164" s="23">
        <v>9424</v>
      </c>
      <c r="H164" s="23">
        <v>52747</v>
      </c>
      <c r="I164" s="23">
        <v>25336</v>
      </c>
      <c r="J164" s="23">
        <v>226</v>
      </c>
    </row>
    <row r="165" spans="1:10">
      <c r="A165" s="159" t="s">
        <v>487</v>
      </c>
      <c r="B165" s="23">
        <v>8415</v>
      </c>
      <c r="C165" s="23">
        <v>8297</v>
      </c>
      <c r="D165" s="23">
        <v>239</v>
      </c>
      <c r="E165" s="23">
        <v>0</v>
      </c>
      <c r="F165" s="23">
        <v>1393</v>
      </c>
      <c r="G165" s="23">
        <v>98</v>
      </c>
      <c r="H165" s="23">
        <v>0</v>
      </c>
      <c r="I165" s="23">
        <v>1034</v>
      </c>
      <c r="J165" s="23">
        <v>0</v>
      </c>
    </row>
    <row r="166" spans="1:10">
      <c r="A166" s="159" t="s">
        <v>488</v>
      </c>
      <c r="B166" s="23">
        <v>34003</v>
      </c>
      <c r="C166" s="23">
        <v>6759</v>
      </c>
      <c r="D166" s="23">
        <v>133</v>
      </c>
      <c r="E166" s="23">
        <v>0</v>
      </c>
      <c r="F166" s="23">
        <v>5126</v>
      </c>
      <c r="G166" s="23">
        <v>3</v>
      </c>
      <c r="H166" s="23">
        <v>19881</v>
      </c>
      <c r="I166" s="23">
        <v>3367</v>
      </c>
      <c r="J166" s="23">
        <v>228</v>
      </c>
    </row>
    <row r="167" spans="1:10">
      <c r="A167" s="159" t="s">
        <v>489</v>
      </c>
      <c r="B167" s="23">
        <v>20703</v>
      </c>
      <c r="C167" s="23">
        <v>1881</v>
      </c>
      <c r="D167" s="23">
        <v>504</v>
      </c>
      <c r="E167" s="23">
        <v>0</v>
      </c>
      <c r="F167" s="23">
        <v>3252</v>
      </c>
      <c r="G167" s="23">
        <v>265</v>
      </c>
      <c r="H167" s="23">
        <v>3313</v>
      </c>
      <c r="I167" s="23">
        <v>1666</v>
      </c>
      <c r="J167" s="23">
        <v>14</v>
      </c>
    </row>
    <row r="168" spans="1:10">
      <c r="A168" s="159" t="s">
        <v>490</v>
      </c>
      <c r="B168" s="23">
        <v>1981948</v>
      </c>
      <c r="C168" s="23">
        <v>1028440</v>
      </c>
      <c r="D168" s="23">
        <v>889707</v>
      </c>
      <c r="E168" s="23">
        <v>0</v>
      </c>
      <c r="F168" s="23">
        <v>98760</v>
      </c>
      <c r="G168" s="23">
        <v>699227</v>
      </c>
      <c r="H168" s="23">
        <v>124675</v>
      </c>
      <c r="I168" s="23">
        <v>217746</v>
      </c>
      <c r="J168" s="23">
        <v>7402</v>
      </c>
    </row>
    <row r="169" spans="1:10">
      <c r="A169" s="159" t="s">
        <v>491</v>
      </c>
      <c r="B169" s="23">
        <v>49973</v>
      </c>
      <c r="C169" s="23">
        <v>6377</v>
      </c>
      <c r="D169" s="23">
        <v>2160</v>
      </c>
      <c r="E169" s="23">
        <v>0</v>
      </c>
      <c r="F169" s="23">
        <v>6620</v>
      </c>
      <c r="G169" s="23">
        <v>1247</v>
      </c>
      <c r="H169" s="23">
        <v>9791</v>
      </c>
      <c r="I169" s="23">
        <v>3972</v>
      </c>
      <c r="J169" s="23">
        <v>1513</v>
      </c>
    </row>
    <row r="170" spans="1:10">
      <c r="A170" s="159" t="s">
        <v>492</v>
      </c>
      <c r="B170" s="23">
        <v>18959</v>
      </c>
      <c r="C170" s="23">
        <v>17619</v>
      </c>
      <c r="D170" s="23">
        <v>1271</v>
      </c>
      <c r="E170" s="23">
        <v>0</v>
      </c>
      <c r="F170" s="23">
        <v>1937</v>
      </c>
      <c r="G170" s="23">
        <v>57</v>
      </c>
      <c r="H170" s="23">
        <v>1753</v>
      </c>
      <c r="I170" s="23">
        <v>3559</v>
      </c>
      <c r="J170" s="23">
        <v>0</v>
      </c>
    </row>
    <row r="171" spans="1:10">
      <c r="A171" s="159" t="s">
        <v>493</v>
      </c>
      <c r="B171" s="23">
        <v>31053</v>
      </c>
      <c r="C171" s="23">
        <v>578</v>
      </c>
      <c r="D171" s="23">
        <v>1130</v>
      </c>
      <c r="E171" s="23">
        <v>0</v>
      </c>
      <c r="F171" s="23">
        <v>4412</v>
      </c>
      <c r="G171" s="23">
        <v>621</v>
      </c>
      <c r="H171" s="23">
        <v>16803</v>
      </c>
      <c r="I171" s="23">
        <v>6821</v>
      </c>
      <c r="J171" s="23">
        <v>315</v>
      </c>
    </row>
    <row r="172" spans="1:10">
      <c r="A172" s="159" t="s">
        <v>494</v>
      </c>
      <c r="B172" s="23">
        <v>89908</v>
      </c>
      <c r="C172" s="23">
        <v>56454</v>
      </c>
      <c r="D172" s="23">
        <v>3443</v>
      </c>
      <c r="E172" s="23">
        <v>0</v>
      </c>
      <c r="F172" s="23">
        <v>5859</v>
      </c>
      <c r="G172" s="23">
        <v>1644</v>
      </c>
      <c r="H172" s="23">
        <v>4859</v>
      </c>
      <c r="I172" s="23">
        <v>12593</v>
      </c>
      <c r="J172" s="23">
        <v>771</v>
      </c>
    </row>
    <row r="173" spans="1:10">
      <c r="A173" s="159" t="s">
        <v>495</v>
      </c>
      <c r="B173" s="23">
        <v>22797</v>
      </c>
      <c r="C173" s="23">
        <v>2513</v>
      </c>
      <c r="D173" s="23">
        <v>757</v>
      </c>
      <c r="E173" s="23">
        <v>0</v>
      </c>
      <c r="F173" s="23">
        <v>2631</v>
      </c>
      <c r="G173" s="23">
        <v>5</v>
      </c>
      <c r="H173" s="23">
        <v>11969</v>
      </c>
      <c r="I173" s="23">
        <v>3127</v>
      </c>
      <c r="J173" s="23">
        <v>0</v>
      </c>
    </row>
    <row r="174" spans="1:10">
      <c r="A174" s="159" t="s">
        <v>496</v>
      </c>
      <c r="B174" s="23">
        <v>164235</v>
      </c>
      <c r="C174" s="23">
        <v>68035</v>
      </c>
      <c r="D174" s="23">
        <v>4542</v>
      </c>
      <c r="E174" s="23">
        <v>0</v>
      </c>
      <c r="F174" s="23">
        <v>6253</v>
      </c>
      <c r="G174" s="23">
        <v>28</v>
      </c>
      <c r="H174" s="23">
        <v>6416</v>
      </c>
      <c r="I174" s="23">
        <v>10106</v>
      </c>
      <c r="J174" s="23">
        <v>0</v>
      </c>
    </row>
    <row r="175" spans="1:10">
      <c r="A175" s="159" t="s">
        <v>497</v>
      </c>
      <c r="B175" s="23">
        <v>83567</v>
      </c>
      <c r="C175" s="23">
        <v>65591</v>
      </c>
      <c r="D175" s="23">
        <v>3451</v>
      </c>
      <c r="E175" s="23">
        <v>0</v>
      </c>
      <c r="F175" s="23">
        <v>8062</v>
      </c>
      <c r="G175" s="23">
        <v>-1</v>
      </c>
      <c r="H175" s="23">
        <v>0</v>
      </c>
      <c r="I175" s="23">
        <v>14018</v>
      </c>
      <c r="J175" s="23">
        <v>385</v>
      </c>
    </row>
    <row r="176" spans="1:10">
      <c r="A176" s="159" t="s">
        <v>498</v>
      </c>
      <c r="B176" s="23">
        <v>169932</v>
      </c>
      <c r="C176" s="23">
        <v>19856</v>
      </c>
      <c r="D176" s="23">
        <v>4965</v>
      </c>
      <c r="E176" s="23">
        <v>0</v>
      </c>
      <c r="F176" s="23">
        <v>11313</v>
      </c>
      <c r="G176" s="23">
        <v>1458</v>
      </c>
      <c r="H176" s="23">
        <v>40302</v>
      </c>
      <c r="I176" s="23">
        <v>14424</v>
      </c>
      <c r="J176" s="23">
        <v>0</v>
      </c>
    </row>
    <row r="177" spans="1:10">
      <c r="A177" s="159" t="s">
        <v>499</v>
      </c>
      <c r="B177" s="23">
        <v>40283</v>
      </c>
      <c r="C177" s="23">
        <v>29223</v>
      </c>
      <c r="D177" s="23">
        <v>1566</v>
      </c>
      <c r="E177" s="23">
        <v>0</v>
      </c>
      <c r="F177" s="23">
        <v>6035</v>
      </c>
      <c r="G177" s="23">
        <v>198</v>
      </c>
      <c r="H177" s="23">
        <v>9677</v>
      </c>
      <c r="I177" s="23">
        <v>6227</v>
      </c>
      <c r="J177" s="23">
        <v>74</v>
      </c>
    </row>
    <row r="178" spans="1:10">
      <c r="A178" s="159" t="s">
        <v>500</v>
      </c>
      <c r="B178" s="23">
        <v>58832</v>
      </c>
      <c r="C178" s="23">
        <v>12643</v>
      </c>
      <c r="D178" s="23">
        <v>4474</v>
      </c>
      <c r="E178" s="23">
        <v>0</v>
      </c>
      <c r="F178" s="23">
        <v>3868</v>
      </c>
      <c r="G178" s="23">
        <v>313</v>
      </c>
      <c r="H178" s="23">
        <v>3157</v>
      </c>
      <c r="I178" s="23">
        <v>6596</v>
      </c>
      <c r="J178" s="23">
        <v>3146</v>
      </c>
    </row>
    <row r="179" spans="1:10">
      <c r="A179" s="159" t="s">
        <v>501</v>
      </c>
      <c r="B179" s="23">
        <v>104315</v>
      </c>
      <c r="C179" s="23">
        <v>8983</v>
      </c>
      <c r="D179" s="23">
        <v>1362</v>
      </c>
      <c r="E179" s="23">
        <v>0</v>
      </c>
      <c r="F179" s="23">
        <v>7263</v>
      </c>
      <c r="G179" s="23">
        <v>5012</v>
      </c>
      <c r="H179" s="23">
        <v>24006</v>
      </c>
      <c r="I179" s="23">
        <v>11556</v>
      </c>
      <c r="J179" s="23">
        <v>106</v>
      </c>
    </row>
    <row r="180" spans="1:10">
      <c r="A180" s="159" t="s">
        <v>502</v>
      </c>
      <c r="B180" s="23">
        <v>129881</v>
      </c>
      <c r="C180" s="23">
        <v>20383</v>
      </c>
      <c r="D180" s="23">
        <v>17040</v>
      </c>
      <c r="E180" s="23">
        <v>0</v>
      </c>
      <c r="F180" s="23">
        <v>11953</v>
      </c>
      <c r="G180" s="23">
        <v>6462</v>
      </c>
      <c r="H180" s="23">
        <v>8348</v>
      </c>
      <c r="I180" s="23">
        <v>16880</v>
      </c>
      <c r="J180" s="23">
        <v>578</v>
      </c>
    </row>
    <row r="181" spans="1:10">
      <c r="A181" s="159" t="s">
        <v>503</v>
      </c>
      <c r="B181" s="23">
        <v>47353</v>
      </c>
      <c r="C181" s="23">
        <v>2530</v>
      </c>
      <c r="D181" s="23">
        <v>2791</v>
      </c>
      <c r="E181" s="23">
        <v>0</v>
      </c>
      <c r="F181" s="23">
        <v>2175</v>
      </c>
      <c r="G181" s="23">
        <v>473</v>
      </c>
      <c r="H181" s="23">
        <v>7699</v>
      </c>
      <c r="I181" s="23">
        <v>3115</v>
      </c>
      <c r="J181" s="23">
        <v>1283</v>
      </c>
    </row>
    <row r="182" spans="1:10">
      <c r="A182" s="159" t="s">
        <v>504</v>
      </c>
      <c r="B182" s="23">
        <v>31501</v>
      </c>
      <c r="C182" s="23">
        <v>14291</v>
      </c>
      <c r="D182" s="23">
        <v>1420</v>
      </c>
      <c r="E182" s="23">
        <v>0</v>
      </c>
      <c r="F182" s="23">
        <v>3190</v>
      </c>
      <c r="G182" s="23">
        <v>41</v>
      </c>
      <c r="H182" s="23">
        <v>5425</v>
      </c>
      <c r="I182" s="23">
        <v>4134</v>
      </c>
      <c r="J182" s="23">
        <v>231</v>
      </c>
    </row>
    <row r="183" spans="1:10">
      <c r="A183" s="159" t="s">
        <v>505</v>
      </c>
      <c r="B183" s="23">
        <v>240862</v>
      </c>
      <c r="C183" s="23">
        <v>64354</v>
      </c>
      <c r="D183" s="23">
        <v>210305</v>
      </c>
      <c r="E183" s="23">
        <v>0</v>
      </c>
      <c r="F183" s="23">
        <v>9793</v>
      </c>
      <c r="G183" s="23">
        <v>199310</v>
      </c>
      <c r="H183" s="23">
        <v>14215</v>
      </c>
      <c r="I183" s="23">
        <v>23644</v>
      </c>
      <c r="J183" s="23">
        <v>1946</v>
      </c>
    </row>
    <row r="184" spans="1:10">
      <c r="A184" s="159" t="s">
        <v>506</v>
      </c>
      <c r="B184" s="23">
        <v>52182</v>
      </c>
      <c r="C184" s="23">
        <v>7442</v>
      </c>
      <c r="D184" s="23">
        <v>2017</v>
      </c>
      <c r="E184" s="23">
        <v>4118</v>
      </c>
      <c r="F184" s="23">
        <v>2467</v>
      </c>
      <c r="G184" s="23">
        <v>151</v>
      </c>
      <c r="H184" s="23">
        <v>9261</v>
      </c>
      <c r="I184" s="23">
        <v>2706</v>
      </c>
      <c r="J184" s="23">
        <v>129</v>
      </c>
    </row>
    <row r="185" spans="1:10">
      <c r="A185" s="159" t="s">
        <v>507</v>
      </c>
      <c r="B185" s="23">
        <v>135548</v>
      </c>
      <c r="C185" s="23">
        <v>20111</v>
      </c>
      <c r="D185" s="23">
        <v>4699</v>
      </c>
      <c r="E185" s="23">
        <v>0</v>
      </c>
      <c r="F185" s="23">
        <v>11397</v>
      </c>
      <c r="G185" s="23">
        <v>862</v>
      </c>
      <c r="H185" s="23">
        <v>36962</v>
      </c>
      <c r="I185" s="23">
        <v>16325</v>
      </c>
      <c r="J185" s="23">
        <v>165</v>
      </c>
    </row>
    <row r="186" spans="1:10">
      <c r="A186" s="159" t="s">
        <v>508</v>
      </c>
      <c r="B186" s="23">
        <v>87823</v>
      </c>
      <c r="C186" s="23">
        <v>9230</v>
      </c>
      <c r="D186" s="23">
        <v>3290</v>
      </c>
      <c r="E186" s="23">
        <v>0</v>
      </c>
      <c r="F186" s="23">
        <v>6970</v>
      </c>
      <c r="G186" s="23">
        <v>1309</v>
      </c>
      <c r="H186" s="23">
        <v>25702</v>
      </c>
      <c r="I186" s="23">
        <v>12264</v>
      </c>
      <c r="J186" s="23">
        <v>4913</v>
      </c>
    </row>
    <row r="187" spans="1:10">
      <c r="A187" s="159" t="s">
        <v>509</v>
      </c>
      <c r="B187" s="23">
        <v>259867</v>
      </c>
      <c r="C187" s="23">
        <v>43388</v>
      </c>
      <c r="D187" s="23">
        <v>10927</v>
      </c>
      <c r="E187" s="23">
        <v>0</v>
      </c>
      <c r="F187" s="23">
        <v>18337</v>
      </c>
      <c r="G187" s="23">
        <v>5734</v>
      </c>
      <c r="H187" s="23">
        <v>74442</v>
      </c>
      <c r="I187" s="23">
        <v>34171</v>
      </c>
      <c r="J187" s="23">
        <v>309</v>
      </c>
    </row>
    <row r="188" spans="1:10">
      <c r="A188" s="159" t="s">
        <v>510</v>
      </c>
      <c r="B188" s="23">
        <v>19337</v>
      </c>
      <c r="C188" s="23">
        <v>6262</v>
      </c>
      <c r="D188" s="23">
        <v>524</v>
      </c>
      <c r="E188" s="23">
        <v>0</v>
      </c>
      <c r="F188" s="23">
        <v>2044</v>
      </c>
      <c r="G188" s="23">
        <v>22</v>
      </c>
      <c r="H188" s="23">
        <v>2548</v>
      </c>
      <c r="I188" s="23">
        <v>3297</v>
      </c>
      <c r="J188" s="23">
        <v>4</v>
      </c>
    </row>
    <row r="189" spans="1:10">
      <c r="A189" s="159" t="s">
        <v>511</v>
      </c>
      <c r="B189" s="23">
        <v>95562</v>
      </c>
      <c r="C189" s="23">
        <v>34118</v>
      </c>
      <c r="D189" s="23">
        <v>2668</v>
      </c>
      <c r="E189" s="23">
        <v>0</v>
      </c>
      <c r="F189" s="23">
        <v>8841</v>
      </c>
      <c r="G189" s="23">
        <v>1569</v>
      </c>
      <c r="H189" s="23">
        <v>16452</v>
      </c>
      <c r="I189" s="23">
        <v>9681</v>
      </c>
      <c r="J189" s="23">
        <v>7778</v>
      </c>
    </row>
    <row r="190" spans="1:10">
      <c r="A190" s="159" t="s">
        <v>512</v>
      </c>
      <c r="B190" s="23">
        <v>44704</v>
      </c>
      <c r="C190" s="23">
        <v>11242</v>
      </c>
      <c r="D190" s="23">
        <v>338</v>
      </c>
      <c r="E190" s="23">
        <v>0</v>
      </c>
      <c r="F190" s="23">
        <v>4530</v>
      </c>
      <c r="G190" s="23">
        <v>139</v>
      </c>
      <c r="H190" s="23">
        <v>12045</v>
      </c>
      <c r="I190" s="23">
        <v>6961</v>
      </c>
      <c r="J190" s="23">
        <v>94</v>
      </c>
    </row>
    <row r="191" spans="1:10">
      <c r="A191" s="159" t="s">
        <v>513</v>
      </c>
      <c r="B191" s="23">
        <v>31255</v>
      </c>
      <c r="C191" s="23">
        <v>5735</v>
      </c>
      <c r="D191" s="23">
        <v>1013</v>
      </c>
      <c r="E191" s="23">
        <v>0</v>
      </c>
      <c r="F191" s="23">
        <v>3342</v>
      </c>
      <c r="G191" s="23">
        <v>312</v>
      </c>
      <c r="H191" s="23">
        <v>5223</v>
      </c>
      <c r="I191" s="23">
        <v>6608</v>
      </c>
      <c r="J191" s="23">
        <v>0</v>
      </c>
    </row>
    <row r="192" spans="1:10">
      <c r="A192" s="159" t="s">
        <v>514</v>
      </c>
      <c r="B192" s="23">
        <v>48494</v>
      </c>
      <c r="C192" s="23">
        <v>8758</v>
      </c>
      <c r="D192" s="23">
        <v>1925</v>
      </c>
      <c r="E192" s="23">
        <v>0</v>
      </c>
      <c r="F192" s="23">
        <v>2988</v>
      </c>
      <c r="G192" s="23">
        <v>905</v>
      </c>
      <c r="H192" s="23">
        <v>6542</v>
      </c>
      <c r="I192" s="23">
        <v>1786</v>
      </c>
      <c r="J192" s="23">
        <v>730</v>
      </c>
    </row>
    <row r="193" spans="1:10">
      <c r="A193" s="159" t="s">
        <v>515</v>
      </c>
      <c r="B193" s="23">
        <v>23989</v>
      </c>
      <c r="C193" s="23">
        <v>14512</v>
      </c>
      <c r="D193" s="23">
        <v>4728</v>
      </c>
      <c r="E193" s="23">
        <v>0</v>
      </c>
      <c r="F193" s="23">
        <v>1927</v>
      </c>
      <c r="G193" s="23">
        <v>568</v>
      </c>
      <c r="H193" s="23">
        <v>9860</v>
      </c>
      <c r="I193" s="23">
        <v>5631</v>
      </c>
      <c r="J193" s="23">
        <v>187</v>
      </c>
    </row>
    <row r="194" spans="1:10">
      <c r="A194" s="159" t="s">
        <v>516</v>
      </c>
      <c r="B194" s="23">
        <v>45940</v>
      </c>
      <c r="C194" s="23">
        <v>22334</v>
      </c>
      <c r="D194" s="23">
        <v>8829</v>
      </c>
      <c r="E194" s="23">
        <v>0</v>
      </c>
      <c r="F194" s="23">
        <v>3792</v>
      </c>
      <c r="G194" s="23">
        <v>3595</v>
      </c>
      <c r="H194" s="23">
        <v>6381</v>
      </c>
      <c r="I194" s="23">
        <v>6729</v>
      </c>
      <c r="J194" s="23">
        <v>39</v>
      </c>
    </row>
    <row r="195" spans="1:10">
      <c r="A195" s="159" t="s">
        <v>517</v>
      </c>
      <c r="B195" s="23">
        <v>52154</v>
      </c>
      <c r="C195" s="23">
        <v>22742</v>
      </c>
      <c r="D195" s="23">
        <v>2222</v>
      </c>
      <c r="E195" s="23">
        <v>0</v>
      </c>
      <c r="F195" s="23">
        <v>4760</v>
      </c>
      <c r="G195" s="23">
        <v>383</v>
      </c>
      <c r="H195" s="23">
        <v>15080</v>
      </c>
      <c r="I195" s="23">
        <v>8602</v>
      </c>
      <c r="J195" s="23">
        <v>822</v>
      </c>
    </row>
    <row r="196" spans="1:10">
      <c r="A196" s="159" t="s">
        <v>518</v>
      </c>
      <c r="B196" s="23">
        <v>44151</v>
      </c>
      <c r="C196" s="23">
        <v>1514</v>
      </c>
      <c r="D196" s="23">
        <v>12471</v>
      </c>
      <c r="E196" s="23">
        <v>0</v>
      </c>
      <c r="F196" s="23">
        <v>2512</v>
      </c>
      <c r="G196" s="23">
        <v>11706</v>
      </c>
      <c r="H196" s="23">
        <v>6903</v>
      </c>
      <c r="I196" s="23">
        <v>6453</v>
      </c>
      <c r="J196" s="23">
        <v>0</v>
      </c>
    </row>
    <row r="197" spans="1:10">
      <c r="A197" s="159" t="s">
        <v>519</v>
      </c>
      <c r="B197" s="23">
        <v>233814</v>
      </c>
      <c r="C197" s="23">
        <v>67785</v>
      </c>
      <c r="D197" s="23">
        <v>8067</v>
      </c>
      <c r="E197" s="23">
        <v>0</v>
      </c>
      <c r="F197" s="23">
        <v>14475</v>
      </c>
      <c r="G197" s="23">
        <v>5636</v>
      </c>
      <c r="H197" s="23">
        <v>60508</v>
      </c>
      <c r="I197" s="23">
        <v>31414</v>
      </c>
      <c r="J197" s="23">
        <v>10</v>
      </c>
    </row>
    <row r="198" spans="1:10">
      <c r="A198" s="159" t="s">
        <v>520</v>
      </c>
      <c r="B198" s="23">
        <v>59195</v>
      </c>
      <c r="C198" s="23">
        <v>1707</v>
      </c>
      <c r="D198" s="23">
        <v>0</v>
      </c>
      <c r="E198" s="23">
        <v>0</v>
      </c>
      <c r="F198" s="23">
        <v>5909</v>
      </c>
      <c r="G198" s="23">
        <v>228</v>
      </c>
      <c r="H198" s="23">
        <v>18609</v>
      </c>
      <c r="I198" s="23">
        <v>4260</v>
      </c>
      <c r="J198" s="23">
        <v>0</v>
      </c>
    </row>
    <row r="199" spans="1:10">
      <c r="A199" s="159" t="s">
        <v>521</v>
      </c>
      <c r="B199" s="23">
        <v>267712</v>
      </c>
      <c r="C199" s="23">
        <v>59377</v>
      </c>
      <c r="D199" s="23">
        <v>11569</v>
      </c>
      <c r="E199" s="23">
        <v>0</v>
      </c>
      <c r="F199" s="23">
        <v>18823</v>
      </c>
      <c r="G199" s="23">
        <v>705</v>
      </c>
      <c r="H199" s="23">
        <v>55862</v>
      </c>
      <c r="I199" s="23">
        <v>26040</v>
      </c>
      <c r="J199" s="23">
        <v>758</v>
      </c>
    </row>
    <row r="200" spans="1:10">
      <c r="A200" s="159" t="s">
        <v>522</v>
      </c>
      <c r="B200" s="23">
        <v>90377</v>
      </c>
      <c r="C200" s="23">
        <v>18118</v>
      </c>
      <c r="D200" s="23">
        <v>3486</v>
      </c>
      <c r="E200" s="23">
        <v>0</v>
      </c>
      <c r="F200" s="23">
        <v>7737</v>
      </c>
      <c r="G200" s="23">
        <v>993</v>
      </c>
      <c r="H200" s="23">
        <v>9656</v>
      </c>
      <c r="I200" s="23">
        <v>12962</v>
      </c>
      <c r="J200" s="23">
        <v>665</v>
      </c>
    </row>
    <row r="201" spans="1:10">
      <c r="A201" s="159" t="s">
        <v>523</v>
      </c>
      <c r="B201" s="23">
        <v>73361</v>
      </c>
      <c r="C201" s="23">
        <v>9193</v>
      </c>
      <c r="D201" s="23">
        <v>1690</v>
      </c>
      <c r="E201" s="23">
        <v>0</v>
      </c>
      <c r="F201" s="23">
        <v>6572</v>
      </c>
      <c r="G201" s="23">
        <v>398</v>
      </c>
      <c r="H201" s="23">
        <v>16206</v>
      </c>
      <c r="I201" s="23">
        <v>5676</v>
      </c>
      <c r="J201" s="23">
        <v>237</v>
      </c>
    </row>
    <row r="202" spans="1:10">
      <c r="A202" s="159" t="s">
        <v>524</v>
      </c>
      <c r="B202" s="23">
        <v>35290</v>
      </c>
      <c r="C202" s="23">
        <v>15868</v>
      </c>
      <c r="D202" s="23">
        <v>2626</v>
      </c>
      <c r="E202" s="23">
        <v>0</v>
      </c>
      <c r="F202" s="23">
        <v>4608</v>
      </c>
      <c r="G202" s="23">
        <v>1016</v>
      </c>
      <c r="H202" s="23">
        <v>9226</v>
      </c>
      <c r="I202" s="23">
        <v>7005</v>
      </c>
      <c r="J202" s="23">
        <v>984</v>
      </c>
    </row>
    <row r="203" spans="1:10">
      <c r="A203" s="159" t="s">
        <v>525</v>
      </c>
      <c r="B203" s="23">
        <v>175766</v>
      </c>
      <c r="C203" s="23">
        <v>28971</v>
      </c>
      <c r="D203" s="23">
        <v>7631</v>
      </c>
      <c r="E203" s="23">
        <v>0</v>
      </c>
      <c r="F203" s="23">
        <v>9492</v>
      </c>
      <c r="G203" s="23">
        <v>101</v>
      </c>
      <c r="H203" s="23">
        <v>16063</v>
      </c>
      <c r="I203" s="23">
        <v>15812</v>
      </c>
      <c r="J203" s="23">
        <v>230</v>
      </c>
    </row>
    <row r="204" spans="1:10">
      <c r="A204" s="159" t="s">
        <v>526</v>
      </c>
      <c r="B204" s="23">
        <v>72762</v>
      </c>
      <c r="C204" s="23">
        <v>4414</v>
      </c>
      <c r="D204" s="23">
        <v>1868</v>
      </c>
      <c r="E204" s="23">
        <v>0</v>
      </c>
      <c r="F204" s="23">
        <v>5375</v>
      </c>
      <c r="G204" s="23">
        <v>1140</v>
      </c>
      <c r="H204" s="23">
        <v>12973</v>
      </c>
      <c r="I204" s="23">
        <v>3836</v>
      </c>
      <c r="J204" s="23">
        <v>2445</v>
      </c>
    </row>
    <row r="205" spans="1:10">
      <c r="A205" s="159" t="s">
        <v>527</v>
      </c>
      <c r="B205" s="23">
        <v>49746</v>
      </c>
      <c r="C205" s="23">
        <v>9659</v>
      </c>
      <c r="D205" s="23">
        <v>1862</v>
      </c>
      <c r="E205" s="23">
        <v>0</v>
      </c>
      <c r="F205" s="23">
        <v>4570</v>
      </c>
      <c r="G205" s="23">
        <v>670</v>
      </c>
      <c r="H205" s="23">
        <v>3687</v>
      </c>
      <c r="I205" s="23">
        <v>4137</v>
      </c>
      <c r="J205" s="23">
        <v>439</v>
      </c>
    </row>
    <row r="206" spans="1:10" ht="24" customHeight="1">
      <c r="A206" s="158" t="s">
        <v>528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9" t="s">
        <v>529</v>
      </c>
      <c r="B207" s="23">
        <v>92238</v>
      </c>
      <c r="C207" s="23">
        <v>15707</v>
      </c>
      <c r="D207" s="23">
        <v>13272</v>
      </c>
      <c r="E207" s="23">
        <v>0</v>
      </c>
      <c r="F207" s="23">
        <v>5358</v>
      </c>
      <c r="G207" s="23">
        <v>1562</v>
      </c>
      <c r="H207" s="23">
        <v>31208</v>
      </c>
      <c r="I207" s="23">
        <v>11343</v>
      </c>
      <c r="J207" s="23">
        <v>9</v>
      </c>
    </row>
    <row r="208" spans="1:10">
      <c r="A208" s="159" t="s">
        <v>530</v>
      </c>
      <c r="B208" s="23">
        <v>19631</v>
      </c>
      <c r="C208" s="23">
        <v>21038</v>
      </c>
      <c r="D208" s="23">
        <v>3223</v>
      </c>
      <c r="E208" s="23">
        <v>0</v>
      </c>
      <c r="F208" s="23">
        <v>2871</v>
      </c>
      <c r="G208" s="23">
        <v>-24</v>
      </c>
      <c r="H208" s="23">
        <v>247</v>
      </c>
      <c r="I208" s="23">
        <v>4973</v>
      </c>
      <c r="J208" s="23">
        <v>71</v>
      </c>
    </row>
    <row r="209" spans="1:10">
      <c r="A209" s="159" t="s">
        <v>531</v>
      </c>
      <c r="B209" s="23">
        <v>43647</v>
      </c>
      <c r="C209" s="23">
        <v>5019</v>
      </c>
      <c r="D209" s="23">
        <v>841</v>
      </c>
      <c r="E209" s="23">
        <v>0</v>
      </c>
      <c r="F209" s="23">
        <v>3003</v>
      </c>
      <c r="G209" s="23">
        <v>15</v>
      </c>
      <c r="H209" s="23">
        <v>14769</v>
      </c>
      <c r="I209" s="23">
        <v>3594</v>
      </c>
      <c r="J209" s="23">
        <v>241</v>
      </c>
    </row>
    <row r="210" spans="1:10">
      <c r="A210" s="159" t="s">
        <v>532</v>
      </c>
      <c r="B210" s="23">
        <v>50573</v>
      </c>
      <c r="C210" s="23">
        <v>5697</v>
      </c>
      <c r="D210" s="23">
        <v>1562</v>
      </c>
      <c r="E210" s="23">
        <v>0</v>
      </c>
      <c r="F210" s="23">
        <v>4048</v>
      </c>
      <c r="G210" s="23">
        <v>2</v>
      </c>
      <c r="H210" s="23">
        <v>20845</v>
      </c>
      <c r="I210" s="23">
        <v>7195</v>
      </c>
      <c r="J210" s="23">
        <v>-142</v>
      </c>
    </row>
    <row r="211" spans="1:10">
      <c r="A211" s="159" t="s">
        <v>533</v>
      </c>
      <c r="B211" s="23">
        <v>41521</v>
      </c>
      <c r="C211" s="23">
        <v>4318</v>
      </c>
      <c r="D211" s="23">
        <v>1083</v>
      </c>
      <c r="E211" s="23">
        <v>0</v>
      </c>
      <c r="F211" s="23">
        <v>4362</v>
      </c>
      <c r="G211" s="23">
        <v>123</v>
      </c>
      <c r="H211" s="23">
        <v>24111</v>
      </c>
      <c r="I211" s="23">
        <v>8499</v>
      </c>
      <c r="J211" s="23">
        <v>0</v>
      </c>
    </row>
    <row r="212" spans="1:10">
      <c r="A212" s="159" t="s">
        <v>534</v>
      </c>
      <c r="B212" s="23">
        <v>63068</v>
      </c>
      <c r="C212" s="23">
        <v>8540</v>
      </c>
      <c r="D212" s="23">
        <v>1146</v>
      </c>
      <c r="E212" s="23">
        <v>0</v>
      </c>
      <c r="F212" s="23">
        <v>4240</v>
      </c>
      <c r="G212" s="23">
        <v>33</v>
      </c>
      <c r="H212" s="23">
        <v>28617</v>
      </c>
      <c r="I212" s="23">
        <v>7883</v>
      </c>
      <c r="J212" s="23">
        <v>16</v>
      </c>
    </row>
    <row r="213" spans="1:10">
      <c r="A213" s="159" t="s">
        <v>535</v>
      </c>
      <c r="B213" s="23">
        <v>74785</v>
      </c>
      <c r="C213" s="23">
        <v>12942</v>
      </c>
      <c r="D213" s="23">
        <v>2207</v>
      </c>
      <c r="E213" s="23">
        <v>0</v>
      </c>
      <c r="F213" s="23">
        <v>6780</v>
      </c>
      <c r="G213" s="23">
        <v>55</v>
      </c>
      <c r="H213" s="23">
        <v>26371</v>
      </c>
      <c r="I213" s="23">
        <v>7871</v>
      </c>
      <c r="J213" s="23">
        <v>15</v>
      </c>
    </row>
    <row r="214" spans="1:10">
      <c r="A214" s="159" t="s">
        <v>536</v>
      </c>
      <c r="B214" s="23">
        <v>221747</v>
      </c>
      <c r="C214" s="23">
        <v>135742</v>
      </c>
      <c r="D214" s="23">
        <v>16793</v>
      </c>
      <c r="E214" s="23">
        <v>0</v>
      </c>
      <c r="F214" s="23">
        <v>7129</v>
      </c>
      <c r="G214" s="23">
        <v>359</v>
      </c>
      <c r="H214" s="23">
        <v>19244</v>
      </c>
      <c r="I214" s="23">
        <v>45617</v>
      </c>
      <c r="J214" s="23">
        <v>8381</v>
      </c>
    </row>
    <row r="215" spans="1:10">
      <c r="A215" s="159" t="s">
        <v>537</v>
      </c>
      <c r="B215" s="23">
        <v>49475</v>
      </c>
      <c r="C215" s="23">
        <v>17085</v>
      </c>
      <c r="D215" s="23">
        <v>1171</v>
      </c>
      <c r="E215" s="23">
        <v>0</v>
      </c>
      <c r="F215" s="23">
        <v>4482</v>
      </c>
      <c r="G215" s="23">
        <v>240</v>
      </c>
      <c r="H215" s="23">
        <v>18310</v>
      </c>
      <c r="I215" s="23">
        <v>5818</v>
      </c>
      <c r="J215" s="23">
        <v>0</v>
      </c>
    </row>
    <row r="216" spans="1:10">
      <c r="A216" s="159" t="s">
        <v>538</v>
      </c>
      <c r="B216" s="23">
        <v>82704</v>
      </c>
      <c r="C216" s="23">
        <v>16610</v>
      </c>
      <c r="D216" s="23">
        <v>2408</v>
      </c>
      <c r="E216" s="23">
        <v>0</v>
      </c>
      <c r="F216" s="23">
        <v>7786</v>
      </c>
      <c r="G216" s="23">
        <v>46</v>
      </c>
      <c r="H216" s="23">
        <v>21898</v>
      </c>
      <c r="I216" s="23">
        <v>9171</v>
      </c>
      <c r="J216" s="23">
        <v>2</v>
      </c>
    </row>
    <row r="217" spans="1:10">
      <c r="A217" s="159" t="s">
        <v>539</v>
      </c>
      <c r="B217" s="23">
        <v>20367</v>
      </c>
      <c r="C217" s="23">
        <v>647</v>
      </c>
      <c r="D217" s="23">
        <v>45</v>
      </c>
      <c r="E217" s="23">
        <v>0</v>
      </c>
      <c r="F217" s="23">
        <v>2203</v>
      </c>
      <c r="G217" s="23">
        <v>96</v>
      </c>
      <c r="H217" s="23">
        <v>5699</v>
      </c>
      <c r="I217" s="23">
        <v>1698</v>
      </c>
      <c r="J217" s="23">
        <v>0</v>
      </c>
    </row>
    <row r="218" spans="1:10">
      <c r="A218" s="159" t="s">
        <v>540</v>
      </c>
      <c r="B218" s="23">
        <v>11381</v>
      </c>
      <c r="C218" s="23">
        <v>4838</v>
      </c>
      <c r="D218" s="23">
        <v>0</v>
      </c>
      <c r="E218" s="23">
        <v>0</v>
      </c>
      <c r="F218" s="23">
        <v>1833</v>
      </c>
      <c r="G218" s="23">
        <v>0</v>
      </c>
      <c r="H218" s="23">
        <v>6066</v>
      </c>
      <c r="I218" s="23">
        <v>1799</v>
      </c>
      <c r="J218" s="23">
        <v>89</v>
      </c>
    </row>
    <row r="219" spans="1:10">
      <c r="A219" s="159" t="s">
        <v>541</v>
      </c>
      <c r="B219" s="23">
        <v>62543</v>
      </c>
      <c r="C219" s="23">
        <v>6625</v>
      </c>
      <c r="D219" s="23">
        <v>2254</v>
      </c>
      <c r="E219" s="23">
        <v>0</v>
      </c>
      <c r="F219" s="23">
        <v>5360</v>
      </c>
      <c r="G219" s="23">
        <v>2308</v>
      </c>
      <c r="H219" s="23">
        <v>17873</v>
      </c>
      <c r="I219" s="23">
        <v>6677</v>
      </c>
      <c r="J219" s="23">
        <v>834</v>
      </c>
    </row>
    <row r="220" spans="1:10">
      <c r="A220" s="159" t="s">
        <v>542</v>
      </c>
      <c r="B220" s="23">
        <v>46309</v>
      </c>
      <c r="C220" s="23">
        <v>10727</v>
      </c>
      <c r="D220" s="23">
        <v>482</v>
      </c>
      <c r="E220" s="23">
        <v>0</v>
      </c>
      <c r="F220" s="23">
        <v>4174</v>
      </c>
      <c r="G220" s="23">
        <v>32</v>
      </c>
      <c r="H220" s="23">
        <v>0</v>
      </c>
      <c r="I220" s="23">
        <v>6465</v>
      </c>
      <c r="J220" s="23">
        <v>0</v>
      </c>
    </row>
    <row r="221" spans="1:10">
      <c r="A221" s="159" t="s">
        <v>543</v>
      </c>
      <c r="B221" s="23">
        <v>46843</v>
      </c>
      <c r="C221" s="23">
        <v>5922</v>
      </c>
      <c r="D221" s="23">
        <v>1412</v>
      </c>
      <c r="E221" s="23">
        <v>0</v>
      </c>
      <c r="F221" s="23">
        <v>5804</v>
      </c>
      <c r="G221" s="23">
        <v>42</v>
      </c>
      <c r="H221" s="23">
        <v>3235</v>
      </c>
      <c r="I221" s="23">
        <v>4908</v>
      </c>
      <c r="J221" s="23">
        <v>0</v>
      </c>
    </row>
    <row r="222" spans="1:10">
      <c r="A222" s="159" t="s">
        <v>544</v>
      </c>
      <c r="B222" s="23">
        <v>48733</v>
      </c>
      <c r="C222" s="23">
        <v>7866</v>
      </c>
      <c r="D222" s="23">
        <v>241</v>
      </c>
      <c r="E222" s="23">
        <v>0</v>
      </c>
      <c r="F222" s="23">
        <v>4895</v>
      </c>
      <c r="G222" s="23">
        <v>0</v>
      </c>
      <c r="H222" s="23">
        <v>28659</v>
      </c>
      <c r="I222" s="23">
        <v>6485</v>
      </c>
      <c r="J222" s="23">
        <v>469</v>
      </c>
    </row>
    <row r="223" spans="1:10" ht="24.75" customHeight="1">
      <c r="A223" s="158" t="s">
        <v>545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9" t="s">
        <v>546</v>
      </c>
      <c r="B224" s="23">
        <v>39064</v>
      </c>
      <c r="C224" s="23">
        <v>11293</v>
      </c>
      <c r="D224" s="23">
        <v>478</v>
      </c>
      <c r="E224" s="23">
        <v>0</v>
      </c>
      <c r="F224" s="23">
        <v>3026</v>
      </c>
      <c r="G224" s="23">
        <v>1</v>
      </c>
      <c r="H224" s="23">
        <v>5201</v>
      </c>
      <c r="I224" s="23">
        <v>3662</v>
      </c>
      <c r="J224" s="23">
        <v>0</v>
      </c>
    </row>
    <row r="225" spans="1:10">
      <c r="A225" s="159" t="s">
        <v>547</v>
      </c>
      <c r="B225" s="23">
        <v>35625</v>
      </c>
      <c r="C225" s="23">
        <v>8321</v>
      </c>
      <c r="D225" s="23">
        <v>546</v>
      </c>
      <c r="E225" s="23">
        <v>0</v>
      </c>
      <c r="F225" s="23">
        <v>1176</v>
      </c>
      <c r="G225" s="23">
        <v>16</v>
      </c>
      <c r="H225" s="23">
        <v>2995</v>
      </c>
      <c r="I225" s="23">
        <v>4179</v>
      </c>
      <c r="J225" s="23">
        <v>116</v>
      </c>
    </row>
    <row r="226" spans="1:10">
      <c r="A226" s="159" t="s">
        <v>548</v>
      </c>
      <c r="B226" s="23">
        <v>56026</v>
      </c>
      <c r="C226" s="23">
        <v>25904</v>
      </c>
      <c r="D226" s="23">
        <v>1448</v>
      </c>
      <c r="E226" s="23">
        <v>0</v>
      </c>
      <c r="F226" s="23">
        <v>4712</v>
      </c>
      <c r="G226" s="23">
        <v>202</v>
      </c>
      <c r="H226" s="23">
        <v>20652</v>
      </c>
      <c r="I226" s="23">
        <v>7135</v>
      </c>
      <c r="J226" s="23">
        <v>1234</v>
      </c>
    </row>
    <row r="227" spans="1:10">
      <c r="A227" s="159" t="s">
        <v>549</v>
      </c>
      <c r="B227" s="23">
        <v>34223</v>
      </c>
      <c r="C227" s="23">
        <v>8706</v>
      </c>
      <c r="D227" s="23">
        <v>483</v>
      </c>
      <c r="E227" s="23">
        <v>0</v>
      </c>
      <c r="F227" s="23">
        <v>2013</v>
      </c>
      <c r="G227" s="23">
        <v>33</v>
      </c>
      <c r="H227" s="23">
        <v>17800</v>
      </c>
      <c r="I227" s="23">
        <v>2336</v>
      </c>
      <c r="J227" s="23">
        <v>0</v>
      </c>
    </row>
    <row r="228" spans="1:10">
      <c r="A228" s="159" t="s">
        <v>550</v>
      </c>
      <c r="B228" s="23">
        <v>107816</v>
      </c>
      <c r="C228" s="23">
        <v>21082</v>
      </c>
      <c r="D228" s="23">
        <v>3717</v>
      </c>
      <c r="E228" s="23">
        <v>0</v>
      </c>
      <c r="F228" s="23">
        <v>6185</v>
      </c>
      <c r="G228" s="23">
        <v>181</v>
      </c>
      <c r="H228" s="23">
        <v>20218</v>
      </c>
      <c r="I228" s="23">
        <v>13988</v>
      </c>
      <c r="J228" s="23">
        <v>617</v>
      </c>
    </row>
    <row r="229" spans="1:10">
      <c r="A229" s="159" t="s">
        <v>551</v>
      </c>
      <c r="B229" s="23">
        <v>104365</v>
      </c>
      <c r="C229" s="23">
        <v>8623</v>
      </c>
      <c r="D229" s="23">
        <v>4349</v>
      </c>
      <c r="E229" s="23">
        <v>0</v>
      </c>
      <c r="F229" s="23">
        <v>8164</v>
      </c>
      <c r="G229" s="23">
        <v>2616</v>
      </c>
      <c r="H229" s="23">
        <v>11676</v>
      </c>
      <c r="I229" s="23">
        <v>5487</v>
      </c>
      <c r="J229" s="23">
        <v>5236</v>
      </c>
    </row>
    <row r="230" spans="1:10">
      <c r="A230" s="159" t="s">
        <v>552</v>
      </c>
      <c r="B230" s="23">
        <v>18055</v>
      </c>
      <c r="C230" s="23">
        <v>8916</v>
      </c>
      <c r="D230" s="23">
        <v>250</v>
      </c>
      <c r="E230" s="23">
        <v>0</v>
      </c>
      <c r="F230" s="23">
        <v>2493</v>
      </c>
      <c r="G230" s="23">
        <v>0</v>
      </c>
      <c r="H230" s="23">
        <v>2114</v>
      </c>
      <c r="I230" s="23">
        <v>1736</v>
      </c>
      <c r="J230" s="23">
        <v>0</v>
      </c>
    </row>
    <row r="231" spans="1:10">
      <c r="A231" s="159" t="s">
        <v>553</v>
      </c>
      <c r="B231" s="23">
        <v>27053</v>
      </c>
      <c r="C231" s="23">
        <v>8264</v>
      </c>
      <c r="D231" s="23">
        <v>1187</v>
      </c>
      <c r="E231" s="23">
        <v>0</v>
      </c>
      <c r="F231" s="23">
        <v>4140</v>
      </c>
      <c r="G231" s="23">
        <v>263</v>
      </c>
      <c r="H231" s="23">
        <v>5446</v>
      </c>
      <c r="I231" s="23">
        <v>3554</v>
      </c>
      <c r="J231" s="23">
        <v>0</v>
      </c>
    </row>
    <row r="232" spans="1:10">
      <c r="A232" s="159" t="s">
        <v>554</v>
      </c>
      <c r="B232" s="23">
        <v>104883</v>
      </c>
      <c r="C232" s="23">
        <v>38757</v>
      </c>
      <c r="D232" s="23">
        <v>2213</v>
      </c>
      <c r="E232" s="23">
        <v>0</v>
      </c>
      <c r="F232" s="23">
        <v>5884</v>
      </c>
      <c r="G232" s="23">
        <v>670</v>
      </c>
      <c r="H232" s="23">
        <v>28584</v>
      </c>
      <c r="I232" s="23">
        <v>13669</v>
      </c>
      <c r="J232" s="23">
        <v>582</v>
      </c>
    </row>
    <row r="233" spans="1:10">
      <c r="A233" s="159" t="s">
        <v>555</v>
      </c>
      <c r="B233" s="23">
        <v>8294</v>
      </c>
      <c r="C233" s="23">
        <v>12256</v>
      </c>
      <c r="D233" s="23">
        <v>0</v>
      </c>
      <c r="E233" s="23">
        <v>0</v>
      </c>
      <c r="F233" s="23">
        <v>1407</v>
      </c>
      <c r="G233" s="23">
        <v>0</v>
      </c>
      <c r="H233" s="23">
        <v>0</v>
      </c>
      <c r="I233" s="23">
        <v>2881</v>
      </c>
      <c r="J233" s="23">
        <v>0</v>
      </c>
    </row>
    <row r="234" spans="1:10">
      <c r="A234" s="159" t="s">
        <v>556</v>
      </c>
      <c r="B234" s="23">
        <v>27940</v>
      </c>
      <c r="C234" s="23">
        <v>14392</v>
      </c>
      <c r="D234" s="23">
        <v>207</v>
      </c>
      <c r="E234" s="23">
        <v>0</v>
      </c>
      <c r="F234" s="23">
        <v>3420</v>
      </c>
      <c r="G234" s="23">
        <v>41</v>
      </c>
      <c r="H234" s="23">
        <v>3919</v>
      </c>
      <c r="I234" s="23">
        <v>6603</v>
      </c>
      <c r="J234" s="23">
        <v>337</v>
      </c>
    </row>
    <row r="235" spans="1:10">
      <c r="A235" s="159" t="s">
        <v>557</v>
      </c>
      <c r="B235" s="23">
        <v>600664</v>
      </c>
      <c r="C235" s="23">
        <v>188973</v>
      </c>
      <c r="D235" s="23">
        <v>689369</v>
      </c>
      <c r="E235" s="23">
        <v>37186</v>
      </c>
      <c r="F235" s="23">
        <v>0</v>
      </c>
      <c r="G235" s="23">
        <v>671548</v>
      </c>
      <c r="H235" s="23">
        <v>42019</v>
      </c>
      <c r="I235" s="23">
        <v>72305</v>
      </c>
      <c r="J235" s="23">
        <v>3345</v>
      </c>
    </row>
    <row r="236" spans="1:10" ht="22.5" customHeight="1">
      <c r="A236" s="158" t="s">
        <v>558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9" t="s">
        <v>559</v>
      </c>
      <c r="B237" s="23">
        <v>37274</v>
      </c>
      <c r="C237" s="23">
        <v>5845</v>
      </c>
      <c r="D237" s="23">
        <v>142</v>
      </c>
      <c r="E237" s="23">
        <v>0</v>
      </c>
      <c r="F237" s="23">
        <v>2533</v>
      </c>
      <c r="G237" s="23">
        <v>67</v>
      </c>
      <c r="H237" s="23">
        <v>85</v>
      </c>
      <c r="I237" s="23">
        <v>6599</v>
      </c>
      <c r="J237" s="23">
        <v>373</v>
      </c>
    </row>
    <row r="238" spans="1:10">
      <c r="A238" s="159" t="s">
        <v>560</v>
      </c>
      <c r="B238" s="23">
        <v>44384</v>
      </c>
      <c r="C238" s="23">
        <v>7034</v>
      </c>
      <c r="D238" s="23">
        <v>2977</v>
      </c>
      <c r="E238" s="23">
        <v>0</v>
      </c>
      <c r="F238" s="23">
        <v>4262</v>
      </c>
      <c r="G238" s="23">
        <v>20</v>
      </c>
      <c r="H238" s="23">
        <v>10420</v>
      </c>
      <c r="I238" s="23">
        <v>6520</v>
      </c>
      <c r="J238" s="23">
        <v>1139</v>
      </c>
    </row>
    <row r="239" spans="1:10">
      <c r="A239" s="159" t="s">
        <v>561</v>
      </c>
      <c r="B239" s="23">
        <v>72790</v>
      </c>
      <c r="C239" s="23">
        <v>16470</v>
      </c>
      <c r="D239" s="23">
        <v>3874</v>
      </c>
      <c r="E239" s="23">
        <v>0</v>
      </c>
      <c r="F239" s="23">
        <v>4721</v>
      </c>
      <c r="G239" s="23">
        <v>19</v>
      </c>
      <c r="H239" s="23">
        <v>4534</v>
      </c>
      <c r="I239" s="23">
        <v>6418</v>
      </c>
      <c r="J239" s="23">
        <v>480</v>
      </c>
    </row>
    <row r="240" spans="1:10">
      <c r="A240" s="159" t="s">
        <v>562</v>
      </c>
      <c r="B240" s="23">
        <v>44883</v>
      </c>
      <c r="C240" s="23">
        <v>14329</v>
      </c>
      <c r="D240" s="23">
        <v>584</v>
      </c>
      <c r="E240" s="23">
        <v>0</v>
      </c>
      <c r="F240" s="23">
        <v>3035</v>
      </c>
      <c r="G240" s="23">
        <v>67</v>
      </c>
      <c r="H240" s="23">
        <v>23</v>
      </c>
      <c r="I240" s="23">
        <v>2347</v>
      </c>
      <c r="J240" s="23">
        <v>1580</v>
      </c>
    </row>
    <row r="241" spans="1:10">
      <c r="A241" s="159" t="s">
        <v>563</v>
      </c>
      <c r="B241" s="23">
        <v>114351</v>
      </c>
      <c r="C241" s="23">
        <v>11584</v>
      </c>
      <c r="D241" s="23">
        <v>2120</v>
      </c>
      <c r="E241" s="23">
        <v>0</v>
      </c>
      <c r="F241" s="23">
        <v>4658</v>
      </c>
      <c r="G241" s="23">
        <v>493</v>
      </c>
      <c r="H241" s="23">
        <v>23713</v>
      </c>
      <c r="I241" s="23">
        <v>10263</v>
      </c>
      <c r="J241" s="23">
        <v>563</v>
      </c>
    </row>
    <row r="242" spans="1:10">
      <c r="A242" s="159" t="s">
        <v>564</v>
      </c>
      <c r="B242" s="23">
        <v>21568</v>
      </c>
      <c r="C242" s="23">
        <v>4452</v>
      </c>
      <c r="D242" s="23">
        <v>79</v>
      </c>
      <c r="E242" s="23">
        <v>0</v>
      </c>
      <c r="F242" s="23">
        <v>1773</v>
      </c>
      <c r="G242" s="23">
        <v>57</v>
      </c>
      <c r="H242" s="23">
        <v>11562</v>
      </c>
      <c r="I242" s="23">
        <v>3449</v>
      </c>
      <c r="J242" s="23">
        <v>3</v>
      </c>
    </row>
    <row r="243" spans="1:10">
      <c r="A243" s="159" t="s">
        <v>565</v>
      </c>
      <c r="B243" s="23">
        <v>71957</v>
      </c>
      <c r="C243" s="23">
        <v>9012</v>
      </c>
      <c r="D243" s="23">
        <v>1375</v>
      </c>
      <c r="E243" s="23">
        <v>0</v>
      </c>
      <c r="F243" s="23">
        <v>5408</v>
      </c>
      <c r="G243" s="23">
        <v>290</v>
      </c>
      <c r="H243" s="23">
        <v>5948</v>
      </c>
      <c r="I243" s="23">
        <v>10706</v>
      </c>
      <c r="J243" s="23">
        <v>263</v>
      </c>
    </row>
    <row r="244" spans="1:10">
      <c r="A244" s="159" t="s">
        <v>566</v>
      </c>
      <c r="B244" s="23">
        <v>13850</v>
      </c>
      <c r="C244" s="23">
        <v>2381</v>
      </c>
      <c r="D244" s="23">
        <v>169</v>
      </c>
      <c r="E244" s="23">
        <v>0</v>
      </c>
      <c r="F244" s="23">
        <v>2242</v>
      </c>
      <c r="G244" s="23">
        <v>1</v>
      </c>
      <c r="H244" s="23">
        <v>4500</v>
      </c>
      <c r="I244" s="23">
        <v>1775</v>
      </c>
      <c r="J244" s="23">
        <v>0</v>
      </c>
    </row>
    <row r="245" spans="1:10">
      <c r="A245" s="159" t="s">
        <v>567</v>
      </c>
      <c r="B245" s="23">
        <v>27359</v>
      </c>
      <c r="C245" s="23">
        <v>520</v>
      </c>
      <c r="D245" s="23">
        <v>8</v>
      </c>
      <c r="E245" s="23">
        <v>0</v>
      </c>
      <c r="F245" s="23">
        <v>4037</v>
      </c>
      <c r="G245" s="23">
        <v>0</v>
      </c>
      <c r="H245" s="23">
        <v>6950</v>
      </c>
      <c r="I245" s="23">
        <v>4949</v>
      </c>
      <c r="J245" s="23">
        <v>365</v>
      </c>
    </row>
    <row r="246" spans="1:10">
      <c r="A246" s="159" t="s">
        <v>568</v>
      </c>
      <c r="B246" s="23">
        <v>320112</v>
      </c>
      <c r="C246" s="23">
        <v>243473</v>
      </c>
      <c r="D246" s="23">
        <v>16814</v>
      </c>
      <c r="E246" s="23">
        <v>0</v>
      </c>
      <c r="F246" s="23">
        <v>6649</v>
      </c>
      <c r="G246" s="23">
        <v>0</v>
      </c>
      <c r="H246" s="23">
        <v>0</v>
      </c>
      <c r="I246" s="23">
        <v>72765</v>
      </c>
      <c r="J246" s="23">
        <v>842</v>
      </c>
    </row>
    <row r="247" spans="1:10" ht="21" customHeight="1">
      <c r="A247" s="158" t="s">
        <v>569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9" t="s">
        <v>570</v>
      </c>
      <c r="B248" s="23">
        <v>84790</v>
      </c>
      <c r="C248" s="23">
        <v>11266</v>
      </c>
      <c r="D248" s="23">
        <v>1729</v>
      </c>
      <c r="E248" s="23">
        <v>0</v>
      </c>
      <c r="F248" s="23">
        <v>5721</v>
      </c>
      <c r="G248" s="23">
        <v>352</v>
      </c>
      <c r="H248" s="23">
        <v>6742</v>
      </c>
      <c r="I248" s="23">
        <v>6735</v>
      </c>
      <c r="J248" s="23">
        <v>190</v>
      </c>
    </row>
    <row r="249" spans="1:10">
      <c r="A249" s="159" t="s">
        <v>571</v>
      </c>
      <c r="B249" s="23">
        <v>233530</v>
      </c>
      <c r="C249" s="23">
        <v>39082</v>
      </c>
      <c r="D249" s="23">
        <v>3105</v>
      </c>
      <c r="E249" s="23">
        <v>0</v>
      </c>
      <c r="F249" s="23">
        <v>18366</v>
      </c>
      <c r="G249" s="23">
        <v>693</v>
      </c>
      <c r="H249" s="23">
        <v>64428</v>
      </c>
      <c r="I249" s="23">
        <v>40565</v>
      </c>
      <c r="J249" s="23">
        <v>2862</v>
      </c>
    </row>
    <row r="250" spans="1:10">
      <c r="A250" s="159" t="s">
        <v>572</v>
      </c>
      <c r="B250" s="23">
        <v>175074</v>
      </c>
      <c r="C250" s="23">
        <v>62511</v>
      </c>
      <c r="D250" s="23">
        <v>11616</v>
      </c>
      <c r="E250" s="23">
        <v>0</v>
      </c>
      <c r="F250" s="23">
        <v>7568</v>
      </c>
      <c r="G250" s="23">
        <v>43</v>
      </c>
      <c r="H250" s="23">
        <v>610</v>
      </c>
      <c r="I250" s="23">
        <v>34150</v>
      </c>
      <c r="J250" s="23">
        <v>133</v>
      </c>
    </row>
    <row r="251" spans="1:10">
      <c r="A251" s="159" t="s">
        <v>573</v>
      </c>
      <c r="B251" s="23">
        <v>32165</v>
      </c>
      <c r="C251" s="23">
        <v>7007</v>
      </c>
      <c r="D251" s="23">
        <v>235</v>
      </c>
      <c r="E251" s="23">
        <v>0</v>
      </c>
      <c r="F251" s="23">
        <v>4657</v>
      </c>
      <c r="G251" s="23">
        <v>916</v>
      </c>
      <c r="H251" s="23">
        <v>0</v>
      </c>
      <c r="I251" s="23">
        <v>7451</v>
      </c>
      <c r="J251" s="23">
        <v>0</v>
      </c>
    </row>
    <row r="252" spans="1:10">
      <c r="A252" s="159" t="s">
        <v>574</v>
      </c>
      <c r="B252" s="23">
        <v>66707</v>
      </c>
      <c r="C252" s="23">
        <v>4520</v>
      </c>
      <c r="D252" s="23">
        <v>719</v>
      </c>
      <c r="E252" s="23">
        <v>0</v>
      </c>
      <c r="F252" s="23">
        <v>3984</v>
      </c>
      <c r="G252" s="23">
        <v>199</v>
      </c>
      <c r="H252" s="23">
        <v>21078</v>
      </c>
      <c r="I252" s="23">
        <v>13773</v>
      </c>
      <c r="J252" s="23">
        <v>1188</v>
      </c>
    </row>
    <row r="253" spans="1:10">
      <c r="A253" s="159" t="s">
        <v>575</v>
      </c>
      <c r="B253" s="23">
        <v>37015</v>
      </c>
      <c r="C253" s="23">
        <v>2762</v>
      </c>
      <c r="D253" s="23">
        <v>777</v>
      </c>
      <c r="E253" s="23">
        <v>0</v>
      </c>
      <c r="F253" s="23">
        <v>3760</v>
      </c>
      <c r="G253" s="23">
        <v>54</v>
      </c>
      <c r="H253" s="23">
        <v>8798</v>
      </c>
      <c r="I253" s="23">
        <v>4081</v>
      </c>
      <c r="J253" s="23">
        <v>7</v>
      </c>
    </row>
    <row r="254" spans="1:10">
      <c r="A254" s="159" t="s">
        <v>576</v>
      </c>
      <c r="B254" s="23">
        <v>96407</v>
      </c>
      <c r="C254" s="23">
        <v>49533</v>
      </c>
      <c r="D254" s="23">
        <v>5305</v>
      </c>
      <c r="E254" s="23">
        <v>0</v>
      </c>
      <c r="F254" s="23">
        <v>1005</v>
      </c>
      <c r="G254" s="23">
        <v>1996</v>
      </c>
      <c r="H254" s="23">
        <v>31683</v>
      </c>
      <c r="I254" s="23">
        <v>13107</v>
      </c>
      <c r="J254" s="23">
        <v>2233</v>
      </c>
    </row>
    <row r="255" spans="1:10">
      <c r="A255" s="159" t="s">
        <v>577</v>
      </c>
      <c r="B255" s="23">
        <v>39627</v>
      </c>
      <c r="C255" s="23">
        <v>5612</v>
      </c>
      <c r="D255" s="23">
        <v>1462</v>
      </c>
      <c r="E255" s="23">
        <v>0</v>
      </c>
      <c r="F255" s="23">
        <v>2885</v>
      </c>
      <c r="G255" s="23">
        <v>16</v>
      </c>
      <c r="H255" s="23">
        <v>11145</v>
      </c>
      <c r="I255" s="23">
        <v>4838</v>
      </c>
      <c r="J255" s="23">
        <v>16</v>
      </c>
    </row>
    <row r="256" spans="1:10">
      <c r="A256" s="159" t="s">
        <v>578</v>
      </c>
      <c r="B256" s="23">
        <v>79021</v>
      </c>
      <c r="C256" s="23">
        <v>19034</v>
      </c>
      <c r="D256" s="23">
        <v>7263</v>
      </c>
      <c r="E256" s="23">
        <v>0</v>
      </c>
      <c r="F256" s="23">
        <v>4741</v>
      </c>
      <c r="G256" s="23">
        <v>4702</v>
      </c>
      <c r="H256" s="23">
        <v>1872</v>
      </c>
      <c r="I256" s="23">
        <v>13132</v>
      </c>
      <c r="J256" s="23">
        <v>2339</v>
      </c>
    </row>
    <row r="257" spans="1:10">
      <c r="A257" s="159" t="s">
        <v>579</v>
      </c>
      <c r="B257" s="23">
        <v>20608</v>
      </c>
      <c r="C257" s="23">
        <v>2473</v>
      </c>
      <c r="D257" s="23">
        <v>278</v>
      </c>
      <c r="E257" s="23">
        <v>0</v>
      </c>
      <c r="F257" s="23">
        <v>3154</v>
      </c>
      <c r="G257" s="23">
        <v>1</v>
      </c>
      <c r="H257" s="23">
        <v>7564</v>
      </c>
      <c r="I257" s="23">
        <v>4193</v>
      </c>
      <c r="J257" s="23">
        <v>1043</v>
      </c>
    </row>
    <row r="258" spans="1:10">
      <c r="A258" s="159" t="s">
        <v>580</v>
      </c>
      <c r="B258" s="23">
        <v>38701</v>
      </c>
      <c r="C258" s="23">
        <v>1450</v>
      </c>
      <c r="D258" s="23">
        <v>5823</v>
      </c>
      <c r="E258" s="23">
        <v>0</v>
      </c>
      <c r="F258" s="23">
        <v>3272</v>
      </c>
      <c r="G258" s="23">
        <v>516</v>
      </c>
      <c r="H258" s="23">
        <v>0</v>
      </c>
      <c r="I258" s="23">
        <v>5299</v>
      </c>
      <c r="J258" s="23">
        <v>985</v>
      </c>
    </row>
    <row r="259" spans="1:10">
      <c r="A259" s="159" t="s">
        <v>581</v>
      </c>
      <c r="B259" s="23">
        <v>27672</v>
      </c>
      <c r="C259" s="23">
        <v>10576</v>
      </c>
      <c r="D259" s="23">
        <v>630</v>
      </c>
      <c r="E259" s="23">
        <v>0</v>
      </c>
      <c r="F259" s="23">
        <v>3006</v>
      </c>
      <c r="G259" s="23">
        <v>207</v>
      </c>
      <c r="H259" s="23">
        <v>0</v>
      </c>
      <c r="I259" s="23">
        <v>3090</v>
      </c>
      <c r="J259" s="23">
        <v>0</v>
      </c>
    </row>
    <row r="260" spans="1:10">
      <c r="A260" s="159" t="s">
        <v>582</v>
      </c>
      <c r="B260" s="23">
        <v>37475</v>
      </c>
      <c r="C260" s="23">
        <v>6992</v>
      </c>
      <c r="D260" s="23">
        <v>201</v>
      </c>
      <c r="E260" s="23">
        <v>0</v>
      </c>
      <c r="F260" s="23">
        <v>3291</v>
      </c>
      <c r="G260" s="23">
        <v>-20</v>
      </c>
      <c r="H260" s="23">
        <v>9656</v>
      </c>
      <c r="I260" s="23">
        <v>4802</v>
      </c>
      <c r="J260" s="23">
        <v>0</v>
      </c>
    </row>
    <row r="261" spans="1:10">
      <c r="A261" s="159" t="s">
        <v>583</v>
      </c>
      <c r="B261" s="23">
        <v>24517</v>
      </c>
      <c r="C261" s="23">
        <v>14377</v>
      </c>
      <c r="D261" s="23">
        <v>145</v>
      </c>
      <c r="E261" s="23">
        <v>0</v>
      </c>
      <c r="F261" s="23">
        <v>3009</v>
      </c>
      <c r="G261" s="23">
        <v>62</v>
      </c>
      <c r="H261" s="23">
        <v>7447</v>
      </c>
      <c r="I261" s="23">
        <v>3702</v>
      </c>
      <c r="J261" s="23">
        <v>218</v>
      </c>
    </row>
    <row r="262" spans="1:10">
      <c r="A262" s="159" t="s">
        <v>584</v>
      </c>
      <c r="B262" s="23">
        <v>13687</v>
      </c>
      <c r="C262" s="23">
        <v>2776</v>
      </c>
      <c r="D262" s="23">
        <v>5</v>
      </c>
      <c r="E262" s="23">
        <v>0</v>
      </c>
      <c r="F262" s="23">
        <v>1002</v>
      </c>
      <c r="G262" s="23">
        <v>2</v>
      </c>
      <c r="H262" s="23">
        <v>196</v>
      </c>
      <c r="I262" s="23">
        <v>3227</v>
      </c>
      <c r="J262" s="23">
        <v>0</v>
      </c>
    </row>
    <row r="263" spans="1:10" ht="22.5" customHeight="1">
      <c r="A263" s="158" t="s">
        <v>585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9" t="s">
        <v>586</v>
      </c>
      <c r="B264" s="23">
        <v>89868</v>
      </c>
      <c r="C264" s="23">
        <v>16593</v>
      </c>
      <c r="D264" s="23">
        <v>4431</v>
      </c>
      <c r="E264" s="23">
        <v>0</v>
      </c>
      <c r="F264" s="23">
        <v>7661</v>
      </c>
      <c r="G264" s="23">
        <v>698</v>
      </c>
      <c r="H264" s="23">
        <v>17460</v>
      </c>
      <c r="I264" s="23">
        <v>14918</v>
      </c>
      <c r="J264" s="23">
        <v>0</v>
      </c>
    </row>
    <row r="265" spans="1:10">
      <c r="A265" s="159" t="s">
        <v>587</v>
      </c>
      <c r="B265" s="23">
        <v>322359</v>
      </c>
      <c r="C265" s="23">
        <v>147048</v>
      </c>
      <c r="D265" s="23">
        <v>8431</v>
      </c>
      <c r="E265" s="23">
        <v>0</v>
      </c>
      <c r="F265" s="23">
        <v>34032</v>
      </c>
      <c r="G265" s="23">
        <v>3057</v>
      </c>
      <c r="H265" s="23">
        <v>53173</v>
      </c>
      <c r="I265" s="23">
        <v>38531</v>
      </c>
      <c r="J265" s="23">
        <v>444</v>
      </c>
    </row>
    <row r="266" spans="1:10">
      <c r="A266" s="159" t="s">
        <v>588</v>
      </c>
      <c r="B266" s="23">
        <v>47682</v>
      </c>
      <c r="C266" s="23">
        <v>10931</v>
      </c>
      <c r="D266" s="23">
        <v>449</v>
      </c>
      <c r="E266" s="23">
        <v>0</v>
      </c>
      <c r="F266" s="23">
        <v>5464</v>
      </c>
      <c r="G266" s="23">
        <v>0</v>
      </c>
      <c r="H266" s="23">
        <v>26448</v>
      </c>
      <c r="I266" s="23">
        <v>7131</v>
      </c>
      <c r="J266" s="23">
        <v>0</v>
      </c>
    </row>
    <row r="267" spans="1:10">
      <c r="A267" s="159" t="s">
        <v>589</v>
      </c>
      <c r="B267" s="23">
        <v>174998</v>
      </c>
      <c r="C267" s="23">
        <v>57944</v>
      </c>
      <c r="D267" s="23">
        <v>6075</v>
      </c>
      <c r="E267" s="23">
        <v>9511</v>
      </c>
      <c r="F267" s="23">
        <v>-52</v>
      </c>
      <c r="G267" s="23">
        <v>4388</v>
      </c>
      <c r="H267" s="23">
        <v>47959</v>
      </c>
      <c r="I267" s="23">
        <v>20339</v>
      </c>
      <c r="J267" s="23">
        <v>823</v>
      </c>
    </row>
    <row r="268" spans="1:10">
      <c r="A268" s="159" t="s">
        <v>590</v>
      </c>
      <c r="B268" s="23">
        <v>80973</v>
      </c>
      <c r="C268" s="23">
        <v>23235</v>
      </c>
      <c r="D268" s="23">
        <v>2206</v>
      </c>
      <c r="E268" s="23">
        <v>0</v>
      </c>
      <c r="F268" s="23">
        <v>4622</v>
      </c>
      <c r="G268" s="23">
        <v>344</v>
      </c>
      <c r="H268" s="23">
        <v>32921</v>
      </c>
      <c r="I268" s="23">
        <v>10722</v>
      </c>
      <c r="J268" s="23">
        <v>662</v>
      </c>
    </row>
    <row r="269" spans="1:10">
      <c r="A269" s="159" t="s">
        <v>591</v>
      </c>
      <c r="B269" s="23">
        <v>20862</v>
      </c>
      <c r="C269" s="23">
        <v>16756</v>
      </c>
      <c r="D269" s="23">
        <v>1064</v>
      </c>
      <c r="E269" s="23">
        <v>0</v>
      </c>
      <c r="F269" s="23">
        <v>2621</v>
      </c>
      <c r="G269" s="23">
        <v>1169</v>
      </c>
      <c r="H269" s="23">
        <v>0</v>
      </c>
      <c r="I269" s="23">
        <v>7530</v>
      </c>
      <c r="J269" s="23">
        <v>0</v>
      </c>
    </row>
    <row r="270" spans="1:10">
      <c r="A270" s="159" t="s">
        <v>592</v>
      </c>
      <c r="B270" s="23">
        <v>14275</v>
      </c>
      <c r="C270" s="23">
        <v>9219</v>
      </c>
      <c r="D270" s="23">
        <v>224</v>
      </c>
      <c r="E270" s="23">
        <v>0</v>
      </c>
      <c r="F270" s="23">
        <v>-22</v>
      </c>
      <c r="G270" s="23">
        <v>62</v>
      </c>
      <c r="H270" s="23">
        <v>0</v>
      </c>
      <c r="I270" s="23">
        <v>5356</v>
      </c>
      <c r="J270" s="23">
        <v>0</v>
      </c>
    </row>
    <row r="271" spans="1:10">
      <c r="A271" s="159" t="s">
        <v>593</v>
      </c>
      <c r="B271" s="23">
        <v>37113</v>
      </c>
      <c r="C271" s="23">
        <v>3567</v>
      </c>
      <c r="D271" s="23">
        <v>43</v>
      </c>
      <c r="E271" s="23">
        <v>0</v>
      </c>
      <c r="F271" s="23">
        <v>3407</v>
      </c>
      <c r="G271" s="23">
        <v>0</v>
      </c>
      <c r="H271" s="23">
        <v>2940</v>
      </c>
      <c r="I271" s="23">
        <v>3273</v>
      </c>
      <c r="J271" s="23">
        <v>8</v>
      </c>
    </row>
    <row r="272" spans="1:10">
      <c r="A272" s="159" t="s">
        <v>594</v>
      </c>
      <c r="B272" s="23">
        <v>105669</v>
      </c>
      <c r="C272" s="23">
        <v>27512</v>
      </c>
      <c r="D272" s="23">
        <v>10863</v>
      </c>
      <c r="E272" s="23">
        <v>0</v>
      </c>
      <c r="F272" s="23">
        <v>7673</v>
      </c>
      <c r="G272" s="23">
        <v>6319</v>
      </c>
      <c r="H272" s="23">
        <v>25811</v>
      </c>
      <c r="I272" s="23">
        <v>16408</v>
      </c>
      <c r="J272" s="23">
        <v>334</v>
      </c>
    </row>
    <row r="273" spans="1:10">
      <c r="A273" s="159" t="s">
        <v>595</v>
      </c>
      <c r="B273" s="23">
        <v>102105</v>
      </c>
      <c r="C273" s="23">
        <v>9963</v>
      </c>
      <c r="D273" s="23">
        <v>83234</v>
      </c>
      <c r="E273" s="23">
        <v>0</v>
      </c>
      <c r="F273" s="23">
        <v>11278</v>
      </c>
      <c r="G273" s="23">
        <v>75295</v>
      </c>
      <c r="H273" s="23">
        <v>15657</v>
      </c>
      <c r="I273" s="23">
        <v>10664</v>
      </c>
      <c r="J273" s="23">
        <v>385</v>
      </c>
    </row>
    <row r="274" spans="1:10" ht="24.75" customHeight="1">
      <c r="A274" s="158" t="s">
        <v>596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9" t="s">
        <v>597</v>
      </c>
      <c r="B275" s="23">
        <v>102452</v>
      </c>
      <c r="C275" s="23">
        <v>26826</v>
      </c>
      <c r="D275" s="23">
        <v>7667</v>
      </c>
      <c r="E275" s="23">
        <v>2047</v>
      </c>
      <c r="F275" s="23">
        <v>9560</v>
      </c>
      <c r="G275" s="23">
        <v>4845</v>
      </c>
      <c r="H275" s="23">
        <v>0</v>
      </c>
      <c r="I275" s="23">
        <v>15038</v>
      </c>
      <c r="J275" s="23">
        <v>414</v>
      </c>
    </row>
    <row r="276" spans="1:10">
      <c r="A276" s="159" t="s">
        <v>598</v>
      </c>
      <c r="B276" s="23">
        <v>106480</v>
      </c>
      <c r="C276" s="23">
        <v>7208</v>
      </c>
      <c r="D276" s="23">
        <v>4848</v>
      </c>
      <c r="E276" s="23">
        <v>0</v>
      </c>
      <c r="F276" s="23">
        <v>5553</v>
      </c>
      <c r="G276" s="23">
        <v>0</v>
      </c>
      <c r="H276" s="23">
        <v>29920</v>
      </c>
      <c r="I276" s="23">
        <v>10506</v>
      </c>
      <c r="J276" s="23">
        <v>30</v>
      </c>
    </row>
    <row r="277" spans="1:10">
      <c r="A277" s="159" t="s">
        <v>599</v>
      </c>
      <c r="B277" s="23">
        <v>61040</v>
      </c>
      <c r="C277" s="23">
        <v>17444</v>
      </c>
      <c r="D277" s="23">
        <v>1787</v>
      </c>
      <c r="E277" s="23">
        <v>1674</v>
      </c>
      <c r="F277" s="23">
        <v>4776</v>
      </c>
      <c r="G277" s="23">
        <v>500</v>
      </c>
      <c r="H277" s="23">
        <v>0</v>
      </c>
      <c r="I277" s="23">
        <v>12192</v>
      </c>
      <c r="J277" s="23">
        <v>0</v>
      </c>
    </row>
    <row r="278" spans="1:10">
      <c r="A278" s="159" t="s">
        <v>600</v>
      </c>
      <c r="B278" s="23">
        <v>334543</v>
      </c>
      <c r="C278" s="23">
        <v>64289</v>
      </c>
      <c r="D278" s="23">
        <v>38420</v>
      </c>
      <c r="E278" s="23">
        <v>0</v>
      </c>
      <c r="F278" s="23">
        <v>24890</v>
      </c>
      <c r="G278" s="23">
        <v>8511</v>
      </c>
      <c r="H278" s="23">
        <v>39362</v>
      </c>
      <c r="I278" s="23">
        <v>45566</v>
      </c>
      <c r="J278" s="23">
        <v>433</v>
      </c>
    </row>
    <row r="279" spans="1:10">
      <c r="A279" s="159" t="s">
        <v>601</v>
      </c>
      <c r="B279" s="23">
        <v>41412</v>
      </c>
      <c r="C279" s="23">
        <v>14754</v>
      </c>
      <c r="D279" s="23">
        <v>1176</v>
      </c>
      <c r="E279" s="23">
        <v>0</v>
      </c>
      <c r="F279" s="23">
        <v>1921</v>
      </c>
      <c r="G279" s="23">
        <v>0</v>
      </c>
      <c r="H279" s="23">
        <v>6625</v>
      </c>
      <c r="I279" s="23">
        <v>8433</v>
      </c>
      <c r="J279" s="23">
        <v>0</v>
      </c>
    </row>
    <row r="280" spans="1:10">
      <c r="A280" s="159" t="s">
        <v>602</v>
      </c>
      <c r="B280" s="23">
        <v>32041</v>
      </c>
      <c r="C280" s="23">
        <v>8399</v>
      </c>
      <c r="D280" s="23">
        <v>1049</v>
      </c>
      <c r="E280" s="23">
        <v>0</v>
      </c>
      <c r="F280" s="23">
        <v>2825</v>
      </c>
      <c r="G280" s="23">
        <v>690</v>
      </c>
      <c r="H280" s="23">
        <v>9567</v>
      </c>
      <c r="I280" s="23">
        <v>4611</v>
      </c>
      <c r="J280" s="23">
        <v>0</v>
      </c>
    </row>
    <row r="281" spans="1:10">
      <c r="A281" s="159" t="s">
        <v>603</v>
      </c>
      <c r="B281" s="23">
        <v>206351</v>
      </c>
      <c r="C281" s="23">
        <v>56229</v>
      </c>
      <c r="D281" s="23">
        <v>15312</v>
      </c>
      <c r="E281" s="23">
        <v>6297</v>
      </c>
      <c r="F281" s="23">
        <v>-1162</v>
      </c>
      <c r="G281" s="23">
        <v>705</v>
      </c>
      <c r="H281" s="23">
        <v>38259</v>
      </c>
      <c r="I281" s="23">
        <v>23550</v>
      </c>
      <c r="J281" s="23">
        <v>27</v>
      </c>
    </row>
    <row r="282" spans="1:10" ht="23.25" customHeight="1">
      <c r="A282" s="158" t="s">
        <v>604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9" t="s">
        <v>605</v>
      </c>
      <c r="B283" s="23">
        <v>31776</v>
      </c>
      <c r="C283" s="23">
        <v>7248</v>
      </c>
      <c r="D283" s="23">
        <v>839</v>
      </c>
      <c r="E283" s="23">
        <v>0</v>
      </c>
      <c r="F283" s="23">
        <v>3058</v>
      </c>
      <c r="G283" s="23">
        <v>153</v>
      </c>
      <c r="H283" s="23">
        <v>7950</v>
      </c>
      <c r="I283" s="23">
        <v>4220</v>
      </c>
      <c r="J283" s="23">
        <v>0</v>
      </c>
    </row>
    <row r="284" spans="1:10">
      <c r="A284" s="159" t="s">
        <v>606</v>
      </c>
      <c r="B284" s="23">
        <v>17455</v>
      </c>
      <c r="C284" s="23">
        <v>3808</v>
      </c>
      <c r="D284" s="23">
        <v>128</v>
      </c>
      <c r="E284" s="23">
        <v>0</v>
      </c>
      <c r="F284" s="23">
        <v>2091</v>
      </c>
      <c r="G284" s="23">
        <v>0</v>
      </c>
      <c r="H284" s="23">
        <v>3048</v>
      </c>
      <c r="I284" s="23">
        <v>2869</v>
      </c>
      <c r="J284" s="23">
        <v>34</v>
      </c>
    </row>
    <row r="285" spans="1:10">
      <c r="A285" s="159" t="s">
        <v>607</v>
      </c>
      <c r="B285" s="23">
        <v>38724</v>
      </c>
      <c r="C285" s="23">
        <v>5885</v>
      </c>
      <c r="D285" s="23">
        <v>608</v>
      </c>
      <c r="E285" s="23">
        <v>0</v>
      </c>
      <c r="F285" s="23">
        <v>2826</v>
      </c>
      <c r="G285" s="23">
        <v>703</v>
      </c>
      <c r="H285" s="23">
        <v>1269</v>
      </c>
      <c r="I285" s="23">
        <v>2025</v>
      </c>
      <c r="J285" s="23">
        <v>0</v>
      </c>
    </row>
    <row r="286" spans="1:10">
      <c r="A286" s="159" t="s">
        <v>608</v>
      </c>
      <c r="B286" s="23">
        <v>65619</v>
      </c>
      <c r="C286" s="23">
        <v>13577</v>
      </c>
      <c r="D286" s="23">
        <v>421</v>
      </c>
      <c r="E286" s="23">
        <v>0</v>
      </c>
      <c r="F286" s="23">
        <v>7109</v>
      </c>
      <c r="G286" s="23">
        <v>147</v>
      </c>
      <c r="H286" s="23">
        <v>7625</v>
      </c>
      <c r="I286" s="23">
        <v>3767</v>
      </c>
      <c r="J286" s="23">
        <v>447</v>
      </c>
    </row>
    <row r="287" spans="1:10">
      <c r="A287" s="159" t="s">
        <v>609</v>
      </c>
      <c r="B287" s="23">
        <v>2248</v>
      </c>
      <c r="C287" s="23">
        <v>0</v>
      </c>
      <c r="D287" s="23">
        <v>0</v>
      </c>
      <c r="E287" s="23">
        <v>0</v>
      </c>
      <c r="F287" s="23">
        <v>243</v>
      </c>
      <c r="G287" s="23">
        <v>0</v>
      </c>
      <c r="H287" s="23">
        <v>0</v>
      </c>
      <c r="I287" s="23">
        <v>944</v>
      </c>
      <c r="J287" s="23">
        <v>0</v>
      </c>
    </row>
    <row r="288" spans="1:10">
      <c r="A288" s="159" t="s">
        <v>610</v>
      </c>
      <c r="B288" s="23">
        <v>47406</v>
      </c>
      <c r="C288" s="23">
        <v>15632</v>
      </c>
      <c r="D288" s="23">
        <v>243</v>
      </c>
      <c r="E288" s="23">
        <v>0</v>
      </c>
      <c r="F288" s="23">
        <v>3595</v>
      </c>
      <c r="G288" s="23">
        <v>12</v>
      </c>
      <c r="H288" s="23">
        <v>15016</v>
      </c>
      <c r="I288" s="23">
        <v>1861</v>
      </c>
      <c r="J288" s="23">
        <v>9</v>
      </c>
    </row>
    <row r="289" spans="1:10">
      <c r="A289" s="159" t="s">
        <v>611</v>
      </c>
      <c r="B289" s="23">
        <v>18757</v>
      </c>
      <c r="C289" s="23">
        <v>16481</v>
      </c>
      <c r="D289" s="23">
        <v>1163</v>
      </c>
      <c r="E289" s="23">
        <v>0</v>
      </c>
      <c r="F289" s="23">
        <v>2083</v>
      </c>
      <c r="G289" s="23">
        <v>10</v>
      </c>
      <c r="H289" s="23">
        <v>7229</v>
      </c>
      <c r="I289" s="23">
        <v>2339</v>
      </c>
      <c r="J289" s="23">
        <v>0</v>
      </c>
    </row>
    <row r="290" spans="1:10">
      <c r="A290" s="159" t="s">
        <v>612</v>
      </c>
      <c r="B290" s="23">
        <v>446960</v>
      </c>
      <c r="C290" s="23">
        <v>73292</v>
      </c>
      <c r="D290" s="23">
        <v>30007</v>
      </c>
      <c r="E290" s="23">
        <v>24087</v>
      </c>
      <c r="F290" s="23">
        <v>0</v>
      </c>
      <c r="G290" s="23">
        <v>382</v>
      </c>
      <c r="H290" s="23">
        <v>17796</v>
      </c>
      <c r="I290" s="23">
        <v>28786</v>
      </c>
      <c r="J290" s="23">
        <v>11788</v>
      </c>
    </row>
    <row r="291" spans="1:10" ht="23.25" customHeight="1">
      <c r="A291" s="158" t="s">
        <v>613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9" t="s">
        <v>614</v>
      </c>
      <c r="B292" s="23">
        <v>539</v>
      </c>
      <c r="C292" s="23">
        <v>1470</v>
      </c>
      <c r="D292" s="23">
        <v>92</v>
      </c>
      <c r="E292" s="23">
        <v>0</v>
      </c>
      <c r="F292" s="23">
        <v>-1</v>
      </c>
      <c r="G292" s="23">
        <v>0</v>
      </c>
      <c r="H292" s="23">
        <v>0</v>
      </c>
      <c r="I292" s="23">
        <v>0</v>
      </c>
      <c r="J292" s="23">
        <v>0</v>
      </c>
    </row>
    <row r="293" spans="1:10">
      <c r="A293" s="159" t="s">
        <v>615</v>
      </c>
      <c r="B293" s="23">
        <v>6424</v>
      </c>
      <c r="C293" s="23">
        <v>1144</v>
      </c>
      <c r="D293" s="23">
        <v>76</v>
      </c>
      <c r="E293" s="23">
        <v>0</v>
      </c>
      <c r="F293" s="23">
        <v>938</v>
      </c>
      <c r="G293" s="23">
        <v>0</v>
      </c>
      <c r="H293" s="23">
        <v>2</v>
      </c>
      <c r="I293" s="23">
        <v>1078</v>
      </c>
      <c r="J293" s="23">
        <v>0</v>
      </c>
    </row>
    <row r="294" spans="1:10">
      <c r="A294" s="159" t="s">
        <v>616</v>
      </c>
      <c r="B294" s="23">
        <v>79343</v>
      </c>
      <c r="C294" s="23">
        <v>19046</v>
      </c>
      <c r="D294" s="23">
        <v>2741</v>
      </c>
      <c r="E294" s="23">
        <v>0</v>
      </c>
      <c r="F294" s="23">
        <v>3393</v>
      </c>
      <c r="G294" s="23">
        <v>2955</v>
      </c>
      <c r="H294" s="23">
        <v>4470</v>
      </c>
      <c r="I294" s="23">
        <v>4173</v>
      </c>
      <c r="J294" s="23">
        <v>6651</v>
      </c>
    </row>
    <row r="295" spans="1:10">
      <c r="A295" s="159" t="s">
        <v>617</v>
      </c>
      <c r="B295" s="23">
        <v>4542</v>
      </c>
      <c r="C295" s="23">
        <v>4222</v>
      </c>
      <c r="D295" s="23">
        <v>27</v>
      </c>
      <c r="E295" s="23">
        <v>0</v>
      </c>
      <c r="F295" s="23">
        <v>540</v>
      </c>
      <c r="G295" s="23">
        <v>32</v>
      </c>
      <c r="H295" s="23">
        <v>2087</v>
      </c>
      <c r="I295" s="23">
        <v>674</v>
      </c>
      <c r="J295" s="23">
        <v>0</v>
      </c>
    </row>
    <row r="296" spans="1:10">
      <c r="A296" s="159" t="s">
        <v>618</v>
      </c>
      <c r="B296" s="23">
        <v>23734</v>
      </c>
      <c r="C296" s="23">
        <v>13162</v>
      </c>
      <c r="D296" s="23">
        <v>53</v>
      </c>
      <c r="E296" s="23">
        <v>0</v>
      </c>
      <c r="F296" s="23">
        <v>1666</v>
      </c>
      <c r="G296" s="23">
        <v>182</v>
      </c>
      <c r="H296" s="23">
        <v>0</v>
      </c>
      <c r="I296" s="23">
        <v>1814</v>
      </c>
      <c r="J296" s="23">
        <v>0</v>
      </c>
    </row>
    <row r="297" spans="1:10">
      <c r="A297" s="159" t="s">
        <v>619</v>
      </c>
      <c r="B297" s="23">
        <v>16772</v>
      </c>
      <c r="C297" s="23">
        <v>732</v>
      </c>
      <c r="D297" s="23">
        <v>524</v>
      </c>
      <c r="E297" s="23">
        <v>5</v>
      </c>
      <c r="F297" s="23">
        <v>1136</v>
      </c>
      <c r="G297" s="23">
        <v>42</v>
      </c>
      <c r="H297" s="23">
        <v>2341</v>
      </c>
      <c r="I297" s="23">
        <v>3058</v>
      </c>
      <c r="J297" s="23">
        <v>1</v>
      </c>
    </row>
    <row r="298" spans="1:10">
      <c r="A298" s="159" t="s">
        <v>620</v>
      </c>
      <c r="B298" s="23">
        <v>23136</v>
      </c>
      <c r="C298" s="23">
        <v>1944</v>
      </c>
      <c r="D298" s="23">
        <v>430</v>
      </c>
      <c r="E298" s="23">
        <v>0</v>
      </c>
      <c r="F298" s="23">
        <v>2413</v>
      </c>
      <c r="G298" s="23">
        <v>25</v>
      </c>
      <c r="H298" s="23">
        <v>7768</v>
      </c>
      <c r="I298" s="23">
        <v>1344</v>
      </c>
      <c r="J298" s="23">
        <v>0</v>
      </c>
    </row>
    <row r="299" spans="1:10">
      <c r="A299" s="159" t="s">
        <v>621</v>
      </c>
      <c r="B299" s="23">
        <v>399218</v>
      </c>
      <c r="C299" s="23">
        <v>21711</v>
      </c>
      <c r="D299" s="23">
        <v>24052</v>
      </c>
      <c r="E299" s="23">
        <v>0</v>
      </c>
      <c r="F299" s="23">
        <v>24327</v>
      </c>
      <c r="G299" s="23">
        <v>2390</v>
      </c>
      <c r="H299" s="23">
        <v>68202</v>
      </c>
      <c r="I299" s="23">
        <v>30205</v>
      </c>
      <c r="J299" s="23">
        <v>5</v>
      </c>
    </row>
    <row r="300" spans="1:10">
      <c r="A300" s="159" t="s">
        <v>622</v>
      </c>
      <c r="B300" s="23">
        <v>4016</v>
      </c>
      <c r="C300" s="23">
        <v>6040</v>
      </c>
      <c r="D300" s="23">
        <v>27</v>
      </c>
      <c r="E300" s="23">
        <v>589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</row>
    <row r="301" spans="1:10">
      <c r="A301" s="159" t="s">
        <v>623</v>
      </c>
      <c r="B301" s="23">
        <v>15799</v>
      </c>
      <c r="C301" s="23">
        <v>6773</v>
      </c>
      <c r="D301" s="23">
        <v>329</v>
      </c>
      <c r="E301" s="23">
        <v>0</v>
      </c>
      <c r="F301" s="23">
        <v>794</v>
      </c>
      <c r="G301" s="23">
        <v>2</v>
      </c>
      <c r="H301" s="23">
        <v>4075</v>
      </c>
      <c r="I301" s="23">
        <v>1685</v>
      </c>
      <c r="J301" s="23">
        <v>2</v>
      </c>
    </row>
    <row r="302" spans="1:10">
      <c r="A302" s="159" t="s">
        <v>624</v>
      </c>
      <c r="B302" s="23">
        <v>557021</v>
      </c>
      <c r="C302" s="23">
        <v>213776</v>
      </c>
      <c r="D302" s="23">
        <v>6630</v>
      </c>
      <c r="E302" s="23">
        <v>25054</v>
      </c>
      <c r="F302" s="23">
        <v>3166</v>
      </c>
      <c r="G302" s="23">
        <v>0</v>
      </c>
      <c r="H302" s="23">
        <v>125899</v>
      </c>
      <c r="I302" s="23">
        <v>56622</v>
      </c>
      <c r="J302" s="23">
        <v>945</v>
      </c>
    </row>
    <row r="303" spans="1:10">
      <c r="A303" s="159" t="s">
        <v>625</v>
      </c>
      <c r="B303" s="23">
        <v>43815</v>
      </c>
      <c r="C303" s="23">
        <v>1679</v>
      </c>
      <c r="D303" s="23">
        <v>154</v>
      </c>
      <c r="E303" s="23">
        <v>0</v>
      </c>
      <c r="F303" s="23">
        <v>400</v>
      </c>
      <c r="G303" s="23">
        <v>0</v>
      </c>
      <c r="H303" s="23">
        <v>10624</v>
      </c>
      <c r="I303" s="23">
        <v>4677</v>
      </c>
      <c r="J303" s="23">
        <v>2233</v>
      </c>
    </row>
    <row r="304" spans="1:10">
      <c r="A304" s="159" t="s">
        <v>626</v>
      </c>
      <c r="B304" s="23">
        <v>18269</v>
      </c>
      <c r="C304" s="23">
        <v>9799</v>
      </c>
      <c r="D304" s="23">
        <v>2127</v>
      </c>
      <c r="E304" s="23">
        <v>0</v>
      </c>
      <c r="F304" s="23">
        <v>588</v>
      </c>
      <c r="G304" s="23">
        <v>366</v>
      </c>
      <c r="H304" s="23">
        <v>0</v>
      </c>
      <c r="I304" s="23">
        <v>1571</v>
      </c>
      <c r="J304" s="23">
        <v>0</v>
      </c>
    </row>
    <row r="305" spans="1:10">
      <c r="A305" s="159" t="s">
        <v>627</v>
      </c>
      <c r="B305" s="23">
        <v>68046</v>
      </c>
      <c r="C305" s="23">
        <v>6494</v>
      </c>
      <c r="D305" s="23">
        <v>1439</v>
      </c>
      <c r="E305" s="23">
        <v>0</v>
      </c>
      <c r="F305" s="23">
        <v>5475</v>
      </c>
      <c r="G305" s="23">
        <v>452</v>
      </c>
      <c r="H305" s="23">
        <v>17939</v>
      </c>
      <c r="I305" s="23">
        <v>4610</v>
      </c>
      <c r="J305" s="23">
        <v>7454</v>
      </c>
    </row>
    <row r="306" spans="1:10">
      <c r="A306" s="159" t="s">
        <v>628</v>
      </c>
      <c r="B306" s="23">
        <v>10946</v>
      </c>
      <c r="C306" s="23">
        <v>2530</v>
      </c>
      <c r="D306" s="23">
        <v>73</v>
      </c>
      <c r="E306" s="23">
        <v>451</v>
      </c>
      <c r="F306" s="23">
        <v>1681</v>
      </c>
      <c r="G306" s="23">
        <v>10</v>
      </c>
      <c r="H306" s="23">
        <v>0</v>
      </c>
      <c r="I306" s="23">
        <v>1362</v>
      </c>
      <c r="J306" s="23">
        <v>0</v>
      </c>
    </row>
    <row r="307" spans="1:10" ht="23.25" customHeight="1">
      <c r="A307" s="158" t="s">
        <v>629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9" t="s">
        <v>630</v>
      </c>
      <c r="B308" s="23">
        <v>13150</v>
      </c>
      <c r="C308" s="23">
        <v>2394</v>
      </c>
      <c r="D308" s="23">
        <v>925</v>
      </c>
      <c r="E308" s="23">
        <v>0</v>
      </c>
      <c r="F308" s="23">
        <v>235</v>
      </c>
      <c r="G308" s="23">
        <v>38</v>
      </c>
      <c r="H308" s="23">
        <v>6568</v>
      </c>
      <c r="I308" s="23">
        <v>2832</v>
      </c>
      <c r="J308" s="23">
        <v>0</v>
      </c>
    </row>
    <row r="309" spans="1:10">
      <c r="A309" s="159" t="s">
        <v>631</v>
      </c>
      <c r="B309" s="23">
        <v>31769</v>
      </c>
      <c r="C309" s="23">
        <v>1674</v>
      </c>
      <c r="D309" s="23">
        <v>800</v>
      </c>
      <c r="E309" s="23">
        <v>0</v>
      </c>
      <c r="F309" s="23">
        <v>568</v>
      </c>
      <c r="G309" s="23">
        <v>13</v>
      </c>
      <c r="H309" s="23">
        <v>9538</v>
      </c>
      <c r="I309" s="23">
        <v>2632</v>
      </c>
      <c r="J309" s="23">
        <v>0</v>
      </c>
    </row>
    <row r="310" spans="1:10">
      <c r="A310" s="159" t="s">
        <v>632</v>
      </c>
      <c r="B310" s="23">
        <v>144067</v>
      </c>
      <c r="C310" s="23">
        <v>9258</v>
      </c>
      <c r="D310" s="23">
        <v>8092</v>
      </c>
      <c r="E310" s="23">
        <v>0</v>
      </c>
      <c r="F310" s="23">
        <v>8512</v>
      </c>
      <c r="G310" s="23">
        <v>2723</v>
      </c>
      <c r="H310" s="23">
        <v>23813</v>
      </c>
      <c r="I310" s="23">
        <v>27659</v>
      </c>
      <c r="J310" s="23">
        <v>10</v>
      </c>
    </row>
    <row r="311" spans="1:10">
      <c r="A311" s="159" t="s">
        <v>633</v>
      </c>
      <c r="B311" s="23">
        <v>84220</v>
      </c>
      <c r="C311" s="23">
        <v>7687</v>
      </c>
      <c r="D311" s="23">
        <v>668</v>
      </c>
      <c r="E311" s="23">
        <v>0</v>
      </c>
      <c r="F311" s="23">
        <v>6019</v>
      </c>
      <c r="G311" s="23">
        <v>27</v>
      </c>
      <c r="H311" s="23">
        <v>19589</v>
      </c>
      <c r="I311" s="23">
        <v>9150</v>
      </c>
      <c r="J311" s="23">
        <v>0</v>
      </c>
    </row>
    <row r="312" spans="1:10">
      <c r="A312" s="159" t="s">
        <v>634</v>
      </c>
      <c r="B312" s="23">
        <v>50209</v>
      </c>
      <c r="C312" s="23">
        <v>1453</v>
      </c>
      <c r="D312" s="23">
        <v>1521</v>
      </c>
      <c r="E312" s="23">
        <v>0</v>
      </c>
      <c r="F312" s="23">
        <v>2989</v>
      </c>
      <c r="G312" s="23">
        <v>226</v>
      </c>
      <c r="H312" s="23">
        <v>26832</v>
      </c>
      <c r="I312" s="23">
        <v>7704</v>
      </c>
      <c r="J312" s="23">
        <v>0</v>
      </c>
    </row>
    <row r="313" spans="1:10">
      <c r="A313" s="159" t="s">
        <v>635</v>
      </c>
      <c r="B313" s="23">
        <v>13204</v>
      </c>
      <c r="C313" s="23">
        <v>841</v>
      </c>
      <c r="D313" s="23">
        <v>188</v>
      </c>
      <c r="E313" s="23">
        <v>0</v>
      </c>
      <c r="F313" s="23">
        <v>1581</v>
      </c>
      <c r="G313" s="23">
        <v>0</v>
      </c>
      <c r="H313" s="23">
        <v>2408</v>
      </c>
      <c r="I313" s="23">
        <v>1087</v>
      </c>
      <c r="J313" s="23">
        <v>0</v>
      </c>
    </row>
    <row r="314" spans="1:10">
      <c r="A314" s="159" t="s">
        <v>636</v>
      </c>
      <c r="B314" s="23">
        <v>51903</v>
      </c>
      <c r="C314" s="23">
        <v>3960</v>
      </c>
      <c r="D314" s="23">
        <v>500</v>
      </c>
      <c r="E314" s="23">
        <v>0</v>
      </c>
      <c r="F314" s="23">
        <v>4991</v>
      </c>
      <c r="G314" s="23">
        <v>51</v>
      </c>
      <c r="H314" s="23">
        <v>14740</v>
      </c>
      <c r="I314" s="23">
        <v>8538</v>
      </c>
      <c r="J314" s="23">
        <v>35</v>
      </c>
    </row>
    <row r="315" spans="1:10">
      <c r="A315" s="159" t="s">
        <v>637</v>
      </c>
      <c r="B315" s="23">
        <v>78843</v>
      </c>
      <c r="C315" s="23">
        <v>13805</v>
      </c>
      <c r="D315" s="23">
        <v>9118</v>
      </c>
      <c r="E315" s="23">
        <v>0</v>
      </c>
      <c r="F315" s="23">
        <v>12631</v>
      </c>
      <c r="G315" s="23">
        <v>4350</v>
      </c>
      <c r="H315" s="23">
        <v>26758</v>
      </c>
      <c r="I315" s="23">
        <v>11424</v>
      </c>
      <c r="J315" s="23">
        <v>0</v>
      </c>
    </row>
    <row r="316" spans="1:10">
      <c r="A316" s="159" t="s">
        <v>638</v>
      </c>
      <c r="B316" s="23">
        <v>290145</v>
      </c>
      <c r="C316" s="23">
        <v>61169</v>
      </c>
      <c r="D316" s="23">
        <v>12264</v>
      </c>
      <c r="E316" s="23">
        <v>0</v>
      </c>
      <c r="F316" s="23">
        <v>18107</v>
      </c>
      <c r="G316" s="23">
        <v>3743</v>
      </c>
      <c r="H316" s="23">
        <v>51437</v>
      </c>
      <c r="I316" s="23">
        <v>43585</v>
      </c>
      <c r="J316" s="23">
        <v>130</v>
      </c>
    </row>
    <row r="317" spans="1:10">
      <c r="A317" s="159" t="s">
        <v>639</v>
      </c>
      <c r="B317" s="23">
        <v>25503</v>
      </c>
      <c r="C317" s="23">
        <v>1135</v>
      </c>
      <c r="D317" s="23">
        <v>191</v>
      </c>
      <c r="E317" s="23">
        <v>0</v>
      </c>
      <c r="F317" s="23">
        <v>1668</v>
      </c>
      <c r="G317" s="23">
        <v>78</v>
      </c>
      <c r="H317" s="23">
        <v>13355</v>
      </c>
      <c r="I317" s="23">
        <v>6465</v>
      </c>
      <c r="J317" s="23">
        <v>0</v>
      </c>
    </row>
    <row r="318" spans="1:10">
      <c r="A318" s="159" t="s">
        <v>640</v>
      </c>
      <c r="B318" s="23">
        <v>195057</v>
      </c>
      <c r="C318" s="23">
        <v>20658</v>
      </c>
      <c r="D318" s="23">
        <v>5196</v>
      </c>
      <c r="E318" s="23">
        <v>0</v>
      </c>
      <c r="F318" s="23">
        <v>13420</v>
      </c>
      <c r="G318" s="23">
        <v>2779</v>
      </c>
      <c r="H318" s="23">
        <v>89838</v>
      </c>
      <c r="I318" s="23">
        <v>29288</v>
      </c>
      <c r="J318" s="23">
        <v>55</v>
      </c>
    </row>
    <row r="319" spans="1:10">
      <c r="A319" s="159" t="s">
        <v>641</v>
      </c>
      <c r="B319" s="23">
        <v>52311</v>
      </c>
      <c r="C319" s="23">
        <v>239</v>
      </c>
      <c r="D319" s="23">
        <v>2894</v>
      </c>
      <c r="E319" s="23">
        <v>0</v>
      </c>
      <c r="F319" s="23">
        <v>4849</v>
      </c>
      <c r="G319" s="23">
        <v>1080</v>
      </c>
      <c r="H319" s="23">
        <v>27717</v>
      </c>
      <c r="I319" s="23">
        <v>7097</v>
      </c>
      <c r="J319" s="23">
        <v>38</v>
      </c>
    </row>
    <row r="320" spans="1:10">
      <c r="A320" s="159" t="s">
        <v>642</v>
      </c>
      <c r="B320" s="23">
        <v>14988</v>
      </c>
      <c r="C320" s="23">
        <v>1616</v>
      </c>
      <c r="D320" s="23">
        <v>1007</v>
      </c>
      <c r="E320" s="23">
        <v>0</v>
      </c>
      <c r="F320" s="23">
        <v>1477</v>
      </c>
      <c r="G320" s="23">
        <v>17</v>
      </c>
      <c r="H320" s="23">
        <v>6456</v>
      </c>
      <c r="I320" s="23">
        <v>2707</v>
      </c>
      <c r="J320" s="23">
        <v>0</v>
      </c>
    </row>
    <row r="321" spans="1:10" ht="13.8" thickBot="1">
      <c r="A321" s="26" t="s">
        <v>643</v>
      </c>
      <c r="B321" s="26">
        <v>18208</v>
      </c>
      <c r="C321" s="26">
        <v>683</v>
      </c>
      <c r="D321" s="26">
        <v>1290</v>
      </c>
      <c r="E321" s="26">
        <v>0</v>
      </c>
      <c r="F321" s="26">
        <v>1913</v>
      </c>
      <c r="G321" s="26">
        <v>1661</v>
      </c>
      <c r="H321" s="26">
        <v>756</v>
      </c>
      <c r="I321" s="26">
        <v>2162</v>
      </c>
      <c r="J321" s="26">
        <v>87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3.2" zeroHeight="1"/>
  <cols>
    <col min="1" max="1" width="25.5546875" style="11" customWidth="1"/>
    <col min="2" max="2" width="13.6640625" style="11" customWidth="1"/>
    <col min="3" max="3" width="11" style="11" customWidth="1"/>
    <col min="4" max="5" width="11.33203125" style="11" customWidth="1"/>
    <col min="6" max="6" width="16.5546875" style="11" customWidth="1"/>
    <col min="7" max="7" width="5" style="11" customWidth="1"/>
    <col min="8" max="16384" width="9.33203125" style="11" hidden="1"/>
  </cols>
  <sheetData>
    <row r="1" spans="1:6"/>
    <row r="2" spans="1:6" ht="15.6">
      <c r="A2" s="8" t="s">
        <v>980</v>
      </c>
    </row>
    <row r="3" spans="1:6" ht="15" customHeight="1">
      <c r="A3" s="11" t="s">
        <v>981</v>
      </c>
    </row>
    <row r="4" spans="1:6" ht="15" customHeight="1">
      <c r="A4" s="9" t="s">
        <v>153</v>
      </c>
    </row>
    <row r="5" spans="1:6" ht="15" customHeight="1">
      <c r="A5" s="11" t="s">
        <v>154</v>
      </c>
    </row>
    <row r="6" spans="1:6" ht="6" customHeight="1">
      <c r="A6" s="9"/>
    </row>
    <row r="7" spans="1:6" ht="15.75" customHeight="1">
      <c r="A7" s="66" t="s">
        <v>155</v>
      </c>
      <c r="B7" s="67" t="s">
        <v>156</v>
      </c>
      <c r="C7" s="68" t="s">
        <v>157</v>
      </c>
      <c r="D7" s="68" t="s">
        <v>158</v>
      </c>
      <c r="E7" s="68" t="s">
        <v>159</v>
      </c>
      <c r="F7" s="68" t="s">
        <v>160</v>
      </c>
    </row>
    <row r="8" spans="1:6" ht="15.75" customHeight="1">
      <c r="A8" s="69"/>
      <c r="B8" s="47" t="s">
        <v>161</v>
      </c>
      <c r="C8" s="47" t="s">
        <v>162</v>
      </c>
      <c r="D8" s="47" t="s">
        <v>163</v>
      </c>
      <c r="E8" s="47" t="s">
        <v>164</v>
      </c>
      <c r="F8" s="47" t="s">
        <v>165</v>
      </c>
    </row>
    <row r="9" spans="1:6" ht="15.75" customHeight="1">
      <c r="A9" s="69"/>
      <c r="B9" s="47" t="s">
        <v>166</v>
      </c>
      <c r="C9" s="47" t="s">
        <v>277</v>
      </c>
      <c r="D9" s="47" t="s">
        <v>167</v>
      </c>
      <c r="E9" s="47" t="s">
        <v>982</v>
      </c>
      <c r="F9" s="47" t="s">
        <v>168</v>
      </c>
    </row>
    <row r="10" spans="1:6" ht="15.75" customHeight="1">
      <c r="A10" s="70"/>
      <c r="B10" s="15"/>
      <c r="C10" s="47" t="s">
        <v>169</v>
      </c>
      <c r="D10" s="47" t="s">
        <v>170</v>
      </c>
      <c r="E10" s="47" t="s">
        <v>22</v>
      </c>
      <c r="F10" s="47" t="s">
        <v>166</v>
      </c>
    </row>
    <row r="11" spans="1:6" ht="15.75" customHeight="1">
      <c r="A11" s="71"/>
      <c r="B11" s="43"/>
      <c r="C11" s="72">
        <v>2023</v>
      </c>
      <c r="D11" s="43"/>
      <c r="E11" s="43"/>
      <c r="F11" s="43"/>
    </row>
    <row r="12" spans="1:6">
      <c r="A12" s="21" t="s">
        <v>171</v>
      </c>
      <c r="B12" s="23">
        <v>38352211</v>
      </c>
      <c r="C12" s="23"/>
      <c r="D12" s="23"/>
      <c r="E12" s="23"/>
      <c r="F12" s="23">
        <f>SUM(F13:F15)</f>
        <v>38352200.678999998</v>
      </c>
    </row>
    <row r="13" spans="1:6">
      <c r="A13" s="69" t="s">
        <v>172</v>
      </c>
      <c r="B13" s="44" t="s">
        <v>273</v>
      </c>
      <c r="C13" s="23">
        <v>29571</v>
      </c>
      <c r="D13" s="23">
        <v>100</v>
      </c>
      <c r="E13" s="23">
        <v>1254615</v>
      </c>
      <c r="F13" s="23">
        <v>37100220.164999999</v>
      </c>
    </row>
    <row r="14" spans="1:6">
      <c r="A14" s="69" t="s">
        <v>173</v>
      </c>
      <c r="B14" s="44" t="s">
        <v>273</v>
      </c>
      <c r="C14" s="23">
        <v>785</v>
      </c>
      <c r="D14" s="23">
        <v>125</v>
      </c>
      <c r="E14" s="23">
        <v>1568269</v>
      </c>
      <c r="F14" s="23">
        <v>1231091.165</v>
      </c>
    </row>
    <row r="15" spans="1:6">
      <c r="A15" s="69" t="s">
        <v>174</v>
      </c>
      <c r="B15" s="44" t="s">
        <v>273</v>
      </c>
      <c r="C15" s="23">
        <v>37</v>
      </c>
      <c r="D15" s="23">
        <v>45</v>
      </c>
      <c r="E15" s="23">
        <v>564577</v>
      </c>
      <c r="F15" s="23">
        <v>20889.348999999998</v>
      </c>
    </row>
    <row r="16" spans="1:6">
      <c r="A16" s="21" t="s">
        <v>175</v>
      </c>
      <c r="B16" s="44">
        <v>10261145</v>
      </c>
      <c r="C16" s="23">
        <v>42625</v>
      </c>
      <c r="D16" s="23">
        <v>100</v>
      </c>
      <c r="E16" s="23">
        <v>240731</v>
      </c>
      <c r="F16" s="23">
        <v>10261158.875</v>
      </c>
    </row>
    <row r="17" spans="1:6">
      <c r="A17" s="21" t="s">
        <v>176</v>
      </c>
      <c r="B17" s="44">
        <v>5598715</v>
      </c>
      <c r="C17" s="23"/>
      <c r="D17" s="23"/>
      <c r="E17" s="23"/>
      <c r="F17" s="23">
        <f>SUM(F18:F22)</f>
        <v>5598707.898</v>
      </c>
    </row>
    <row r="18" spans="1:6">
      <c r="A18" s="69" t="s">
        <v>177</v>
      </c>
      <c r="B18" s="44" t="s">
        <v>273</v>
      </c>
      <c r="C18" s="23">
        <v>8550</v>
      </c>
      <c r="D18" s="23">
        <v>100</v>
      </c>
      <c r="E18" s="23">
        <v>359901</v>
      </c>
      <c r="F18" s="23">
        <v>3077153.55</v>
      </c>
    </row>
    <row r="19" spans="1:6">
      <c r="A19" s="69" t="s">
        <v>178</v>
      </c>
      <c r="B19" s="44" t="s">
        <v>273</v>
      </c>
      <c r="C19" s="23">
        <v>4973</v>
      </c>
      <c r="D19" s="23">
        <v>55</v>
      </c>
      <c r="E19" s="23">
        <v>197946</v>
      </c>
      <c r="F19" s="23">
        <v>984385.45799999998</v>
      </c>
    </row>
    <row r="20" spans="1:6">
      <c r="A20" s="69" t="s">
        <v>179</v>
      </c>
      <c r="B20" s="44" t="s">
        <v>273</v>
      </c>
      <c r="C20" s="23">
        <v>3972</v>
      </c>
      <c r="D20" s="23">
        <v>25</v>
      </c>
      <c r="E20" s="23">
        <v>89975</v>
      </c>
      <c r="F20" s="23">
        <v>357380.7</v>
      </c>
    </row>
    <row r="21" spans="1:6">
      <c r="A21" s="69" t="s">
        <v>180</v>
      </c>
      <c r="B21" s="44" t="s">
        <v>273</v>
      </c>
      <c r="C21" s="23">
        <v>6364</v>
      </c>
      <c r="D21" s="23">
        <v>25</v>
      </c>
      <c r="E21" s="23">
        <v>89975</v>
      </c>
      <c r="F21" s="23">
        <v>572600.9</v>
      </c>
    </row>
    <row r="22" spans="1:6">
      <c r="A22" s="69" t="s">
        <v>181</v>
      </c>
      <c r="B22" s="44" t="s">
        <v>273</v>
      </c>
      <c r="C22" s="23">
        <v>16871</v>
      </c>
      <c r="D22" s="23">
        <v>10</v>
      </c>
      <c r="E22" s="23">
        <v>35990</v>
      </c>
      <c r="F22" s="23">
        <v>607187.29</v>
      </c>
    </row>
    <row r="23" spans="1:6">
      <c r="A23" s="73" t="s">
        <v>182</v>
      </c>
      <c r="B23" s="44">
        <v>8533384</v>
      </c>
      <c r="C23" s="23"/>
      <c r="D23" s="23"/>
      <c r="E23" s="23"/>
      <c r="F23" s="23">
        <f>SUM(F24:F25)</f>
        <v>8533386.4509999994</v>
      </c>
    </row>
    <row r="24" spans="1:6">
      <c r="A24" s="69" t="s">
        <v>183</v>
      </c>
      <c r="B24" s="44"/>
      <c r="C24" s="23">
        <v>4712</v>
      </c>
      <c r="D24" s="23">
        <v>100</v>
      </c>
      <c r="E24" s="23">
        <v>751277</v>
      </c>
      <c r="F24" s="23">
        <v>3540017.2239999999</v>
      </c>
    </row>
    <row r="25" spans="1:6" ht="15.6">
      <c r="A25" s="69" t="s">
        <v>184</v>
      </c>
      <c r="B25" s="44"/>
      <c r="C25" s="23">
        <v>13293</v>
      </c>
      <c r="D25" s="23">
        <v>50</v>
      </c>
      <c r="E25" s="23">
        <v>375639</v>
      </c>
      <c r="F25" s="23">
        <v>4993369.227</v>
      </c>
    </row>
    <row r="26" spans="1:6" ht="18.75" customHeight="1">
      <c r="A26" s="74" t="s">
        <v>86</v>
      </c>
      <c r="B26" s="75">
        <f>B23+B17+B16+B12</f>
        <v>62745455</v>
      </c>
      <c r="C26" s="76"/>
      <c r="D26" s="76"/>
      <c r="E26" s="76"/>
      <c r="F26" s="76">
        <f>F12+F16+F17+F23</f>
        <v>62745453.902999997</v>
      </c>
    </row>
    <row r="27" spans="1:6" ht="21" customHeight="1">
      <c r="A27" s="77" t="s">
        <v>983</v>
      </c>
      <c r="B27" s="17"/>
      <c r="C27" s="17"/>
      <c r="D27" s="17"/>
      <c r="E27" s="17"/>
      <c r="F27" s="37"/>
    </row>
    <row r="28" spans="1:6">
      <c r="A28" s="77" t="s">
        <v>185</v>
      </c>
      <c r="B28" s="17"/>
      <c r="C28" s="17"/>
      <c r="D28" s="17"/>
      <c r="E28" s="17"/>
      <c r="F28" s="37"/>
    </row>
    <row r="29" spans="1:6">
      <c r="A29" s="78" t="s">
        <v>186</v>
      </c>
      <c r="B29" s="17"/>
      <c r="C29" s="17"/>
      <c r="D29" s="17"/>
      <c r="E29" s="17"/>
      <c r="F29" s="37"/>
    </row>
    <row r="30" spans="1:6"/>
    <row r="31" spans="1:6" ht="15.6">
      <c r="A31" s="79" t="s">
        <v>187</v>
      </c>
      <c r="B31" s="17"/>
      <c r="C31" s="17"/>
      <c r="D31" s="17"/>
      <c r="E31" s="17"/>
    </row>
    <row r="32" spans="1:6" ht="16.2">
      <c r="A32" s="80"/>
      <c r="B32" s="81" t="s">
        <v>276</v>
      </c>
      <c r="C32" s="204" t="s">
        <v>319</v>
      </c>
      <c r="D32" s="202"/>
      <c r="E32" s="81" t="s">
        <v>188</v>
      </c>
    </row>
    <row r="33" spans="1:8" ht="15.6">
      <c r="A33" s="82"/>
      <c r="B33" s="75" t="s">
        <v>984</v>
      </c>
      <c r="C33" s="83">
        <v>2024</v>
      </c>
      <c r="D33" s="83" t="s">
        <v>985</v>
      </c>
      <c r="E33" s="75" t="s">
        <v>986</v>
      </c>
    </row>
    <row r="34" spans="1:8" ht="18" customHeight="1">
      <c r="A34" s="18" t="s">
        <v>189</v>
      </c>
      <c r="B34" s="23">
        <v>82216707</v>
      </c>
    </row>
    <row r="35" spans="1:8">
      <c r="A35" s="18" t="s">
        <v>190</v>
      </c>
      <c r="B35" s="23">
        <v>15004508</v>
      </c>
    </row>
    <row r="36" spans="1:8">
      <c r="A36" s="20" t="s">
        <v>191</v>
      </c>
      <c r="B36" s="76">
        <f>B34-B35</f>
        <v>67212199</v>
      </c>
      <c r="C36" s="42">
        <v>1.0189999999999999</v>
      </c>
      <c r="D36" s="42">
        <v>1.0169999999999999</v>
      </c>
      <c r="E36" s="76">
        <v>69653547.704276994</v>
      </c>
    </row>
    <row r="37" spans="1:8" ht="19.5" customHeight="1">
      <c r="A37" s="84" t="s">
        <v>987</v>
      </c>
      <c r="B37" s="17"/>
      <c r="C37" s="17"/>
      <c r="D37" s="17"/>
      <c r="E37" s="17"/>
      <c r="F37" s="17"/>
      <c r="H37" s="23"/>
    </row>
    <row r="38" spans="1:8">
      <c r="A38" s="149" t="s">
        <v>988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2"/>
  <sheetViews>
    <sheetView showGridLines="0" zoomScaleNormal="100" workbookViewId="0">
      <selection activeCell="B1" sqref="B1"/>
    </sheetView>
  </sheetViews>
  <sheetFormatPr defaultColWidth="0" defaultRowHeight="15" customHeight="1" zeroHeight="1"/>
  <cols>
    <col min="1" max="1" width="3.6640625" style="86" customWidth="1"/>
    <col min="2" max="2" width="55.6640625" style="86" customWidth="1"/>
    <col min="3" max="3" width="20.33203125" style="99" customWidth="1"/>
    <col min="4" max="4" width="10.6640625" style="86" customWidth="1"/>
    <col min="5" max="16384" width="53.33203125" style="86" hidden="1"/>
  </cols>
  <sheetData>
    <row r="1" spans="1:4" ht="18" customHeight="1">
      <c r="B1" s="87" t="s">
        <v>646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192</v>
      </c>
    </row>
    <row r="4" spans="1:4" ht="12.75" customHeight="1">
      <c r="A4" s="89"/>
      <c r="B4" s="91"/>
      <c r="C4" s="93" t="s">
        <v>314</v>
      </c>
    </row>
    <row r="5" spans="1:4" ht="18" customHeight="1">
      <c r="A5" s="89"/>
      <c r="B5" s="94" t="s">
        <v>647</v>
      </c>
      <c r="C5" s="95"/>
    </row>
    <row r="6" spans="1:4" ht="12.75" customHeight="1">
      <c r="A6" s="89"/>
      <c r="B6" s="91" t="s">
        <v>193</v>
      </c>
      <c r="C6" s="95">
        <f>VLOOKUP($C$4,Data!$C$11:$AQ$300,2,0)</f>
        <v>603512.51899999997</v>
      </c>
    </row>
    <row r="7" spans="1:4" ht="12.75" customHeight="1">
      <c r="A7" s="89"/>
      <c r="B7" s="96" t="s">
        <v>194</v>
      </c>
      <c r="C7" s="95">
        <f>VLOOKUP($C$4,Data!$C$11:$AQ$300,3,0)</f>
        <v>57797</v>
      </c>
    </row>
    <row r="8" spans="1:4" s="8" customFormat="1" ht="12.75" customHeight="1">
      <c r="A8" s="79"/>
      <c r="B8" s="97" t="s">
        <v>195</v>
      </c>
      <c r="C8" s="95">
        <f>VLOOKUP($C$4,Data!$C$11:$AQ$300,4,0)</f>
        <v>661309.51899999997</v>
      </c>
    </row>
    <row r="9" spans="1:4" ht="24" customHeight="1">
      <c r="A9" s="89"/>
      <c r="B9" s="94" t="s">
        <v>196</v>
      </c>
      <c r="C9" s="95"/>
      <c r="D9" s="11"/>
    </row>
    <row r="10" spans="1:4" ht="12.75" customHeight="1">
      <c r="A10" s="89"/>
      <c r="B10" s="98" t="s">
        <v>648</v>
      </c>
      <c r="D10" s="11"/>
    </row>
    <row r="11" spans="1:4" ht="12.75" customHeight="1">
      <c r="A11" s="89"/>
      <c r="B11" s="91" t="s">
        <v>262</v>
      </c>
      <c r="C11" s="95">
        <f>VLOOKUP($C$4,Data!$C$11:$AQ$300,5,0)</f>
        <v>273526</v>
      </c>
      <c r="D11" s="11"/>
    </row>
    <row r="12" spans="1:4" ht="12.75" customHeight="1">
      <c r="A12" s="89"/>
      <c r="B12" s="91" t="s">
        <v>263</v>
      </c>
      <c r="C12" s="95">
        <f>VLOOKUP($C$4,Data!$C$11:$AQ$300,6,0)</f>
        <v>179503</v>
      </c>
      <c r="D12" s="11"/>
    </row>
    <row r="13" spans="1:4" ht="12.75" customHeight="1">
      <c r="A13" s="89"/>
      <c r="B13" s="91" t="s">
        <v>264</v>
      </c>
      <c r="C13" s="95">
        <f>VLOOKUP($C$4,Data!$C$11:$AQ$300,7,0)</f>
        <v>19377</v>
      </c>
      <c r="D13" s="11"/>
    </row>
    <row r="14" spans="1:4" ht="12.75" customHeight="1">
      <c r="A14" s="89"/>
      <c r="B14" s="100" t="s">
        <v>197</v>
      </c>
      <c r="C14" s="95">
        <f>VLOOKUP($C$4,Data!$C$11:$AQ$300,8,0)</f>
        <v>0</v>
      </c>
    </row>
    <row r="15" spans="1:4" ht="12.75" customHeight="1">
      <c r="A15" s="89"/>
      <c r="B15" s="100" t="s">
        <v>198</v>
      </c>
      <c r="C15" s="95">
        <f>VLOOKUP($C$4,Data!$C$11:$AQ$300,9,0)</f>
        <v>33057</v>
      </c>
    </row>
    <row r="16" spans="1:4" ht="12.75" customHeight="1">
      <c r="A16" s="89"/>
      <c r="B16" s="91" t="s">
        <v>265</v>
      </c>
      <c r="C16" s="95">
        <f>VLOOKUP($C$4,Data!$C$11:$AQ$300,10,0)</f>
        <v>687</v>
      </c>
    </row>
    <row r="17" spans="1:4" ht="12.75" customHeight="1">
      <c r="A17" s="89"/>
      <c r="B17" s="91" t="s">
        <v>266</v>
      </c>
      <c r="C17" s="95">
        <f>VLOOKUP($C$4,Data!$C$11:$AQ$300,11,0)</f>
        <v>51553</v>
      </c>
    </row>
    <row r="18" spans="1:4" ht="12.75" customHeight="1">
      <c r="A18" s="89"/>
      <c r="B18" s="91" t="s">
        <v>267</v>
      </c>
      <c r="C18" s="95">
        <f>VLOOKUP($C$4,Data!$C$11:$AQ$300,12,0)</f>
        <v>57797</v>
      </c>
    </row>
    <row r="19" spans="1:4" ht="12.75" customHeight="1">
      <c r="A19" s="89"/>
      <c r="B19" s="100" t="s">
        <v>199</v>
      </c>
      <c r="C19" s="95">
        <f>VLOOKUP($C$4,Data!$C$11:$AQ$300,13,0)</f>
        <v>2040</v>
      </c>
    </row>
    <row r="20" spans="1:4" ht="21" customHeight="1">
      <c r="A20" s="89"/>
      <c r="B20" s="101" t="s">
        <v>268</v>
      </c>
      <c r="C20" s="95"/>
    </row>
    <row r="21" spans="1:4" ht="12.75" customHeight="1">
      <c r="A21" s="89"/>
      <c r="B21" s="18" t="s">
        <v>978</v>
      </c>
      <c r="C21" s="95">
        <f>VLOOKUP($C$4,Data!$C$11:$AQ$300,14,0)</f>
        <v>395327.12780000002</v>
      </c>
    </row>
    <row r="22" spans="1:4" ht="12.75" customHeight="1">
      <c r="A22" s="89"/>
      <c r="B22" s="102" t="s">
        <v>200</v>
      </c>
      <c r="C22" s="95">
        <f>VLOOKUP($C$4,Data!$C$11:$AQ$300,15,0)</f>
        <v>197146.45</v>
      </c>
    </row>
    <row r="23" spans="1:4" ht="12.75" customHeight="1">
      <c r="A23" s="89"/>
      <c r="B23" s="103" t="s">
        <v>201</v>
      </c>
      <c r="C23" s="95">
        <f>VLOOKUP($C$4,Data!$C$11:$AQ$300,16,0)</f>
        <v>-46138</v>
      </c>
    </row>
    <row r="24" spans="1:4" ht="12.75" customHeight="1">
      <c r="A24" s="89"/>
      <c r="B24" s="103" t="s">
        <v>202</v>
      </c>
      <c r="C24" s="95">
        <f>VLOOKUP($C$4,Data!$C$11:$AQ$300,17,0)</f>
        <v>40363.440000000002</v>
      </c>
    </row>
    <row r="25" spans="1:4" s="9" customFormat="1" ht="12.75" customHeight="1">
      <c r="B25" s="101" t="s">
        <v>203</v>
      </c>
      <c r="C25" s="95">
        <f>VLOOKUP($C$4,Data!$C$11:$AQ$300,18,0)</f>
        <v>586699.01780000003</v>
      </c>
    </row>
    <row r="26" spans="1:4" s="9" customFormat="1" ht="21" customHeight="1">
      <c r="B26" s="101" t="s">
        <v>269</v>
      </c>
      <c r="C26" s="95"/>
    </row>
    <row r="27" spans="1:4" s="9" customFormat="1" ht="12.75" customHeight="1">
      <c r="B27" s="18" t="s">
        <v>271</v>
      </c>
      <c r="C27" s="95">
        <f>VLOOKUP($C$4,Data!$C$11:$AQ$300,18,0)</f>
        <v>586699.01780000003</v>
      </c>
    </row>
    <row r="28" spans="1:4" ht="12.75" customHeight="1">
      <c r="B28" s="18" t="s">
        <v>272</v>
      </c>
      <c r="C28" s="95">
        <f>VLOOKUP($C$4,Data!$C$11:$AQ$300,19,0)</f>
        <v>661309.51899999997</v>
      </c>
      <c r="D28" s="9"/>
    </row>
    <row r="29" spans="1:4" ht="12.75" customHeight="1">
      <c r="B29" s="18" t="s">
        <v>204</v>
      </c>
      <c r="C29" s="95">
        <f>VLOOKUP($C$4,Data!$C$11:$AQ$300,20,0)</f>
        <v>562113.09114999999</v>
      </c>
      <c r="D29" s="9"/>
    </row>
    <row r="30" spans="1:4" ht="12.75" customHeight="1">
      <c r="B30" s="33" t="s">
        <v>205</v>
      </c>
      <c r="C30" s="95">
        <f>VLOOKUP($C$4,Data!$C$11:$AQ$300,21,0)</f>
        <v>24585.926650000001</v>
      </c>
      <c r="D30" s="9"/>
    </row>
    <row r="31" spans="1:4" ht="12.75" customHeight="1">
      <c r="B31" s="33" t="s">
        <v>206</v>
      </c>
      <c r="C31" s="95">
        <f>VLOOKUP($C$4,Data!$C$11:$AQ$300,22,0)</f>
        <v>17210.148655000001</v>
      </c>
      <c r="D31" s="9"/>
    </row>
    <row r="32" spans="1:4" ht="12.75" customHeight="1">
      <c r="B32" s="33" t="s">
        <v>649</v>
      </c>
      <c r="C32" s="104">
        <f>VLOOKUP($C$4,Data!$C$11:$AQ$300,23,0)</f>
        <v>1.026</v>
      </c>
      <c r="D32" s="9"/>
    </row>
    <row r="33" spans="2:4" ht="24" customHeight="1">
      <c r="B33" s="94" t="s">
        <v>270</v>
      </c>
      <c r="C33" s="95"/>
      <c r="D33" s="9"/>
    </row>
    <row r="34" spans="2:4" ht="12.75" customHeight="1">
      <c r="B34" s="33" t="s">
        <v>650</v>
      </c>
      <c r="C34" s="95">
        <f>VLOOKUP($C$4,Data!$C$11:$AQ$300,24,0)</f>
        <v>95746</v>
      </c>
      <c r="D34" s="9"/>
    </row>
    <row r="35" spans="2:4" ht="12.75" customHeight="1">
      <c r="B35" s="33" t="s">
        <v>651</v>
      </c>
      <c r="C35" s="95">
        <f>VLOOKUP($C$4,Data!$C$11:$AQ$300,25,0)</f>
        <v>678503.56649400003</v>
      </c>
      <c r="D35" s="9"/>
    </row>
    <row r="36" spans="2:4" ht="12.75" customHeight="1">
      <c r="B36" s="33" t="s">
        <v>652</v>
      </c>
      <c r="C36" s="95"/>
      <c r="D36" s="9"/>
    </row>
    <row r="37" spans="2:4" ht="12.75" customHeight="1">
      <c r="B37" s="105" t="s">
        <v>207</v>
      </c>
      <c r="C37" s="95">
        <f>VLOOKUP($C$4,Data!$C$11:$AQ$300,26,0)</f>
        <v>686842.31583172502</v>
      </c>
      <c r="D37" s="9"/>
    </row>
    <row r="38" spans="2:4" ht="12.75" customHeight="1">
      <c r="B38" s="105" t="str">
        <f>"- kronor per invånare (riksmedelvärde: "&amp;ROUND('Tabell 1'!G8,0)&amp; ")"</f>
        <v>- kronor per invånare (riksmedelvärde: 6579)</v>
      </c>
      <c r="C38" s="95">
        <f>VLOOKUP($C$4,Data!$C$11:$AQ$300,27,0)</f>
        <v>7173.5875737025499</v>
      </c>
      <c r="D38" s="9"/>
    </row>
    <row r="39" spans="2:4" ht="12.75" customHeight="1">
      <c r="B39" s="33" t="s">
        <v>208</v>
      </c>
      <c r="C39" s="95">
        <f>VLOOKUP($C$4,Data!$C$11:$AQ$300,28,0)</f>
        <v>594.51638884998601</v>
      </c>
      <c r="D39" s="9"/>
    </row>
    <row r="40" spans="2:4" ht="18" customHeight="1">
      <c r="B40" s="106" t="s">
        <v>278</v>
      </c>
      <c r="C40" s="161">
        <f>VLOOKUP($C$4,Data!$C$11:$AQ$300,29,0)</f>
        <v>56922566</v>
      </c>
      <c r="D40" s="9"/>
    </row>
    <row r="41" spans="2:4" ht="12.75" customHeight="1">
      <c r="B41" s="33"/>
      <c r="D41" s="9"/>
    </row>
    <row r="42" spans="2:4" ht="12.75" customHeight="1">
      <c r="B42" s="33"/>
      <c r="C42" s="95"/>
      <c r="D42" s="9"/>
    </row>
    <row r="43" spans="2:4" s="108" customFormat="1" ht="8.25" customHeight="1" thickBot="1">
      <c r="B43" s="25"/>
      <c r="C43" s="107"/>
      <c r="D43" s="25"/>
    </row>
    <row r="51" spans="2:2" hidden="1">
      <c r="B51" s="109"/>
    </row>
    <row r="52" spans="2:2" hidden="1">
      <c r="B52" s="109"/>
    </row>
  </sheetData>
  <conditionalFormatting sqref="C6:C8 C20 C42">
    <cfRule type="cellIs" dxfId="1" priority="1" stopIfTrue="1" operator="lessThan">
      <formula>0</formula>
    </cfRule>
  </conditionalFormatting>
  <conditionalFormatting sqref="C26:C3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342900</xdr:colOff>
                <xdr:row>4</xdr:row>
                <xdr:rowOff>60960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zoomScaleNormal="100" workbookViewId="0">
      <selection activeCell="B300" sqref="B300"/>
    </sheetView>
  </sheetViews>
  <sheetFormatPr defaultColWidth="9.33203125" defaultRowHeight="13.2"/>
  <cols>
    <col min="1" max="1" width="9.33203125" style="122"/>
    <col min="2" max="2" width="5" style="11" bestFit="1" customWidth="1"/>
    <col min="3" max="3" width="14.6640625" style="11" bestFit="1" customWidth="1"/>
    <col min="4" max="4" width="9.33203125" style="11"/>
    <col min="5" max="5" width="9.44140625" style="11" bestFit="1" customWidth="1"/>
    <col min="6" max="7" width="9.33203125" style="11"/>
    <col min="8" max="8" width="11" style="11" bestFit="1" customWidth="1"/>
    <col min="9" max="9" width="10.33203125" style="11" bestFit="1" customWidth="1"/>
    <col min="10" max="10" width="9" style="11" bestFit="1" customWidth="1"/>
    <col min="11" max="12" width="7.5546875" style="11" bestFit="1" customWidth="1"/>
    <col min="13" max="14" width="9.44140625" style="11" bestFit="1" customWidth="1"/>
    <col min="15" max="15" width="8.44140625" style="11" bestFit="1" customWidth="1"/>
    <col min="16" max="16" width="9.6640625" style="11" bestFit="1" customWidth="1"/>
    <col min="17" max="17" width="11.33203125" style="11" customWidth="1"/>
    <col min="18" max="18" width="8.33203125" style="11" bestFit="1" customWidth="1"/>
    <col min="19" max="19" width="8.6640625" style="11" bestFit="1" customWidth="1"/>
    <col min="20" max="20" width="9.5546875" style="11" bestFit="1" customWidth="1"/>
    <col min="21" max="23" width="9.33203125" style="11"/>
    <col min="24" max="24" width="9.6640625" style="11" bestFit="1" customWidth="1"/>
    <col min="25" max="25" width="9.33203125" style="11"/>
    <col min="26" max="26" width="10.33203125" style="11" bestFit="1" customWidth="1"/>
    <col min="27" max="27" width="9.5546875" style="11" bestFit="1" customWidth="1"/>
    <col min="28" max="29" width="10.33203125" style="11" bestFit="1" customWidth="1"/>
    <col min="30" max="30" width="9" style="11" bestFit="1" customWidth="1"/>
    <col min="31" max="31" width="11.33203125" style="11" bestFit="1" customWidth="1"/>
    <col min="32" max="32" width="12.6640625" style="11" bestFit="1" customWidth="1"/>
    <col min="33" max="33" width="14.6640625" style="11" bestFit="1" customWidth="1"/>
    <col min="34" max="34" width="10" style="11" bestFit="1" customWidth="1"/>
    <col min="35" max="36" width="9.6640625" style="11" bestFit="1" customWidth="1"/>
    <col min="37" max="37" width="9" style="11" bestFit="1" customWidth="1"/>
    <col min="38" max="38" width="12" style="11" bestFit="1" customWidth="1"/>
    <col min="39" max="39" width="11.6640625" style="11" bestFit="1" customWidth="1"/>
    <col min="40" max="41" width="7.6640625" style="11" bestFit="1" customWidth="1"/>
    <col min="42" max="16384" width="9.33203125" style="11"/>
  </cols>
  <sheetData>
    <row r="1" spans="1:33" ht="14.4">
      <c r="C1" s="110" t="s">
        <v>209</v>
      </c>
      <c r="D1" s="47" t="s">
        <v>9</v>
      </c>
      <c r="E1" s="10" t="s">
        <v>210</v>
      </c>
      <c r="F1" s="10" t="s">
        <v>7</v>
      </c>
      <c r="G1" s="205" t="s">
        <v>256</v>
      </c>
      <c r="H1" s="206"/>
      <c r="I1" s="206"/>
      <c r="J1" s="206"/>
      <c r="K1" s="206"/>
      <c r="L1" s="206"/>
      <c r="M1" s="206"/>
      <c r="N1" s="206"/>
      <c r="O1" s="206"/>
      <c r="P1" s="207" t="s">
        <v>211</v>
      </c>
      <c r="Q1" s="208"/>
      <c r="R1" s="208"/>
      <c r="S1" s="208"/>
      <c r="T1" s="208"/>
      <c r="U1" s="10" t="s">
        <v>7</v>
      </c>
      <c r="V1" s="10" t="s">
        <v>81</v>
      </c>
      <c r="W1" s="10" t="s">
        <v>82</v>
      </c>
      <c r="X1" s="10" t="s">
        <v>82</v>
      </c>
      <c r="Y1" s="10" t="s">
        <v>8</v>
      </c>
      <c r="Z1" s="34" t="s">
        <v>212</v>
      </c>
      <c r="AA1" s="10" t="s">
        <v>9</v>
      </c>
      <c r="AB1" s="10" t="s">
        <v>9</v>
      </c>
      <c r="AC1" s="10" t="s">
        <v>9</v>
      </c>
      <c r="AD1" s="10" t="s">
        <v>11</v>
      </c>
      <c r="AE1" s="10" t="s">
        <v>11</v>
      </c>
      <c r="AF1" s="10"/>
    </row>
    <row r="2" spans="1:33">
      <c r="C2" s="111"/>
      <c r="D2" s="47" t="s">
        <v>15</v>
      </c>
      <c r="E2" s="10" t="s">
        <v>213</v>
      </c>
      <c r="F2" s="10" t="s">
        <v>13</v>
      </c>
      <c r="G2" s="10" t="s">
        <v>214</v>
      </c>
      <c r="H2" s="10" t="s">
        <v>215</v>
      </c>
      <c r="I2" s="204" t="s">
        <v>216</v>
      </c>
      <c r="J2" s="204"/>
      <c r="K2" s="204"/>
      <c r="L2" s="10" t="s">
        <v>122</v>
      </c>
      <c r="M2" s="10" t="s">
        <v>210</v>
      </c>
      <c r="N2" s="10" t="s">
        <v>210</v>
      </c>
      <c r="O2" s="10" t="s">
        <v>124</v>
      </c>
      <c r="P2" s="10" t="s">
        <v>83</v>
      </c>
      <c r="Q2" s="112" t="s">
        <v>217</v>
      </c>
      <c r="R2" s="112" t="s">
        <v>217</v>
      </c>
      <c r="S2" s="15" t="s">
        <v>218</v>
      </c>
      <c r="T2" s="10" t="s">
        <v>86</v>
      </c>
      <c r="U2" s="10" t="s">
        <v>13</v>
      </c>
      <c r="V2" s="10" t="s">
        <v>87</v>
      </c>
      <c r="W2" s="10" t="s">
        <v>88</v>
      </c>
      <c r="X2" s="10" t="s">
        <v>88</v>
      </c>
      <c r="Y2" s="10" t="s">
        <v>14</v>
      </c>
      <c r="Z2" s="112"/>
      <c r="AA2" s="10" t="s">
        <v>15</v>
      </c>
      <c r="AB2" s="10" t="s">
        <v>15</v>
      </c>
      <c r="AC2" s="10" t="s">
        <v>15</v>
      </c>
      <c r="AD2" s="10" t="s">
        <v>219</v>
      </c>
      <c r="AE2" s="10" t="s">
        <v>279</v>
      </c>
      <c r="AF2" s="10"/>
    </row>
    <row r="3" spans="1:33">
      <c r="C3" s="111"/>
      <c r="D3" s="47" t="s">
        <v>220</v>
      </c>
      <c r="E3" s="16" t="s">
        <v>166</v>
      </c>
      <c r="F3" s="10" t="s">
        <v>19</v>
      </c>
      <c r="G3" s="10" t="s">
        <v>125</v>
      </c>
      <c r="H3" s="10" t="s">
        <v>221</v>
      </c>
      <c r="I3" s="10" t="s">
        <v>222</v>
      </c>
      <c r="J3" s="209" t="s">
        <v>223</v>
      </c>
      <c r="K3" s="209"/>
      <c r="L3" s="10" t="s">
        <v>129</v>
      </c>
      <c r="M3" s="10" t="s">
        <v>224</v>
      </c>
      <c r="N3" s="10" t="s">
        <v>225</v>
      </c>
      <c r="O3" s="10" t="s">
        <v>132</v>
      </c>
      <c r="P3" s="10" t="s">
        <v>89</v>
      </c>
      <c r="Q3" s="15" t="s">
        <v>226</v>
      </c>
      <c r="R3" s="15" t="s">
        <v>227</v>
      </c>
      <c r="S3" s="15" t="s">
        <v>87</v>
      </c>
      <c r="T3" s="10" t="s">
        <v>228</v>
      </c>
      <c r="U3" s="10" t="s">
        <v>19</v>
      </c>
      <c r="V3" s="10" t="s">
        <v>93</v>
      </c>
      <c r="W3" s="10" t="s">
        <v>87</v>
      </c>
      <c r="X3" s="10" t="s">
        <v>87</v>
      </c>
      <c r="Y3" s="10" t="s">
        <v>20</v>
      </c>
      <c r="Z3" s="113"/>
      <c r="AA3" s="10" t="s">
        <v>229</v>
      </c>
      <c r="AB3" s="10" t="s">
        <v>230</v>
      </c>
      <c r="AC3" s="10" t="s">
        <v>230</v>
      </c>
      <c r="AD3" s="10" t="s">
        <v>17</v>
      </c>
      <c r="AE3" s="10" t="s">
        <v>22</v>
      </c>
      <c r="AF3" s="10"/>
    </row>
    <row r="4" spans="1:33">
      <c r="C4" s="111"/>
      <c r="D4" s="47" t="s">
        <v>231</v>
      </c>
      <c r="E4" s="16"/>
      <c r="F4" s="10" t="s">
        <v>232</v>
      </c>
      <c r="G4" s="10" t="s">
        <v>233</v>
      </c>
      <c r="H4" s="10" t="s">
        <v>234</v>
      </c>
      <c r="I4" s="10" t="s">
        <v>235</v>
      </c>
      <c r="J4" s="210" t="s">
        <v>236</v>
      </c>
      <c r="K4" s="210"/>
      <c r="L4" s="10"/>
      <c r="M4" s="47"/>
      <c r="N4" s="47"/>
      <c r="O4" s="10" t="s">
        <v>54</v>
      </c>
      <c r="P4" s="10" t="s">
        <v>98</v>
      </c>
      <c r="Q4" s="15" t="s">
        <v>54</v>
      </c>
      <c r="R4" s="15" t="s">
        <v>237</v>
      </c>
      <c r="S4" s="15" t="s">
        <v>15</v>
      </c>
      <c r="T4" s="10" t="s">
        <v>87</v>
      </c>
      <c r="U4" s="10" t="s">
        <v>232</v>
      </c>
      <c r="V4" s="114" t="s">
        <v>238</v>
      </c>
      <c r="W4" s="10" t="s">
        <v>93</v>
      </c>
      <c r="X4" s="10" t="s">
        <v>239</v>
      </c>
      <c r="Y4" s="10" t="s">
        <v>23</v>
      </c>
      <c r="Z4" s="15"/>
      <c r="AA4" s="10" t="s">
        <v>240</v>
      </c>
      <c r="AB4" s="10" t="s">
        <v>241</v>
      </c>
      <c r="AC4" s="10" t="s">
        <v>241</v>
      </c>
      <c r="AD4" s="10" t="s">
        <v>242</v>
      </c>
      <c r="AE4" s="10"/>
      <c r="AF4" s="10"/>
    </row>
    <row r="5" spans="1:33">
      <c r="C5" s="111"/>
      <c r="D5" s="47" t="s">
        <v>166</v>
      </c>
      <c r="E5" s="39"/>
      <c r="F5" s="10" t="s">
        <v>166</v>
      </c>
      <c r="G5" s="10" t="s">
        <v>243</v>
      </c>
      <c r="H5" s="10" t="s">
        <v>236</v>
      </c>
      <c r="I5" s="10" t="s">
        <v>138</v>
      </c>
      <c r="J5" s="10" t="s">
        <v>244</v>
      </c>
      <c r="K5" s="10" t="s">
        <v>245</v>
      </c>
      <c r="L5" s="10"/>
      <c r="M5" s="10"/>
      <c r="N5" s="10"/>
      <c r="O5" s="10" t="s">
        <v>141</v>
      </c>
      <c r="P5" s="10" t="s">
        <v>246</v>
      </c>
      <c r="Q5" s="15" t="s">
        <v>247</v>
      </c>
      <c r="R5" s="15" t="s">
        <v>248</v>
      </c>
      <c r="S5" s="15" t="s">
        <v>249</v>
      </c>
      <c r="T5" s="10" t="s">
        <v>93</v>
      </c>
      <c r="U5" s="10" t="s">
        <v>166</v>
      </c>
      <c r="V5" s="10"/>
      <c r="W5" s="15"/>
      <c r="X5" s="114" t="s">
        <v>250</v>
      </c>
      <c r="Y5" s="10"/>
      <c r="Z5" s="15"/>
      <c r="AA5" s="10" t="s">
        <v>166</v>
      </c>
      <c r="AB5" s="10" t="s">
        <v>166</v>
      </c>
      <c r="AC5" s="10" t="s">
        <v>251</v>
      </c>
      <c r="AD5" s="10" t="s">
        <v>251</v>
      </c>
      <c r="AF5" s="10"/>
    </row>
    <row r="6" spans="1:33">
      <c r="C6" s="9"/>
      <c r="D6" s="47"/>
      <c r="E6" s="15"/>
      <c r="F6" s="10"/>
      <c r="G6" s="10" t="s">
        <v>252</v>
      </c>
      <c r="H6" s="10"/>
      <c r="I6" s="10" t="s">
        <v>93</v>
      </c>
      <c r="J6" s="10" t="s">
        <v>147</v>
      </c>
      <c r="K6" s="10" t="s">
        <v>147</v>
      </c>
      <c r="L6" s="10"/>
      <c r="M6" s="10"/>
      <c r="N6" s="10"/>
      <c r="O6" s="10" t="s">
        <v>145</v>
      </c>
      <c r="P6" s="47"/>
      <c r="Q6" s="15"/>
      <c r="R6" s="15" t="s">
        <v>137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253</v>
      </c>
      <c r="H7" s="10" t="s">
        <v>254</v>
      </c>
      <c r="I7" s="10"/>
      <c r="J7" s="10"/>
      <c r="K7" s="10"/>
      <c r="L7" s="10"/>
      <c r="M7" s="10"/>
      <c r="N7" s="10"/>
      <c r="O7" s="10" t="s">
        <v>148</v>
      </c>
      <c r="P7" s="10"/>
      <c r="Q7" s="15"/>
      <c r="R7" s="15" t="s">
        <v>142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255</v>
      </c>
      <c r="H8" s="47"/>
      <c r="I8" s="10"/>
      <c r="J8" s="10"/>
      <c r="K8" s="10"/>
      <c r="L8" s="10"/>
      <c r="M8" s="10"/>
      <c r="N8" s="10"/>
      <c r="O8" s="10" t="s">
        <v>149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>
        <v>24</v>
      </c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653</v>
      </c>
      <c r="B11" s="18" t="s">
        <v>654</v>
      </c>
      <c r="C11" s="18" t="s">
        <v>314</v>
      </c>
      <c r="D11" s="18">
        <v>603512.51899999997</v>
      </c>
      <c r="E11" s="18">
        <v>57797</v>
      </c>
      <c r="F11" s="18">
        <v>661309.51899999997</v>
      </c>
      <c r="G11" s="18">
        <v>273526</v>
      </c>
      <c r="H11" s="18">
        <v>179503</v>
      </c>
      <c r="I11" s="18">
        <v>19377</v>
      </c>
      <c r="J11" s="18">
        <v>0</v>
      </c>
      <c r="K11" s="18">
        <v>33057</v>
      </c>
      <c r="L11" s="18">
        <v>687</v>
      </c>
      <c r="M11" s="18">
        <v>51553</v>
      </c>
      <c r="N11" s="18">
        <v>57797</v>
      </c>
      <c r="O11" s="18">
        <v>2040</v>
      </c>
      <c r="P11" s="18">
        <v>395327.12780000002</v>
      </c>
      <c r="Q11" s="18">
        <v>197146.45</v>
      </c>
      <c r="R11" s="18">
        <v>-46138</v>
      </c>
      <c r="S11" s="18">
        <v>40363.440000000002</v>
      </c>
      <c r="T11" s="18">
        <v>586699.01780000003</v>
      </c>
      <c r="U11" s="18">
        <v>661309.51899999997</v>
      </c>
      <c r="V11" s="18">
        <v>562113.09114999999</v>
      </c>
      <c r="W11" s="18">
        <v>24585.926650000001</v>
      </c>
      <c r="X11" s="18">
        <v>17210.148655000001</v>
      </c>
      <c r="Y11" s="18">
        <v>1.026</v>
      </c>
      <c r="Z11" s="18">
        <v>95746</v>
      </c>
      <c r="AA11" s="18">
        <v>678503.56649400003</v>
      </c>
      <c r="AB11" s="18">
        <v>686842.31583172502</v>
      </c>
      <c r="AC11" s="18">
        <v>7173.5875737025499</v>
      </c>
      <c r="AD11" s="18">
        <v>594.51638884998601</v>
      </c>
      <c r="AE11" s="18">
        <v>56922566</v>
      </c>
      <c r="AF11" s="193"/>
    </row>
    <row r="12" spans="1:33">
      <c r="A12" s="18" t="s">
        <v>653</v>
      </c>
      <c r="B12" s="18" t="s">
        <v>655</v>
      </c>
      <c r="C12" s="18" t="s">
        <v>335</v>
      </c>
      <c r="D12" s="18">
        <v>129869.806</v>
      </c>
      <c r="E12" s="18">
        <v>8184</v>
      </c>
      <c r="F12" s="18">
        <v>138053.80600000001</v>
      </c>
      <c r="G12" s="18">
        <v>32135</v>
      </c>
      <c r="H12" s="18">
        <v>129925</v>
      </c>
      <c r="I12" s="18">
        <v>33097</v>
      </c>
      <c r="J12" s="18">
        <v>0</v>
      </c>
      <c r="K12" s="18">
        <v>4149</v>
      </c>
      <c r="L12" s="18">
        <v>28143</v>
      </c>
      <c r="M12" s="18">
        <v>1746</v>
      </c>
      <c r="N12" s="18">
        <v>8184</v>
      </c>
      <c r="O12" s="18">
        <v>965</v>
      </c>
      <c r="P12" s="18">
        <v>46444.715499999998</v>
      </c>
      <c r="Q12" s="18">
        <v>142095.35</v>
      </c>
      <c r="R12" s="18">
        <v>-26225.9</v>
      </c>
      <c r="S12" s="18">
        <v>6659.58</v>
      </c>
      <c r="T12" s="18">
        <v>168973.74549999999</v>
      </c>
      <c r="U12" s="18">
        <v>138053.80600000001</v>
      </c>
      <c r="V12" s="18">
        <v>117345.73510000001</v>
      </c>
      <c r="W12" s="18">
        <v>51628.010399999999</v>
      </c>
      <c r="X12" s="18">
        <v>36139.607279999997</v>
      </c>
      <c r="Y12" s="18">
        <v>1.262</v>
      </c>
      <c r="Z12" s="18">
        <v>32440</v>
      </c>
      <c r="AA12" s="18">
        <v>174223.90317199999</v>
      </c>
      <c r="AB12" s="18">
        <v>176365.09966518599</v>
      </c>
      <c r="AC12" s="18">
        <v>5436.6553534274399</v>
      </c>
      <c r="AD12" s="18">
        <v>-1142.4158314251199</v>
      </c>
      <c r="AE12" s="18">
        <v>-37059970</v>
      </c>
      <c r="AF12" s="18"/>
      <c r="AG12" s="18"/>
    </row>
    <row r="13" spans="1:33">
      <c r="A13" s="18" t="s">
        <v>653</v>
      </c>
      <c r="B13" s="18" t="s">
        <v>656</v>
      </c>
      <c r="C13" s="18" t="s">
        <v>336</v>
      </c>
      <c r="D13" s="18">
        <v>180344.83199999999</v>
      </c>
      <c r="E13" s="18">
        <v>8515</v>
      </c>
      <c r="F13" s="18">
        <v>188859.83199999999</v>
      </c>
      <c r="G13" s="18">
        <v>78007</v>
      </c>
      <c r="H13" s="18">
        <v>82445</v>
      </c>
      <c r="I13" s="18">
        <v>6795</v>
      </c>
      <c r="J13" s="18">
        <v>0</v>
      </c>
      <c r="K13" s="18">
        <v>14598</v>
      </c>
      <c r="L13" s="18">
        <v>5336</v>
      </c>
      <c r="M13" s="18">
        <v>7585</v>
      </c>
      <c r="N13" s="18">
        <v>8515</v>
      </c>
      <c r="O13" s="18">
        <v>0</v>
      </c>
      <c r="P13" s="18">
        <v>112743.5171</v>
      </c>
      <c r="Q13" s="18">
        <v>88262.3</v>
      </c>
      <c r="R13" s="18">
        <v>-10982.85</v>
      </c>
      <c r="S13" s="18">
        <v>5948.3</v>
      </c>
      <c r="T13" s="18">
        <v>195971.2671</v>
      </c>
      <c r="U13" s="18">
        <v>188859.83199999999</v>
      </c>
      <c r="V13" s="18">
        <v>160530.8572</v>
      </c>
      <c r="W13" s="18">
        <v>35440.409899999999</v>
      </c>
      <c r="X13" s="18">
        <v>24808.286929999998</v>
      </c>
      <c r="Y13" s="18">
        <v>1.131</v>
      </c>
      <c r="Z13" s="18">
        <v>28864</v>
      </c>
      <c r="AA13" s="18">
        <v>213600.469992</v>
      </c>
      <c r="AB13" s="18">
        <v>216225.60103867599</v>
      </c>
      <c r="AC13" s="18">
        <v>7491.1862887567704</v>
      </c>
      <c r="AD13" s="18">
        <v>912.11510390420801</v>
      </c>
      <c r="AE13" s="18">
        <v>26327290</v>
      </c>
      <c r="AF13" s="18"/>
      <c r="AG13" s="18"/>
    </row>
    <row r="14" spans="1:33">
      <c r="A14" s="18" t="s">
        <v>653</v>
      </c>
      <c r="B14" s="18" t="s">
        <v>657</v>
      </c>
      <c r="C14" s="18" t="s">
        <v>337</v>
      </c>
      <c r="D14" s="18">
        <v>500367.31599999999</v>
      </c>
      <c r="E14" s="18">
        <v>44285</v>
      </c>
      <c r="F14" s="18">
        <v>544652.31599999999</v>
      </c>
      <c r="G14" s="18">
        <v>195983</v>
      </c>
      <c r="H14" s="18">
        <v>224479</v>
      </c>
      <c r="I14" s="18">
        <v>213725</v>
      </c>
      <c r="J14" s="18">
        <v>0</v>
      </c>
      <c r="K14" s="18">
        <v>0</v>
      </c>
      <c r="L14" s="18">
        <v>197646</v>
      </c>
      <c r="M14" s="18">
        <v>75391</v>
      </c>
      <c r="N14" s="18">
        <v>44285</v>
      </c>
      <c r="O14" s="18">
        <v>796</v>
      </c>
      <c r="P14" s="18">
        <v>283254.22989999998</v>
      </c>
      <c r="Q14" s="18">
        <v>372473.4</v>
      </c>
      <c r="R14" s="18">
        <v>-232758.05</v>
      </c>
      <c r="S14" s="18">
        <v>24825.78</v>
      </c>
      <c r="T14" s="18">
        <v>447795.35989999998</v>
      </c>
      <c r="U14" s="18">
        <v>544652.31599999999</v>
      </c>
      <c r="V14" s="18">
        <v>462954.46860000002</v>
      </c>
      <c r="W14" s="18">
        <v>-15159.108700000001</v>
      </c>
      <c r="X14" s="18">
        <v>-10611.37609</v>
      </c>
      <c r="Y14" s="18">
        <v>0.98099999999999998</v>
      </c>
      <c r="Z14" s="18">
        <v>100767</v>
      </c>
      <c r="AA14" s="18">
        <v>534303.92199599999</v>
      </c>
      <c r="AB14" s="18">
        <v>540870.47034696897</v>
      </c>
      <c r="AC14" s="18">
        <v>5367.5357046152903</v>
      </c>
      <c r="AD14" s="18">
        <v>-1211.5354802372699</v>
      </c>
      <c r="AE14" s="18">
        <v>-122082796</v>
      </c>
      <c r="AF14" s="18"/>
      <c r="AG14" s="18"/>
    </row>
    <row r="15" spans="1:33">
      <c r="A15" s="18" t="s">
        <v>653</v>
      </c>
      <c r="B15" s="18" t="s">
        <v>658</v>
      </c>
      <c r="C15" s="18" t="s">
        <v>338</v>
      </c>
      <c r="D15" s="18">
        <v>527708.09900000005</v>
      </c>
      <c r="E15" s="18">
        <v>47728</v>
      </c>
      <c r="F15" s="18">
        <v>575436.09900000005</v>
      </c>
      <c r="G15" s="18">
        <v>226623</v>
      </c>
      <c r="H15" s="18">
        <v>173945</v>
      </c>
      <c r="I15" s="18">
        <v>244641</v>
      </c>
      <c r="J15" s="18">
        <v>0</v>
      </c>
      <c r="K15" s="18">
        <v>24191</v>
      </c>
      <c r="L15" s="18">
        <v>244341</v>
      </c>
      <c r="M15" s="18">
        <v>44255</v>
      </c>
      <c r="N15" s="18">
        <v>47728</v>
      </c>
      <c r="O15" s="18">
        <v>6493</v>
      </c>
      <c r="P15" s="18">
        <v>327538.2219</v>
      </c>
      <c r="Q15" s="18">
        <v>376360.45</v>
      </c>
      <c r="R15" s="18">
        <v>-250825.65</v>
      </c>
      <c r="S15" s="18">
        <v>33045.449999999997</v>
      </c>
      <c r="T15" s="18">
        <v>486118.4719</v>
      </c>
      <c r="U15" s="18">
        <v>575436.09900000005</v>
      </c>
      <c r="V15" s="18">
        <v>489120.68414999999</v>
      </c>
      <c r="W15" s="18">
        <v>-3002.2122500001001</v>
      </c>
      <c r="X15" s="18">
        <v>-2101.5485750000698</v>
      </c>
      <c r="Y15" s="18">
        <v>0.996</v>
      </c>
      <c r="Z15" s="18">
        <v>114173</v>
      </c>
      <c r="AA15" s="18">
        <v>573134.35460399999</v>
      </c>
      <c r="AB15" s="18">
        <v>580178.12556688103</v>
      </c>
      <c r="AC15" s="18">
        <v>5081.5702974160304</v>
      </c>
      <c r="AD15" s="18">
        <v>-1497.5008874365301</v>
      </c>
      <c r="AE15" s="18">
        <v>-170974169</v>
      </c>
      <c r="AF15" s="18"/>
      <c r="AG15" s="18"/>
    </row>
    <row r="16" spans="1:33">
      <c r="A16" s="18" t="s">
        <v>653</v>
      </c>
      <c r="B16" s="18" t="s">
        <v>659</v>
      </c>
      <c r="C16" s="18" t="s">
        <v>339</v>
      </c>
      <c r="D16" s="18">
        <v>469055.39899999998</v>
      </c>
      <c r="E16" s="18">
        <v>30394</v>
      </c>
      <c r="F16" s="18">
        <v>499449.39899999998</v>
      </c>
      <c r="G16" s="18">
        <v>78140</v>
      </c>
      <c r="H16" s="18">
        <v>305085</v>
      </c>
      <c r="I16" s="18">
        <v>86077</v>
      </c>
      <c r="J16" s="18">
        <v>0</v>
      </c>
      <c r="K16" s="18">
        <v>4685</v>
      </c>
      <c r="L16" s="18">
        <v>78601</v>
      </c>
      <c r="M16" s="18">
        <v>0</v>
      </c>
      <c r="N16" s="18">
        <v>30394</v>
      </c>
      <c r="O16" s="18">
        <v>0</v>
      </c>
      <c r="P16" s="18">
        <v>112935.742</v>
      </c>
      <c r="Q16" s="18">
        <v>336469.95</v>
      </c>
      <c r="R16" s="18">
        <v>-66810.850000000006</v>
      </c>
      <c r="S16" s="18">
        <v>25834.9</v>
      </c>
      <c r="T16" s="18">
        <v>408429.74200000003</v>
      </c>
      <c r="U16" s="18">
        <v>499449.39899999998</v>
      </c>
      <c r="V16" s="18">
        <v>424531.98914999998</v>
      </c>
      <c r="W16" s="18">
        <v>-16102.247149999899</v>
      </c>
      <c r="X16" s="18">
        <v>-11271.5730049999</v>
      </c>
      <c r="Y16" s="18">
        <v>0.97699999999999998</v>
      </c>
      <c r="Z16" s="18">
        <v>88526</v>
      </c>
      <c r="AA16" s="18">
        <v>487962.06282300001</v>
      </c>
      <c r="AB16" s="18">
        <v>493959.07378821197</v>
      </c>
      <c r="AC16" s="18">
        <v>5579.8191919685996</v>
      </c>
      <c r="AD16" s="18">
        <v>-999.251992883968</v>
      </c>
      <c r="AE16" s="18">
        <v>-88459782</v>
      </c>
      <c r="AF16" s="18"/>
      <c r="AG16" s="18"/>
    </row>
    <row r="17" spans="1:33">
      <c r="A17" s="18" t="s">
        <v>653</v>
      </c>
      <c r="B17" s="18" t="s">
        <v>660</v>
      </c>
      <c r="C17" s="18" t="s">
        <v>340</v>
      </c>
      <c r="D17" s="18">
        <v>282091.04599999997</v>
      </c>
      <c r="E17" s="18">
        <v>16253</v>
      </c>
      <c r="F17" s="18">
        <v>298344.04599999997</v>
      </c>
      <c r="G17" s="18">
        <v>99437</v>
      </c>
      <c r="H17" s="18">
        <v>66058</v>
      </c>
      <c r="I17" s="18">
        <v>30222</v>
      </c>
      <c r="J17" s="18">
        <v>0</v>
      </c>
      <c r="K17" s="18">
        <v>3222</v>
      </c>
      <c r="L17" s="18">
        <v>9172</v>
      </c>
      <c r="M17" s="18">
        <v>0</v>
      </c>
      <c r="N17" s="18">
        <v>16253</v>
      </c>
      <c r="O17" s="18">
        <v>2871</v>
      </c>
      <c r="P17" s="18">
        <v>143716.29610000001</v>
      </c>
      <c r="Q17" s="18">
        <v>84576.7</v>
      </c>
      <c r="R17" s="18">
        <v>-10236.549999999999</v>
      </c>
      <c r="S17" s="18">
        <v>13815.05</v>
      </c>
      <c r="T17" s="18">
        <v>231871.49609999999</v>
      </c>
      <c r="U17" s="18">
        <v>298344.04599999997</v>
      </c>
      <c r="V17" s="18">
        <v>253592.43909999999</v>
      </c>
      <c r="W17" s="18">
        <v>-21720.942999999999</v>
      </c>
      <c r="X17" s="18">
        <v>-15204.660099999999</v>
      </c>
      <c r="Y17" s="18">
        <v>0.94899999999999995</v>
      </c>
      <c r="Z17" s="18">
        <v>48336</v>
      </c>
      <c r="AA17" s="18">
        <v>283128.49965399998</v>
      </c>
      <c r="AB17" s="18">
        <v>286608.12408866599</v>
      </c>
      <c r="AC17" s="18">
        <v>5929.4961123937901</v>
      </c>
      <c r="AD17" s="18">
        <v>-649.575072458774</v>
      </c>
      <c r="AE17" s="18">
        <v>-31397861</v>
      </c>
      <c r="AF17" s="18"/>
      <c r="AG17" s="18"/>
    </row>
    <row r="18" spans="1:33">
      <c r="A18" s="18" t="s">
        <v>653</v>
      </c>
      <c r="B18" s="18" t="s">
        <v>661</v>
      </c>
      <c r="C18" s="18" t="s">
        <v>341</v>
      </c>
      <c r="D18" s="18">
        <v>496416.03499999997</v>
      </c>
      <c r="E18" s="18">
        <v>36519</v>
      </c>
      <c r="F18" s="18">
        <v>532935.03500000003</v>
      </c>
      <c r="G18" s="18">
        <v>131453</v>
      </c>
      <c r="H18" s="18">
        <v>327213</v>
      </c>
      <c r="I18" s="18">
        <v>73328</v>
      </c>
      <c r="J18" s="18">
        <v>5966</v>
      </c>
      <c r="K18" s="18">
        <v>0</v>
      </c>
      <c r="L18" s="18">
        <v>21550</v>
      </c>
      <c r="M18" s="18">
        <v>34901</v>
      </c>
      <c r="N18" s="18">
        <v>36519</v>
      </c>
      <c r="O18" s="18">
        <v>9141</v>
      </c>
      <c r="P18" s="18">
        <v>189989.0209</v>
      </c>
      <c r="Q18" s="18">
        <v>345530.95</v>
      </c>
      <c r="R18" s="18">
        <v>-55753.2</v>
      </c>
      <c r="S18" s="18">
        <v>25107.98</v>
      </c>
      <c r="T18" s="18">
        <v>504874.75089999998</v>
      </c>
      <c r="U18" s="18">
        <v>532935.03500000003</v>
      </c>
      <c r="V18" s="18">
        <v>452994.77974999999</v>
      </c>
      <c r="W18" s="18">
        <v>51879.971150000099</v>
      </c>
      <c r="X18" s="18">
        <v>36315.979805000097</v>
      </c>
      <c r="Y18" s="18">
        <v>1.0680000000000001</v>
      </c>
      <c r="Z18" s="18">
        <v>111893</v>
      </c>
      <c r="AA18" s="18">
        <v>569174.61737999995</v>
      </c>
      <c r="AB18" s="18">
        <v>576169.72351960698</v>
      </c>
      <c r="AC18" s="18">
        <v>5149.2919442646698</v>
      </c>
      <c r="AD18" s="18">
        <v>-1429.7792405878999</v>
      </c>
      <c r="AE18" s="18">
        <v>-159982289</v>
      </c>
      <c r="AF18" s="18"/>
      <c r="AG18" s="18"/>
    </row>
    <row r="19" spans="1:33">
      <c r="A19" s="18" t="s">
        <v>653</v>
      </c>
      <c r="B19" s="18" t="s">
        <v>662</v>
      </c>
      <c r="C19" s="18" t="s">
        <v>342</v>
      </c>
      <c r="D19" s="18">
        <v>444306.50300000003</v>
      </c>
      <c r="E19" s="18">
        <v>27840</v>
      </c>
      <c r="F19" s="18">
        <v>472146.50300000003</v>
      </c>
      <c r="G19" s="18">
        <v>1854</v>
      </c>
      <c r="H19" s="18">
        <v>336599</v>
      </c>
      <c r="I19" s="18">
        <v>0</v>
      </c>
      <c r="J19" s="18">
        <v>0</v>
      </c>
      <c r="K19" s="18">
        <v>135</v>
      </c>
      <c r="L19" s="18">
        <v>0</v>
      </c>
      <c r="M19" s="18">
        <v>49</v>
      </c>
      <c r="N19" s="18">
        <v>27840</v>
      </c>
      <c r="O19" s="18">
        <v>0</v>
      </c>
      <c r="P19" s="18">
        <v>2679.5862000000002</v>
      </c>
      <c r="Q19" s="18">
        <v>286223.90000000002</v>
      </c>
      <c r="R19" s="18">
        <v>-41.65</v>
      </c>
      <c r="S19" s="18">
        <v>23655.67</v>
      </c>
      <c r="T19" s="18">
        <v>312517.5062</v>
      </c>
      <c r="U19" s="18">
        <v>472146.50300000003</v>
      </c>
      <c r="V19" s="18">
        <v>401324.52755</v>
      </c>
      <c r="W19" s="18">
        <v>-88807.021350000097</v>
      </c>
      <c r="X19" s="18">
        <v>-62164.914944999997</v>
      </c>
      <c r="Y19" s="18">
        <v>0.86799999999999999</v>
      </c>
      <c r="Z19" s="18">
        <v>66411</v>
      </c>
      <c r="AA19" s="18">
        <v>409823.16460399999</v>
      </c>
      <c r="AB19" s="18">
        <v>414859.85536169901</v>
      </c>
      <c r="AC19" s="18">
        <v>6246.85451750009</v>
      </c>
      <c r="AD19" s="18">
        <v>-332.216667352473</v>
      </c>
      <c r="AE19" s="18">
        <v>-22062841</v>
      </c>
      <c r="AF19" s="18"/>
      <c r="AG19" s="18"/>
    </row>
    <row r="20" spans="1:33">
      <c r="A20" s="18" t="s">
        <v>653</v>
      </c>
      <c r="B20" s="18" t="s">
        <v>663</v>
      </c>
      <c r="C20" s="18" t="s">
        <v>343</v>
      </c>
      <c r="D20" s="18">
        <v>57061.947</v>
      </c>
      <c r="E20" s="18">
        <v>4538</v>
      </c>
      <c r="F20" s="18">
        <v>61599.947</v>
      </c>
      <c r="G20" s="18">
        <v>29823</v>
      </c>
      <c r="H20" s="18">
        <v>22120</v>
      </c>
      <c r="I20" s="18">
        <v>39868</v>
      </c>
      <c r="J20" s="18">
        <v>0</v>
      </c>
      <c r="K20" s="18">
        <v>5370</v>
      </c>
      <c r="L20" s="18">
        <v>39127</v>
      </c>
      <c r="M20" s="18">
        <v>0</v>
      </c>
      <c r="N20" s="18">
        <v>4538</v>
      </c>
      <c r="O20" s="18">
        <v>909</v>
      </c>
      <c r="P20" s="18">
        <v>43103.181900000003</v>
      </c>
      <c r="Q20" s="18">
        <v>57254.3</v>
      </c>
      <c r="R20" s="18">
        <v>-34030.6</v>
      </c>
      <c r="S20" s="18">
        <v>3857.3</v>
      </c>
      <c r="T20" s="18">
        <v>70184.181899999996</v>
      </c>
      <c r="U20" s="18">
        <v>61599.947</v>
      </c>
      <c r="V20" s="18">
        <v>52359.954949999999</v>
      </c>
      <c r="W20" s="18">
        <v>17824.22695</v>
      </c>
      <c r="X20" s="18">
        <v>12476.958865000001</v>
      </c>
      <c r="Y20" s="18">
        <v>1.2030000000000001</v>
      </c>
      <c r="Z20" s="18">
        <v>12323</v>
      </c>
      <c r="AA20" s="18">
        <v>74104.736241000006</v>
      </c>
      <c r="AB20" s="18">
        <v>75015.476951538905</v>
      </c>
      <c r="AC20" s="18">
        <v>6087.4362534722804</v>
      </c>
      <c r="AD20" s="18">
        <v>-491.63493138028798</v>
      </c>
      <c r="AE20" s="18">
        <v>-6058417</v>
      </c>
      <c r="AF20" s="18"/>
      <c r="AG20" s="18"/>
    </row>
    <row r="21" spans="1:33">
      <c r="A21" s="18" t="s">
        <v>653</v>
      </c>
      <c r="B21" s="18" t="s">
        <v>664</v>
      </c>
      <c r="C21" s="18" t="s">
        <v>344</v>
      </c>
      <c r="D21" s="18">
        <v>144830.73499999999</v>
      </c>
      <c r="E21" s="18">
        <v>12325</v>
      </c>
      <c r="F21" s="18">
        <v>157155.73499999999</v>
      </c>
      <c r="G21" s="18">
        <v>45961</v>
      </c>
      <c r="H21" s="18">
        <v>42848</v>
      </c>
      <c r="I21" s="18">
        <v>87001</v>
      </c>
      <c r="J21" s="18">
        <v>0</v>
      </c>
      <c r="K21" s="18">
        <v>9094</v>
      </c>
      <c r="L21" s="18">
        <v>81253</v>
      </c>
      <c r="M21" s="18">
        <v>0</v>
      </c>
      <c r="N21" s="18">
        <v>12325</v>
      </c>
      <c r="O21" s="18">
        <v>727</v>
      </c>
      <c r="P21" s="18">
        <v>66427.433300000004</v>
      </c>
      <c r="Q21" s="18">
        <v>118101.55</v>
      </c>
      <c r="R21" s="18">
        <v>-69683</v>
      </c>
      <c r="S21" s="18">
        <v>10476.25</v>
      </c>
      <c r="T21" s="18">
        <v>125322.23330000001</v>
      </c>
      <c r="U21" s="18">
        <v>157155.73499999999</v>
      </c>
      <c r="V21" s="18">
        <v>133582.37474999999</v>
      </c>
      <c r="W21" s="18">
        <v>-8260.1414499999701</v>
      </c>
      <c r="X21" s="18">
        <v>-5782.0990149999798</v>
      </c>
      <c r="Y21" s="18">
        <v>0.96299999999999997</v>
      </c>
      <c r="Z21" s="18">
        <v>30546</v>
      </c>
      <c r="AA21" s="18">
        <v>151340.972805</v>
      </c>
      <c r="AB21" s="18">
        <v>153200.94009046201</v>
      </c>
      <c r="AC21" s="18">
        <v>5015.41740622216</v>
      </c>
      <c r="AD21" s="18">
        <v>-1563.6537786304</v>
      </c>
      <c r="AE21" s="18">
        <v>-47763368</v>
      </c>
      <c r="AF21" s="18"/>
      <c r="AG21" s="18"/>
    </row>
    <row r="22" spans="1:33">
      <c r="A22" s="18" t="s">
        <v>653</v>
      </c>
      <c r="B22" s="18" t="s">
        <v>665</v>
      </c>
      <c r="C22" s="18" t="s">
        <v>345</v>
      </c>
      <c r="D22" s="18">
        <v>87692.554999999993</v>
      </c>
      <c r="E22" s="18">
        <v>7494</v>
      </c>
      <c r="F22" s="18">
        <v>95186.554999999993</v>
      </c>
      <c r="G22" s="18">
        <v>55099</v>
      </c>
      <c r="H22" s="18">
        <v>28326</v>
      </c>
      <c r="I22" s="18">
        <v>15560</v>
      </c>
      <c r="J22" s="18">
        <v>0</v>
      </c>
      <c r="K22" s="18">
        <v>6439</v>
      </c>
      <c r="L22" s="18">
        <v>15551</v>
      </c>
      <c r="M22" s="18">
        <v>16461</v>
      </c>
      <c r="N22" s="18">
        <v>7494</v>
      </c>
      <c r="O22" s="18">
        <v>5560</v>
      </c>
      <c r="P22" s="18">
        <v>79634.584700000007</v>
      </c>
      <c r="Q22" s="18">
        <v>42776.25</v>
      </c>
      <c r="R22" s="18">
        <v>-31936.2</v>
      </c>
      <c r="S22" s="18">
        <v>3571.53</v>
      </c>
      <c r="T22" s="18">
        <v>94046.164699999994</v>
      </c>
      <c r="U22" s="18">
        <v>95186.554999999993</v>
      </c>
      <c r="V22" s="18">
        <v>80908.571750000003</v>
      </c>
      <c r="W22" s="18">
        <v>13137.59295</v>
      </c>
      <c r="X22" s="18">
        <v>9196.3150650000098</v>
      </c>
      <c r="Y22" s="18">
        <v>1.097</v>
      </c>
      <c r="Z22" s="18">
        <v>17506</v>
      </c>
      <c r="AA22" s="18">
        <v>104419.65083499999</v>
      </c>
      <c r="AB22" s="18">
        <v>105702.95918773999</v>
      </c>
      <c r="AC22" s="18">
        <v>6038.0988911082004</v>
      </c>
      <c r="AD22" s="18">
        <v>-540.97229374436097</v>
      </c>
      <c r="AE22" s="18">
        <v>-9470261</v>
      </c>
      <c r="AF22" s="18"/>
      <c r="AG22" s="18"/>
    </row>
    <row r="23" spans="1:33">
      <c r="A23" s="18" t="s">
        <v>653</v>
      </c>
      <c r="B23" s="18" t="s">
        <v>666</v>
      </c>
      <c r="C23" s="18" t="s">
        <v>346</v>
      </c>
      <c r="D23" s="18">
        <v>242529.07</v>
      </c>
      <c r="E23" s="18">
        <v>17596</v>
      </c>
      <c r="F23" s="18">
        <v>260125.07</v>
      </c>
      <c r="G23" s="18">
        <v>102941</v>
      </c>
      <c r="H23" s="18">
        <v>122760</v>
      </c>
      <c r="I23" s="18">
        <v>7904</v>
      </c>
      <c r="J23" s="18">
        <v>0</v>
      </c>
      <c r="K23" s="18">
        <v>29467</v>
      </c>
      <c r="L23" s="18">
        <v>3237</v>
      </c>
      <c r="M23" s="18">
        <v>20262</v>
      </c>
      <c r="N23" s="18">
        <v>17596</v>
      </c>
      <c r="O23" s="18">
        <v>288</v>
      </c>
      <c r="P23" s="18">
        <v>148780.62729999999</v>
      </c>
      <c r="Q23" s="18">
        <v>136111.35</v>
      </c>
      <c r="R23" s="18">
        <v>-20218.95</v>
      </c>
      <c r="S23" s="18">
        <v>11512.06</v>
      </c>
      <c r="T23" s="18">
        <v>276185.08730000001</v>
      </c>
      <c r="U23" s="18">
        <v>260125.07</v>
      </c>
      <c r="V23" s="18">
        <v>221106.3095</v>
      </c>
      <c r="W23" s="18">
        <v>55078.777800000003</v>
      </c>
      <c r="X23" s="18">
        <v>38555.144460000003</v>
      </c>
      <c r="Y23" s="18">
        <v>1.1479999999999999</v>
      </c>
      <c r="Z23" s="18">
        <v>52678</v>
      </c>
      <c r="AA23" s="18">
        <v>298623.58036000002</v>
      </c>
      <c r="AB23" s="18">
        <v>302293.63797785901</v>
      </c>
      <c r="AC23" s="18">
        <v>5738.5177489247699</v>
      </c>
      <c r="AD23" s="18">
        <v>-840.55343592779298</v>
      </c>
      <c r="AE23" s="18">
        <v>-44278674</v>
      </c>
      <c r="AF23" s="18"/>
      <c r="AG23" s="18"/>
    </row>
    <row r="24" spans="1:33">
      <c r="A24" s="18" t="s">
        <v>653</v>
      </c>
      <c r="B24" s="18" t="s">
        <v>667</v>
      </c>
      <c r="C24" s="18" t="s">
        <v>347</v>
      </c>
      <c r="D24" s="18">
        <v>385263.45799999998</v>
      </c>
      <c r="E24" s="18">
        <v>32902</v>
      </c>
      <c r="F24" s="18">
        <v>418165.45799999998</v>
      </c>
      <c r="G24" s="18">
        <v>14433</v>
      </c>
      <c r="H24" s="18">
        <v>331904</v>
      </c>
      <c r="I24" s="18">
        <v>5533</v>
      </c>
      <c r="J24" s="18">
        <v>0</v>
      </c>
      <c r="K24" s="18">
        <v>2597</v>
      </c>
      <c r="L24" s="18">
        <v>0</v>
      </c>
      <c r="M24" s="18">
        <v>130</v>
      </c>
      <c r="N24" s="18">
        <v>32902</v>
      </c>
      <c r="O24" s="18">
        <v>0</v>
      </c>
      <c r="P24" s="18">
        <v>20860.014899999998</v>
      </c>
      <c r="Q24" s="18">
        <v>289028.90000000002</v>
      </c>
      <c r="R24" s="18">
        <v>-110.5</v>
      </c>
      <c r="S24" s="18">
        <v>27944.6</v>
      </c>
      <c r="T24" s="18">
        <v>337723.01490000001</v>
      </c>
      <c r="U24" s="18">
        <v>418165.45799999998</v>
      </c>
      <c r="V24" s="18">
        <v>355440.63929999998</v>
      </c>
      <c r="W24" s="18">
        <v>-17717.624400000001</v>
      </c>
      <c r="X24" s="18">
        <v>-12402.337079999999</v>
      </c>
      <c r="Y24" s="18">
        <v>0.97</v>
      </c>
      <c r="Z24" s="18">
        <v>77615</v>
      </c>
      <c r="AA24" s="18">
        <v>405620.49426000001</v>
      </c>
      <c r="AB24" s="18">
        <v>410605.53456768102</v>
      </c>
      <c r="AC24" s="18">
        <v>5290.2858283538098</v>
      </c>
      <c r="AD24" s="18">
        <v>-1288.7853564987499</v>
      </c>
      <c r="AE24" s="18">
        <v>-100029075</v>
      </c>
      <c r="AF24" s="18"/>
      <c r="AG24" s="18"/>
    </row>
    <row r="25" spans="1:33">
      <c r="A25" s="18" t="s">
        <v>653</v>
      </c>
      <c r="B25" s="18" t="s">
        <v>668</v>
      </c>
      <c r="C25" s="18" t="s">
        <v>348</v>
      </c>
      <c r="D25" s="18">
        <v>251126.323</v>
      </c>
      <c r="E25" s="18">
        <v>25463</v>
      </c>
      <c r="F25" s="18">
        <v>276589.32299999997</v>
      </c>
      <c r="G25" s="18">
        <v>57539</v>
      </c>
      <c r="H25" s="18">
        <v>165824</v>
      </c>
      <c r="I25" s="18">
        <v>1675</v>
      </c>
      <c r="J25" s="18">
        <v>0</v>
      </c>
      <c r="K25" s="18">
        <v>6444</v>
      </c>
      <c r="L25" s="18">
        <v>114</v>
      </c>
      <c r="M25" s="18">
        <v>26188</v>
      </c>
      <c r="N25" s="18">
        <v>25463</v>
      </c>
      <c r="O25" s="18">
        <v>1030</v>
      </c>
      <c r="P25" s="18">
        <v>83161.116699999999</v>
      </c>
      <c r="Q25" s="18">
        <v>147851.54999999999</v>
      </c>
      <c r="R25" s="18">
        <v>-23232.2</v>
      </c>
      <c r="S25" s="18">
        <v>17191.59</v>
      </c>
      <c r="T25" s="18">
        <v>224972.05669999999</v>
      </c>
      <c r="U25" s="18">
        <v>276589.32299999997</v>
      </c>
      <c r="V25" s="18">
        <v>235100.92455</v>
      </c>
      <c r="W25" s="18">
        <v>-10128.867850000001</v>
      </c>
      <c r="X25" s="18">
        <v>-7090.2074949999896</v>
      </c>
      <c r="Y25" s="18">
        <v>0.97399999999999998</v>
      </c>
      <c r="Z25" s="18">
        <v>85974</v>
      </c>
      <c r="AA25" s="18">
        <v>269398.00060199999</v>
      </c>
      <c r="AB25" s="18">
        <v>272708.87840727402</v>
      </c>
      <c r="AC25" s="18">
        <v>3171.9924443119298</v>
      </c>
      <c r="AD25" s="18">
        <v>-3407.07874054063</v>
      </c>
      <c r="AE25" s="18">
        <v>-292920188</v>
      </c>
      <c r="AF25" s="18"/>
      <c r="AG25" s="18"/>
    </row>
    <row r="26" spans="1:33">
      <c r="A26" s="18" t="s">
        <v>653</v>
      </c>
      <c r="B26" s="18" t="s">
        <v>669</v>
      </c>
      <c r="C26" s="18" t="s">
        <v>349</v>
      </c>
      <c r="D26" s="18">
        <v>4074247.946</v>
      </c>
      <c r="E26" s="18">
        <v>341311</v>
      </c>
      <c r="F26" s="18">
        <v>4415558.9460000005</v>
      </c>
      <c r="G26" s="18">
        <v>969318</v>
      </c>
      <c r="H26" s="18">
        <v>2474740</v>
      </c>
      <c r="I26" s="18">
        <v>224381</v>
      </c>
      <c r="J26" s="18">
        <v>0</v>
      </c>
      <c r="K26" s="18">
        <v>116865</v>
      </c>
      <c r="L26" s="18">
        <v>231535</v>
      </c>
      <c r="M26" s="18">
        <v>148222</v>
      </c>
      <c r="N26" s="18">
        <v>341311</v>
      </c>
      <c r="O26" s="18">
        <v>17271</v>
      </c>
      <c r="P26" s="18">
        <v>1400955.3054</v>
      </c>
      <c r="Q26" s="18">
        <v>2393588.1</v>
      </c>
      <c r="R26" s="18">
        <v>-337473.8</v>
      </c>
      <c r="S26" s="18">
        <v>264916.61</v>
      </c>
      <c r="T26" s="18">
        <v>3721986.2154000001</v>
      </c>
      <c r="U26" s="18">
        <v>4415558.9460000005</v>
      </c>
      <c r="V26" s="18">
        <v>3753225.1041000001</v>
      </c>
      <c r="W26" s="18">
        <v>-31238.8887</v>
      </c>
      <c r="X26" s="18">
        <v>-21867.222089999999</v>
      </c>
      <c r="Y26" s="18">
        <v>0.995</v>
      </c>
      <c r="Z26" s="18">
        <v>995600</v>
      </c>
      <c r="AA26" s="18">
        <v>4393481.1512700003</v>
      </c>
      <c r="AB26" s="18">
        <v>4447476.6493773498</v>
      </c>
      <c r="AC26" s="18">
        <v>4467.1320303107204</v>
      </c>
      <c r="AD26" s="18">
        <v>-2111.9391545418498</v>
      </c>
      <c r="AE26" s="18">
        <v>-2102646622</v>
      </c>
      <c r="AF26" s="18"/>
      <c r="AG26" s="18"/>
    </row>
    <row r="27" spans="1:33">
      <c r="A27" s="18" t="s">
        <v>653</v>
      </c>
      <c r="B27" s="18" t="s">
        <v>670</v>
      </c>
      <c r="C27" s="18" t="s">
        <v>350</v>
      </c>
      <c r="D27" s="18">
        <v>169457.52799999999</v>
      </c>
      <c r="E27" s="18">
        <v>17427</v>
      </c>
      <c r="F27" s="18">
        <v>186884.52799999999</v>
      </c>
      <c r="G27" s="18">
        <v>72284</v>
      </c>
      <c r="H27" s="18">
        <v>72094</v>
      </c>
      <c r="I27" s="18">
        <v>5275</v>
      </c>
      <c r="J27" s="18">
        <v>0</v>
      </c>
      <c r="K27" s="18">
        <v>7739</v>
      </c>
      <c r="L27" s="18">
        <v>79</v>
      </c>
      <c r="M27" s="18">
        <v>10850</v>
      </c>
      <c r="N27" s="18">
        <v>17427</v>
      </c>
      <c r="O27" s="18">
        <v>246</v>
      </c>
      <c r="P27" s="18">
        <v>104472.0652</v>
      </c>
      <c r="Q27" s="18">
        <v>72341.8</v>
      </c>
      <c r="R27" s="18">
        <v>-9498.75</v>
      </c>
      <c r="S27" s="18">
        <v>12968.45</v>
      </c>
      <c r="T27" s="18">
        <v>180283.56520000001</v>
      </c>
      <c r="U27" s="18">
        <v>186884.52799999999</v>
      </c>
      <c r="V27" s="18">
        <v>158851.84880000001</v>
      </c>
      <c r="W27" s="18">
        <v>21431.716400000001</v>
      </c>
      <c r="X27" s="18">
        <v>15002.20148</v>
      </c>
      <c r="Y27" s="18">
        <v>1.08</v>
      </c>
      <c r="Z27" s="18">
        <v>56252</v>
      </c>
      <c r="AA27" s="18">
        <v>201835.29024</v>
      </c>
      <c r="AB27" s="18">
        <v>204315.82825915201</v>
      </c>
      <c r="AC27" s="18">
        <v>3632.1522480827598</v>
      </c>
      <c r="AD27" s="18">
        <v>-2946.9189367698</v>
      </c>
      <c r="AE27" s="18">
        <v>-165770084</v>
      </c>
      <c r="AF27" s="18"/>
      <c r="AG27" s="18"/>
    </row>
    <row r="28" spans="1:33">
      <c r="A28" s="18" t="s">
        <v>653</v>
      </c>
      <c r="B28" s="18" t="s">
        <v>671</v>
      </c>
      <c r="C28" s="18" t="s">
        <v>351</v>
      </c>
      <c r="D28" s="18">
        <v>784219.18500000006</v>
      </c>
      <c r="E28" s="18">
        <v>60105</v>
      </c>
      <c r="F28" s="18">
        <v>844324.18500000006</v>
      </c>
      <c r="G28" s="18">
        <v>219452</v>
      </c>
      <c r="H28" s="18">
        <v>400365</v>
      </c>
      <c r="I28" s="18">
        <v>253232</v>
      </c>
      <c r="J28" s="18">
        <v>0</v>
      </c>
      <c r="K28" s="18">
        <v>27616</v>
      </c>
      <c r="L28" s="18">
        <v>244924</v>
      </c>
      <c r="M28" s="18">
        <v>35459</v>
      </c>
      <c r="N28" s="18">
        <v>60105</v>
      </c>
      <c r="O28" s="18">
        <v>908</v>
      </c>
      <c r="P28" s="18">
        <v>317173.97560000001</v>
      </c>
      <c r="Q28" s="18">
        <v>579031.05000000005</v>
      </c>
      <c r="R28" s="18">
        <v>-239097.35</v>
      </c>
      <c r="S28" s="18">
        <v>45061.22</v>
      </c>
      <c r="T28" s="18">
        <v>702168.89560000005</v>
      </c>
      <c r="U28" s="18">
        <v>844324.18500000006</v>
      </c>
      <c r="V28" s="18">
        <v>717675.55724999995</v>
      </c>
      <c r="W28" s="18">
        <v>-15506.6616500001</v>
      </c>
      <c r="X28" s="18">
        <v>-10854.6631550001</v>
      </c>
      <c r="Y28" s="18">
        <v>0.98699999999999999</v>
      </c>
      <c r="Z28" s="18">
        <v>102914</v>
      </c>
      <c r="AA28" s="18">
        <v>833347.97059499996</v>
      </c>
      <c r="AB28" s="18">
        <v>843589.74408161698</v>
      </c>
      <c r="AC28" s="18">
        <v>8197.0358171057105</v>
      </c>
      <c r="AD28" s="18">
        <v>1617.9646322531401</v>
      </c>
      <c r="AE28" s="18">
        <v>166511212</v>
      </c>
      <c r="AF28" s="18"/>
      <c r="AG28" s="18"/>
    </row>
    <row r="29" spans="1:33">
      <c r="A29" s="18" t="s">
        <v>653</v>
      </c>
      <c r="B29" s="18" t="s">
        <v>672</v>
      </c>
      <c r="C29" s="18" t="s">
        <v>352</v>
      </c>
      <c r="D29" s="18">
        <v>299188.87599999999</v>
      </c>
      <c r="E29" s="18">
        <v>23918</v>
      </c>
      <c r="F29" s="18">
        <v>323106.87599999999</v>
      </c>
      <c r="G29" s="18">
        <v>87098</v>
      </c>
      <c r="H29" s="18">
        <v>90376</v>
      </c>
      <c r="I29" s="18">
        <v>15854</v>
      </c>
      <c r="J29" s="18">
        <v>13767</v>
      </c>
      <c r="K29" s="18">
        <v>0</v>
      </c>
      <c r="L29" s="18">
        <v>9242</v>
      </c>
      <c r="M29" s="18">
        <v>0</v>
      </c>
      <c r="N29" s="18">
        <v>23918</v>
      </c>
      <c r="O29" s="18">
        <v>8</v>
      </c>
      <c r="P29" s="18">
        <v>125882.73940000001</v>
      </c>
      <c r="Q29" s="18">
        <v>101997.45</v>
      </c>
      <c r="R29" s="18">
        <v>-7862.5</v>
      </c>
      <c r="S29" s="18">
        <v>20330.3</v>
      </c>
      <c r="T29" s="18">
        <v>240347.98939999999</v>
      </c>
      <c r="U29" s="18">
        <v>323106.87599999999</v>
      </c>
      <c r="V29" s="18">
        <v>274640.84460000001</v>
      </c>
      <c r="W29" s="18">
        <v>-34292.855199999998</v>
      </c>
      <c r="X29" s="18">
        <v>-24004.998640000002</v>
      </c>
      <c r="Y29" s="18">
        <v>0.92600000000000005</v>
      </c>
      <c r="Z29" s="18">
        <v>49097</v>
      </c>
      <c r="AA29" s="18">
        <v>299196.96717600001</v>
      </c>
      <c r="AB29" s="18">
        <v>302874.07166755002</v>
      </c>
      <c r="AC29" s="18">
        <v>6168.89161593479</v>
      </c>
      <c r="AD29" s="18">
        <v>-410.179568917773</v>
      </c>
      <c r="AE29" s="18">
        <v>-20138586</v>
      </c>
      <c r="AF29" s="18"/>
      <c r="AG29" s="18"/>
    </row>
    <row r="30" spans="1:33">
      <c r="A30" s="18" t="s">
        <v>653</v>
      </c>
      <c r="B30" s="18" t="s">
        <v>673</v>
      </c>
      <c r="C30" s="18" t="s">
        <v>353</v>
      </c>
      <c r="D30" s="18">
        <v>366595.11800000002</v>
      </c>
      <c r="E30" s="18">
        <v>30345</v>
      </c>
      <c r="F30" s="18">
        <v>396940.11800000002</v>
      </c>
      <c r="G30" s="18">
        <v>102229</v>
      </c>
      <c r="H30" s="18">
        <v>174656</v>
      </c>
      <c r="I30" s="18">
        <v>163477</v>
      </c>
      <c r="J30" s="18">
        <v>0</v>
      </c>
      <c r="K30" s="18">
        <v>2680</v>
      </c>
      <c r="L30" s="18">
        <v>150036</v>
      </c>
      <c r="M30" s="18">
        <v>0</v>
      </c>
      <c r="N30" s="18">
        <v>30345</v>
      </c>
      <c r="O30" s="18">
        <v>8385</v>
      </c>
      <c r="P30" s="18">
        <v>147751.57370000001</v>
      </c>
      <c r="Q30" s="18">
        <v>289691.05</v>
      </c>
      <c r="R30" s="18">
        <v>-134657.85</v>
      </c>
      <c r="S30" s="18">
        <v>25793.25</v>
      </c>
      <c r="T30" s="18">
        <v>328578.02370000002</v>
      </c>
      <c r="U30" s="18">
        <v>396940.11800000002</v>
      </c>
      <c r="V30" s="18">
        <v>337399.10029999999</v>
      </c>
      <c r="W30" s="18">
        <v>-8821.0765999999694</v>
      </c>
      <c r="X30" s="18">
        <v>-6174.7536199999804</v>
      </c>
      <c r="Y30" s="18">
        <v>0.98399999999999999</v>
      </c>
      <c r="Z30" s="18">
        <v>77755</v>
      </c>
      <c r="AA30" s="18">
        <v>390589.07611199998</v>
      </c>
      <c r="AB30" s="18">
        <v>395389.38160867</v>
      </c>
      <c r="AC30" s="18">
        <v>5085.0669617216899</v>
      </c>
      <c r="AD30" s="18">
        <v>-1494.0042231308701</v>
      </c>
      <c r="AE30" s="18">
        <v>-116166298</v>
      </c>
      <c r="AF30" s="18"/>
      <c r="AG30" s="18"/>
    </row>
    <row r="31" spans="1:33">
      <c r="A31" s="18" t="s">
        <v>653</v>
      </c>
      <c r="B31" s="18" t="s">
        <v>674</v>
      </c>
      <c r="C31" s="18" t="s">
        <v>354</v>
      </c>
      <c r="D31" s="18">
        <v>280906.86200000002</v>
      </c>
      <c r="E31" s="18">
        <v>23751</v>
      </c>
      <c r="F31" s="18">
        <v>304657.86200000002</v>
      </c>
      <c r="G31" s="18">
        <v>107741</v>
      </c>
      <c r="H31" s="18">
        <v>116492</v>
      </c>
      <c r="I31" s="18">
        <v>136386</v>
      </c>
      <c r="J31" s="18">
        <v>0</v>
      </c>
      <c r="K31" s="18">
        <v>16298</v>
      </c>
      <c r="L31" s="18">
        <v>137607</v>
      </c>
      <c r="M31" s="18">
        <v>18079</v>
      </c>
      <c r="N31" s="18">
        <v>23751</v>
      </c>
      <c r="O31" s="18">
        <v>947</v>
      </c>
      <c r="P31" s="18">
        <v>155718.0673</v>
      </c>
      <c r="Q31" s="18">
        <v>228799.6</v>
      </c>
      <c r="R31" s="18">
        <v>-133138.04999999999</v>
      </c>
      <c r="S31" s="18">
        <v>17114.919999999998</v>
      </c>
      <c r="T31" s="18">
        <v>268494.53730000003</v>
      </c>
      <c r="U31" s="18">
        <v>304657.86200000002</v>
      </c>
      <c r="V31" s="18">
        <v>258959.1827</v>
      </c>
      <c r="W31" s="18">
        <v>9535.3545999999606</v>
      </c>
      <c r="X31" s="18">
        <v>6674.7482199999704</v>
      </c>
      <c r="Y31" s="18">
        <v>1.022</v>
      </c>
      <c r="Z31" s="18">
        <v>50295</v>
      </c>
      <c r="AA31" s="18">
        <v>311360.33496399998</v>
      </c>
      <c r="AB31" s="18">
        <v>315186.92617912201</v>
      </c>
      <c r="AC31" s="18">
        <v>6266.7646123694603</v>
      </c>
      <c r="AD31" s="18">
        <v>-312.30657248310803</v>
      </c>
      <c r="AE31" s="18">
        <v>-15707459</v>
      </c>
      <c r="AF31" s="18"/>
      <c r="AG31" s="18"/>
    </row>
    <row r="32" spans="1:33">
      <c r="A32" s="18" t="s">
        <v>653</v>
      </c>
      <c r="B32" s="18" t="s">
        <v>675</v>
      </c>
      <c r="C32" s="18" t="s">
        <v>355</v>
      </c>
      <c r="D32" s="18">
        <v>155356.26</v>
      </c>
      <c r="E32" s="18">
        <v>15946</v>
      </c>
      <c r="F32" s="18">
        <v>171302.26</v>
      </c>
      <c r="G32" s="18">
        <v>58503</v>
      </c>
      <c r="H32" s="18">
        <v>38941</v>
      </c>
      <c r="I32" s="18">
        <v>11135</v>
      </c>
      <c r="J32" s="18">
        <v>0</v>
      </c>
      <c r="K32" s="18">
        <v>6936</v>
      </c>
      <c r="L32" s="18">
        <v>1560</v>
      </c>
      <c r="M32" s="18">
        <v>0</v>
      </c>
      <c r="N32" s="18">
        <v>15946</v>
      </c>
      <c r="O32" s="18">
        <v>0</v>
      </c>
      <c r="P32" s="18">
        <v>84554.385899999994</v>
      </c>
      <c r="Q32" s="18">
        <v>48460.2</v>
      </c>
      <c r="R32" s="18">
        <v>-1326</v>
      </c>
      <c r="S32" s="18">
        <v>13554.1</v>
      </c>
      <c r="T32" s="18">
        <v>145242.68590000001</v>
      </c>
      <c r="U32" s="18">
        <v>171302.26</v>
      </c>
      <c r="V32" s="18">
        <v>145606.921</v>
      </c>
      <c r="W32" s="18">
        <v>-364.23509999999101</v>
      </c>
      <c r="X32" s="18">
        <v>-254.96456999999401</v>
      </c>
      <c r="Y32" s="18">
        <v>0.999</v>
      </c>
      <c r="Z32" s="18">
        <v>32811</v>
      </c>
      <c r="AA32" s="18">
        <v>171130.95774000001</v>
      </c>
      <c r="AB32" s="18">
        <v>173234.14220503101</v>
      </c>
      <c r="AC32" s="18">
        <v>5279.7580751891601</v>
      </c>
      <c r="AD32" s="18">
        <v>-1299.3131096634099</v>
      </c>
      <c r="AE32" s="18">
        <v>-42631762</v>
      </c>
      <c r="AF32" s="18"/>
      <c r="AG32" s="18"/>
    </row>
    <row r="33" spans="1:33">
      <c r="A33" s="18" t="s">
        <v>653</v>
      </c>
      <c r="B33" s="18" t="s">
        <v>676</v>
      </c>
      <c r="C33" s="18" t="s">
        <v>356</v>
      </c>
      <c r="D33" s="18">
        <v>201346.611</v>
      </c>
      <c r="E33" s="18">
        <v>13370</v>
      </c>
      <c r="F33" s="18">
        <v>214716.611</v>
      </c>
      <c r="G33" s="18">
        <v>60745</v>
      </c>
      <c r="H33" s="18">
        <v>100073</v>
      </c>
      <c r="I33" s="18">
        <v>2330</v>
      </c>
      <c r="J33" s="18">
        <v>0</v>
      </c>
      <c r="K33" s="18">
        <v>7581</v>
      </c>
      <c r="L33" s="18">
        <v>636</v>
      </c>
      <c r="M33" s="18">
        <v>0</v>
      </c>
      <c r="N33" s="18">
        <v>13370</v>
      </c>
      <c r="O33" s="18">
        <v>367</v>
      </c>
      <c r="P33" s="18">
        <v>87794.748500000002</v>
      </c>
      <c r="Q33" s="18">
        <v>93486.399999999994</v>
      </c>
      <c r="R33" s="18">
        <v>-852.55</v>
      </c>
      <c r="S33" s="18">
        <v>11364.5</v>
      </c>
      <c r="T33" s="18">
        <v>191793.09849999999</v>
      </c>
      <c r="U33" s="18">
        <v>214716.611</v>
      </c>
      <c r="V33" s="18">
        <v>182509.11934999999</v>
      </c>
      <c r="W33" s="18">
        <v>9283.9791500000301</v>
      </c>
      <c r="X33" s="18">
        <v>6498.7854050000196</v>
      </c>
      <c r="Y33" s="18">
        <v>1.03</v>
      </c>
      <c r="Z33" s="18">
        <v>35090</v>
      </c>
      <c r="AA33" s="18">
        <v>221158.10933000001</v>
      </c>
      <c r="AB33" s="18">
        <v>223876.12310144899</v>
      </c>
      <c r="AC33" s="18">
        <v>6380.0548048289802</v>
      </c>
      <c r="AD33" s="18">
        <v>-199.016380023582</v>
      </c>
      <c r="AE33" s="18">
        <v>-6983485</v>
      </c>
      <c r="AF33" s="18"/>
      <c r="AG33" s="18"/>
    </row>
    <row r="34" spans="1:33">
      <c r="A34" s="18" t="s">
        <v>653</v>
      </c>
      <c r="B34" s="18" t="s">
        <v>677</v>
      </c>
      <c r="C34" s="18" t="s">
        <v>357</v>
      </c>
      <c r="D34" s="18">
        <v>47009.071000000004</v>
      </c>
      <c r="E34" s="18">
        <v>2048</v>
      </c>
      <c r="F34" s="18">
        <v>49057.071000000004</v>
      </c>
      <c r="G34" s="18">
        <v>1824</v>
      </c>
      <c r="H34" s="18">
        <v>42116</v>
      </c>
      <c r="I34" s="18">
        <v>0</v>
      </c>
      <c r="J34" s="18">
        <v>0</v>
      </c>
      <c r="K34" s="18">
        <v>727</v>
      </c>
      <c r="L34" s="18">
        <v>0</v>
      </c>
      <c r="M34" s="18">
        <v>0</v>
      </c>
      <c r="N34" s="18">
        <v>2048</v>
      </c>
      <c r="O34" s="18">
        <v>0</v>
      </c>
      <c r="P34" s="18">
        <v>2636.2271999999998</v>
      </c>
      <c r="Q34" s="18">
        <v>36416.550000000003</v>
      </c>
      <c r="R34" s="18">
        <v>0</v>
      </c>
      <c r="S34" s="18">
        <v>1740.8</v>
      </c>
      <c r="T34" s="18">
        <v>40793.5772</v>
      </c>
      <c r="U34" s="18">
        <v>49057.071000000004</v>
      </c>
      <c r="V34" s="18">
        <v>41698.510349999997</v>
      </c>
      <c r="W34" s="18">
        <v>-904.93315000000405</v>
      </c>
      <c r="X34" s="18">
        <v>-633.45320500000298</v>
      </c>
      <c r="Y34" s="18">
        <v>0.98699999999999999</v>
      </c>
      <c r="Z34" s="18">
        <v>11794</v>
      </c>
      <c r="AA34" s="18">
        <v>48419.329077000002</v>
      </c>
      <c r="AB34" s="18">
        <v>49014.398385714499</v>
      </c>
      <c r="AC34" s="18">
        <v>4155.8757322125202</v>
      </c>
      <c r="AD34" s="18">
        <v>-2423.19545264004</v>
      </c>
      <c r="AE34" s="18">
        <v>-28579167</v>
      </c>
      <c r="AF34" s="18"/>
      <c r="AG34" s="18"/>
    </row>
    <row r="35" spans="1:33">
      <c r="A35" s="18" t="s">
        <v>653</v>
      </c>
      <c r="B35" s="18" t="s">
        <v>678</v>
      </c>
      <c r="C35" s="18" t="s">
        <v>358</v>
      </c>
      <c r="D35" s="18">
        <v>229750.399</v>
      </c>
      <c r="E35" s="18">
        <v>20347</v>
      </c>
      <c r="F35" s="18">
        <v>250097.399</v>
      </c>
      <c r="G35" s="18">
        <v>90180</v>
      </c>
      <c r="H35" s="18">
        <v>94984</v>
      </c>
      <c r="I35" s="18">
        <v>96072</v>
      </c>
      <c r="J35" s="18">
        <v>0</v>
      </c>
      <c r="K35" s="18">
        <v>13227</v>
      </c>
      <c r="L35" s="18">
        <v>93119</v>
      </c>
      <c r="M35" s="18">
        <v>36980</v>
      </c>
      <c r="N35" s="18">
        <v>20347</v>
      </c>
      <c r="O35" s="18">
        <v>240</v>
      </c>
      <c r="P35" s="18">
        <v>130337.15399999999</v>
      </c>
      <c r="Q35" s="18">
        <v>173640.55</v>
      </c>
      <c r="R35" s="18">
        <v>-110788.15</v>
      </c>
      <c r="S35" s="18">
        <v>11008.35</v>
      </c>
      <c r="T35" s="18">
        <v>204197.90400000001</v>
      </c>
      <c r="U35" s="18">
        <v>250097.399</v>
      </c>
      <c r="V35" s="18">
        <v>212582.78915</v>
      </c>
      <c r="W35" s="18">
        <v>-8384.88514999996</v>
      </c>
      <c r="X35" s="18">
        <v>-5869.41960499997</v>
      </c>
      <c r="Y35" s="18">
        <v>0.97699999999999998</v>
      </c>
      <c r="Z35" s="18">
        <v>46590</v>
      </c>
      <c r="AA35" s="18">
        <v>244345.15882300001</v>
      </c>
      <c r="AB35" s="18">
        <v>247348.139399565</v>
      </c>
      <c r="AC35" s="18">
        <v>5309.0392659275603</v>
      </c>
      <c r="AD35" s="18">
        <v>-1270.0319189250099</v>
      </c>
      <c r="AE35" s="18">
        <v>-59170787</v>
      </c>
      <c r="AF35" s="18"/>
      <c r="AG35" s="18"/>
    </row>
    <row r="36" spans="1:33">
      <c r="A36" s="18" t="s">
        <v>653</v>
      </c>
      <c r="B36" s="18" t="s">
        <v>679</v>
      </c>
      <c r="C36" s="18" t="s">
        <v>359</v>
      </c>
      <c r="D36" s="18">
        <v>277303.51199999999</v>
      </c>
      <c r="E36" s="18">
        <v>8137</v>
      </c>
      <c r="F36" s="18">
        <v>285440.51199999999</v>
      </c>
      <c r="G36" s="18">
        <v>104197</v>
      </c>
      <c r="H36" s="18">
        <v>103309</v>
      </c>
      <c r="I36" s="18">
        <v>119694</v>
      </c>
      <c r="J36" s="18">
        <v>0</v>
      </c>
      <c r="K36" s="18">
        <v>3251</v>
      </c>
      <c r="L36" s="18">
        <v>109326</v>
      </c>
      <c r="M36" s="18">
        <v>16874</v>
      </c>
      <c r="N36" s="18">
        <v>8137</v>
      </c>
      <c r="O36" s="18">
        <v>4625</v>
      </c>
      <c r="P36" s="18">
        <v>150595.9241</v>
      </c>
      <c r="Q36" s="18">
        <v>192315.9</v>
      </c>
      <c r="R36" s="18">
        <v>-111201.25</v>
      </c>
      <c r="S36" s="18">
        <v>4047.87</v>
      </c>
      <c r="T36" s="18">
        <v>235758.44409999999</v>
      </c>
      <c r="U36" s="18">
        <v>285440.51199999999</v>
      </c>
      <c r="V36" s="18">
        <v>242624.43520000001</v>
      </c>
      <c r="W36" s="18">
        <v>-6865.9911000000102</v>
      </c>
      <c r="X36" s="18">
        <v>-4806.1937700000099</v>
      </c>
      <c r="Y36" s="18">
        <v>0.98299999999999998</v>
      </c>
      <c r="Z36" s="18">
        <v>49777</v>
      </c>
      <c r="AA36" s="18">
        <v>280588.02329600003</v>
      </c>
      <c r="AB36" s="18">
        <v>284036.42549898801</v>
      </c>
      <c r="AC36" s="18">
        <v>5706.1780641458499</v>
      </c>
      <c r="AD36" s="18">
        <v>-872.89312070671997</v>
      </c>
      <c r="AE36" s="18">
        <v>-43450001</v>
      </c>
      <c r="AF36" s="18"/>
      <c r="AG36" s="18"/>
    </row>
    <row r="37" spans="1:33">
      <c r="A37" s="18" t="s">
        <v>680</v>
      </c>
      <c r="B37" s="18" t="s">
        <v>681</v>
      </c>
      <c r="C37" s="18" t="s">
        <v>361</v>
      </c>
      <c r="D37" s="18">
        <v>279434.81099999999</v>
      </c>
      <c r="E37" s="18">
        <v>18874</v>
      </c>
      <c r="F37" s="18">
        <v>298308.81099999999</v>
      </c>
      <c r="G37" s="18">
        <v>153920</v>
      </c>
      <c r="H37" s="18">
        <v>65603</v>
      </c>
      <c r="I37" s="18">
        <v>2100</v>
      </c>
      <c r="J37" s="18">
        <v>0</v>
      </c>
      <c r="K37" s="18">
        <v>12260</v>
      </c>
      <c r="L37" s="18">
        <v>19</v>
      </c>
      <c r="M37" s="18">
        <v>12383</v>
      </c>
      <c r="N37" s="18">
        <v>18874</v>
      </c>
      <c r="O37" s="18">
        <v>1601</v>
      </c>
      <c r="P37" s="18">
        <v>222460.576</v>
      </c>
      <c r="Q37" s="18">
        <v>67968.55</v>
      </c>
      <c r="R37" s="18">
        <v>-11902.55</v>
      </c>
      <c r="S37" s="18">
        <v>13937.79</v>
      </c>
      <c r="T37" s="18">
        <v>292464.36599999998</v>
      </c>
      <c r="U37" s="18">
        <v>298308.81099999999</v>
      </c>
      <c r="V37" s="18">
        <v>253562.48934999999</v>
      </c>
      <c r="W37" s="18">
        <v>38901.876649999998</v>
      </c>
      <c r="X37" s="18">
        <v>27231.313655000002</v>
      </c>
      <c r="Y37" s="18">
        <v>1.091</v>
      </c>
      <c r="Z37" s="18">
        <v>48551</v>
      </c>
      <c r="AA37" s="18">
        <v>325454.912801</v>
      </c>
      <c r="AB37" s="18">
        <v>329454.72514185798</v>
      </c>
      <c r="AC37" s="18">
        <v>6785.7454046643197</v>
      </c>
      <c r="AD37" s="18">
        <v>206.67421981175701</v>
      </c>
      <c r="AE37" s="18">
        <v>10034240</v>
      </c>
      <c r="AF37" s="18"/>
      <c r="AG37" s="18"/>
    </row>
    <row r="38" spans="1:33">
      <c r="A38" s="18" t="s">
        <v>680</v>
      </c>
      <c r="B38" s="18" t="s">
        <v>682</v>
      </c>
      <c r="C38" s="18" t="s">
        <v>362</v>
      </c>
      <c r="D38" s="18">
        <v>87908.384999999995</v>
      </c>
      <c r="E38" s="18">
        <v>7106</v>
      </c>
      <c r="F38" s="18">
        <v>95014.384999999995</v>
      </c>
      <c r="G38" s="18">
        <v>34057</v>
      </c>
      <c r="H38" s="18">
        <v>16877</v>
      </c>
      <c r="I38" s="18">
        <v>600</v>
      </c>
      <c r="J38" s="18">
        <v>0</v>
      </c>
      <c r="K38" s="18">
        <v>4162</v>
      </c>
      <c r="L38" s="18">
        <v>920</v>
      </c>
      <c r="M38" s="18">
        <v>0</v>
      </c>
      <c r="N38" s="18">
        <v>7106</v>
      </c>
      <c r="O38" s="18">
        <v>0</v>
      </c>
      <c r="P38" s="18">
        <v>49222.5821</v>
      </c>
      <c r="Q38" s="18">
        <v>18393.150000000001</v>
      </c>
      <c r="R38" s="18">
        <v>-782</v>
      </c>
      <c r="S38" s="18">
        <v>6040.1</v>
      </c>
      <c r="T38" s="18">
        <v>72873.8321</v>
      </c>
      <c r="U38" s="18">
        <v>95014.384999999995</v>
      </c>
      <c r="V38" s="18">
        <v>80762.227249999996</v>
      </c>
      <c r="W38" s="18">
        <v>-7888.3951500000003</v>
      </c>
      <c r="X38" s="18">
        <v>-5521.8766050000004</v>
      </c>
      <c r="Y38" s="18">
        <v>0.94199999999999995</v>
      </c>
      <c r="Z38" s="18">
        <v>14352</v>
      </c>
      <c r="AA38" s="18">
        <v>89503.550669999997</v>
      </c>
      <c r="AB38" s="18">
        <v>90603.541459628497</v>
      </c>
      <c r="AC38" s="18">
        <v>6312.9557873208196</v>
      </c>
      <c r="AD38" s="18">
        <v>-266.11539753174202</v>
      </c>
      <c r="AE38" s="18">
        <v>-3819288</v>
      </c>
      <c r="AF38" s="18"/>
      <c r="AG38" s="18"/>
    </row>
    <row r="39" spans="1:33">
      <c r="A39" s="18" t="s">
        <v>680</v>
      </c>
      <c r="B39" s="18" t="s">
        <v>683</v>
      </c>
      <c r="C39" s="18" t="s">
        <v>363</v>
      </c>
      <c r="D39" s="18">
        <v>114515.132</v>
      </c>
      <c r="E39" s="18">
        <v>8440</v>
      </c>
      <c r="F39" s="18">
        <v>122955.132</v>
      </c>
      <c r="G39" s="18">
        <v>77371</v>
      </c>
      <c r="H39" s="18">
        <v>15682</v>
      </c>
      <c r="I39" s="18">
        <v>7346</v>
      </c>
      <c r="J39" s="18">
        <v>0</v>
      </c>
      <c r="K39" s="18">
        <v>5199</v>
      </c>
      <c r="L39" s="18">
        <v>9752</v>
      </c>
      <c r="M39" s="18">
        <v>20148</v>
      </c>
      <c r="N39" s="18">
        <v>8440</v>
      </c>
      <c r="O39" s="18">
        <v>2</v>
      </c>
      <c r="P39" s="18">
        <v>111824.3063</v>
      </c>
      <c r="Q39" s="18">
        <v>23992.95</v>
      </c>
      <c r="R39" s="18">
        <v>-25416.7</v>
      </c>
      <c r="S39" s="18">
        <v>3748.84</v>
      </c>
      <c r="T39" s="18">
        <v>114149.39629999999</v>
      </c>
      <c r="U39" s="18">
        <v>122955.132</v>
      </c>
      <c r="V39" s="18">
        <v>104511.8622</v>
      </c>
      <c r="W39" s="18">
        <v>9637.5341000000208</v>
      </c>
      <c r="X39" s="18">
        <v>6746.27387000001</v>
      </c>
      <c r="Y39" s="18">
        <v>1.0549999999999999</v>
      </c>
      <c r="Z39" s="18">
        <v>22947</v>
      </c>
      <c r="AA39" s="18">
        <v>129717.66426000001</v>
      </c>
      <c r="AB39" s="18">
        <v>131311.88297948099</v>
      </c>
      <c r="AC39" s="18">
        <v>5722.3987004610999</v>
      </c>
      <c r="AD39" s="18">
        <v>-856.67248439146601</v>
      </c>
      <c r="AE39" s="18">
        <v>-19658063</v>
      </c>
      <c r="AF39" s="18"/>
      <c r="AG39" s="18"/>
    </row>
    <row r="40" spans="1:33">
      <c r="A40" s="18" t="s">
        <v>680</v>
      </c>
      <c r="B40" s="18" t="s">
        <v>684</v>
      </c>
      <c r="C40" s="18" t="s">
        <v>364</v>
      </c>
      <c r="D40" s="18">
        <v>86054.244999999995</v>
      </c>
      <c r="E40" s="18">
        <v>5690</v>
      </c>
      <c r="F40" s="18">
        <v>91744.244999999995</v>
      </c>
      <c r="G40" s="18">
        <v>20999</v>
      </c>
      <c r="H40" s="18">
        <v>57570</v>
      </c>
      <c r="I40" s="18">
        <v>1160</v>
      </c>
      <c r="J40" s="18">
        <v>0</v>
      </c>
      <c r="K40" s="18">
        <v>2861</v>
      </c>
      <c r="L40" s="18">
        <v>10</v>
      </c>
      <c r="M40" s="18">
        <v>8287</v>
      </c>
      <c r="N40" s="18">
        <v>5690</v>
      </c>
      <c r="O40" s="18">
        <v>25</v>
      </c>
      <c r="P40" s="18">
        <v>30349.8547</v>
      </c>
      <c r="Q40" s="18">
        <v>52352.35</v>
      </c>
      <c r="R40" s="18">
        <v>-7073.7</v>
      </c>
      <c r="S40" s="18">
        <v>3427.71</v>
      </c>
      <c r="T40" s="18">
        <v>79056.214699999997</v>
      </c>
      <c r="U40" s="18">
        <v>91744.244999999995</v>
      </c>
      <c r="V40" s="18">
        <v>77982.608250000005</v>
      </c>
      <c r="W40" s="18">
        <v>1073.60645000002</v>
      </c>
      <c r="X40" s="18">
        <v>751.52451500001496</v>
      </c>
      <c r="Y40" s="18">
        <v>1.008</v>
      </c>
      <c r="Z40" s="18">
        <v>21073</v>
      </c>
      <c r="AA40" s="18">
        <v>92478.198959999994</v>
      </c>
      <c r="AB40" s="18">
        <v>93614.747916281005</v>
      </c>
      <c r="AC40" s="18">
        <v>4442.40250160304</v>
      </c>
      <c r="AD40" s="18">
        <v>-2136.6686832495202</v>
      </c>
      <c r="AE40" s="18">
        <v>-45026019</v>
      </c>
      <c r="AF40" s="18"/>
      <c r="AG40" s="18"/>
    </row>
    <row r="41" spans="1:33">
      <c r="A41" s="18" t="s">
        <v>680</v>
      </c>
      <c r="B41" s="18" t="s">
        <v>685</v>
      </c>
      <c r="C41" s="18" t="s">
        <v>365</v>
      </c>
      <c r="D41" s="18">
        <v>147168.72500000001</v>
      </c>
      <c r="E41" s="18">
        <v>8024</v>
      </c>
      <c r="F41" s="18">
        <v>155192.72500000001</v>
      </c>
      <c r="G41" s="18">
        <v>87664</v>
      </c>
      <c r="H41" s="18">
        <v>15046</v>
      </c>
      <c r="I41" s="18">
        <v>1584</v>
      </c>
      <c r="J41" s="18">
        <v>0</v>
      </c>
      <c r="K41" s="18">
        <v>5894</v>
      </c>
      <c r="L41" s="18">
        <v>4499</v>
      </c>
      <c r="M41" s="18">
        <v>8842</v>
      </c>
      <c r="N41" s="18">
        <v>8024</v>
      </c>
      <c r="O41" s="18">
        <v>0</v>
      </c>
      <c r="P41" s="18">
        <v>126700.7792</v>
      </c>
      <c r="Q41" s="18">
        <v>19145.400000000001</v>
      </c>
      <c r="R41" s="18">
        <v>-11339.85</v>
      </c>
      <c r="S41" s="18">
        <v>5317.26</v>
      </c>
      <c r="T41" s="18">
        <v>139823.58919999999</v>
      </c>
      <c r="U41" s="18">
        <v>155192.72500000001</v>
      </c>
      <c r="V41" s="18">
        <v>131913.81625</v>
      </c>
      <c r="W41" s="18">
        <v>7909.7729500000096</v>
      </c>
      <c r="X41" s="18">
        <v>5536.8410650000096</v>
      </c>
      <c r="Y41" s="18">
        <v>1.036</v>
      </c>
      <c r="Z41" s="18">
        <v>21118</v>
      </c>
      <c r="AA41" s="18">
        <v>160779.66310000001</v>
      </c>
      <c r="AB41" s="18">
        <v>162755.631061558</v>
      </c>
      <c r="AC41" s="18">
        <v>7706.9623573045601</v>
      </c>
      <c r="AD41" s="18">
        <v>1127.8911724519901</v>
      </c>
      <c r="AE41" s="18">
        <v>23818806</v>
      </c>
      <c r="AF41" s="18"/>
      <c r="AG41" s="18"/>
    </row>
    <row r="42" spans="1:33">
      <c r="A42" s="18" t="s">
        <v>680</v>
      </c>
      <c r="B42" s="18" t="s">
        <v>686</v>
      </c>
      <c r="C42" s="18" t="s">
        <v>366</v>
      </c>
      <c r="D42" s="18">
        <v>1414615.96</v>
      </c>
      <c r="E42" s="18">
        <v>94735</v>
      </c>
      <c r="F42" s="18">
        <v>1509350.96</v>
      </c>
      <c r="G42" s="18">
        <v>572656</v>
      </c>
      <c r="H42" s="18">
        <v>491271</v>
      </c>
      <c r="I42" s="18">
        <v>696946</v>
      </c>
      <c r="J42" s="18">
        <v>25076</v>
      </c>
      <c r="K42" s="18">
        <v>14226</v>
      </c>
      <c r="L42" s="18">
        <v>692039</v>
      </c>
      <c r="M42" s="18">
        <v>84760</v>
      </c>
      <c r="N42" s="18">
        <v>94735</v>
      </c>
      <c r="O42" s="18">
        <v>3140</v>
      </c>
      <c r="P42" s="18">
        <v>827659.71680000005</v>
      </c>
      <c r="Q42" s="18">
        <v>1043391.15</v>
      </c>
      <c r="R42" s="18">
        <v>-662948.15</v>
      </c>
      <c r="S42" s="18">
        <v>66115.55</v>
      </c>
      <c r="T42" s="18">
        <v>1274218.2668000001</v>
      </c>
      <c r="U42" s="18">
        <v>1509350.96</v>
      </c>
      <c r="V42" s="18">
        <v>1282948.3160000001</v>
      </c>
      <c r="W42" s="18">
        <v>-8730.0491999997794</v>
      </c>
      <c r="X42" s="18">
        <v>-6111.0344399998403</v>
      </c>
      <c r="Y42" s="18">
        <v>0.996</v>
      </c>
      <c r="Z42" s="18">
        <v>247947</v>
      </c>
      <c r="AA42" s="18">
        <v>1503313.5561599999</v>
      </c>
      <c r="AB42" s="18">
        <v>1521789.1479473801</v>
      </c>
      <c r="AC42" s="18">
        <v>6137.5582198912498</v>
      </c>
      <c r="AD42" s="18">
        <v>-441.51296496131499</v>
      </c>
      <c r="AE42" s="18">
        <v>-109471815</v>
      </c>
      <c r="AF42" s="18"/>
      <c r="AG42" s="18"/>
    </row>
    <row r="43" spans="1:33">
      <c r="A43" s="18" t="s">
        <v>680</v>
      </c>
      <c r="B43" s="18" t="s">
        <v>687</v>
      </c>
      <c r="C43" s="18" t="s">
        <v>367</v>
      </c>
      <c r="D43" s="18">
        <v>45068.493999999999</v>
      </c>
      <c r="E43" s="18">
        <v>4725</v>
      </c>
      <c r="F43" s="18">
        <v>49793.493999999999</v>
      </c>
      <c r="G43" s="18">
        <v>31868</v>
      </c>
      <c r="H43" s="18">
        <v>5631</v>
      </c>
      <c r="I43" s="18">
        <v>356</v>
      </c>
      <c r="J43" s="18">
        <v>0</v>
      </c>
      <c r="K43" s="18">
        <v>2869</v>
      </c>
      <c r="L43" s="18">
        <v>256</v>
      </c>
      <c r="M43" s="18">
        <v>14288</v>
      </c>
      <c r="N43" s="18">
        <v>4725</v>
      </c>
      <c r="O43" s="18">
        <v>0</v>
      </c>
      <c r="P43" s="18">
        <v>46058.820399999997</v>
      </c>
      <c r="Q43" s="18">
        <v>7527.6</v>
      </c>
      <c r="R43" s="18">
        <v>-12362.4</v>
      </c>
      <c r="S43" s="18">
        <v>1587.29</v>
      </c>
      <c r="T43" s="18">
        <v>42811.310400000002</v>
      </c>
      <c r="U43" s="18">
        <v>49793.493999999999</v>
      </c>
      <c r="V43" s="18">
        <v>42324.469899999996</v>
      </c>
      <c r="W43" s="18">
        <v>486.84050000000599</v>
      </c>
      <c r="X43" s="18">
        <v>340.78835000000402</v>
      </c>
      <c r="Y43" s="18">
        <v>1.0069999999999999</v>
      </c>
      <c r="Z43" s="18">
        <v>9546</v>
      </c>
      <c r="AA43" s="18">
        <v>50142.048457999997</v>
      </c>
      <c r="AB43" s="18">
        <v>50758.289836850599</v>
      </c>
      <c r="AC43" s="18">
        <v>5317.2312839776396</v>
      </c>
      <c r="AD43" s="18">
        <v>-1261.83990087492</v>
      </c>
      <c r="AE43" s="18">
        <v>-12045524</v>
      </c>
      <c r="AF43" s="18"/>
      <c r="AG43" s="18"/>
    </row>
    <row r="44" spans="1:33">
      <c r="A44" s="18" t="s">
        <v>680</v>
      </c>
      <c r="B44" s="18" t="s">
        <v>688</v>
      </c>
      <c r="C44" s="18" t="s">
        <v>368</v>
      </c>
      <c r="D44" s="18">
        <v>119933.88499999999</v>
      </c>
      <c r="E44" s="18">
        <v>6443</v>
      </c>
      <c r="F44" s="18">
        <v>126376.88499999999</v>
      </c>
      <c r="G44" s="18">
        <v>69941</v>
      </c>
      <c r="H44" s="18">
        <v>22069</v>
      </c>
      <c r="I44" s="18">
        <v>60914</v>
      </c>
      <c r="J44" s="18">
        <v>0</v>
      </c>
      <c r="K44" s="18">
        <v>11732</v>
      </c>
      <c r="L44" s="18">
        <v>60538</v>
      </c>
      <c r="M44" s="18">
        <v>20917</v>
      </c>
      <c r="N44" s="18">
        <v>6443</v>
      </c>
      <c r="O44" s="18">
        <v>848</v>
      </c>
      <c r="P44" s="18">
        <v>101085.7273</v>
      </c>
      <c r="Q44" s="18">
        <v>80507.75</v>
      </c>
      <c r="R44" s="18">
        <v>-69957.55</v>
      </c>
      <c r="S44" s="18">
        <v>1920.66</v>
      </c>
      <c r="T44" s="18">
        <v>113556.5873</v>
      </c>
      <c r="U44" s="18">
        <v>126376.88499999999</v>
      </c>
      <c r="V44" s="18">
        <v>107420.35225</v>
      </c>
      <c r="W44" s="18">
        <v>6136.2350500000002</v>
      </c>
      <c r="X44" s="18">
        <v>4295.3645349999997</v>
      </c>
      <c r="Y44" s="18">
        <v>1.034</v>
      </c>
      <c r="Z44" s="18">
        <v>22164</v>
      </c>
      <c r="AA44" s="18">
        <v>130673.69908999999</v>
      </c>
      <c r="AB44" s="18">
        <v>132279.66739371201</v>
      </c>
      <c r="AC44" s="18">
        <v>5968.2217737642904</v>
      </c>
      <c r="AD44" s="18">
        <v>-610.849411088274</v>
      </c>
      <c r="AE44" s="18">
        <v>-13538866</v>
      </c>
      <c r="AF44" s="18"/>
      <c r="AG44" s="18"/>
    </row>
    <row r="45" spans="1:33">
      <c r="A45" s="18" t="s">
        <v>689</v>
      </c>
      <c r="B45" s="18" t="s">
        <v>690</v>
      </c>
      <c r="C45" s="18" t="s">
        <v>370</v>
      </c>
      <c r="D45" s="18">
        <v>634994.28700000001</v>
      </c>
      <c r="E45" s="18">
        <v>71027</v>
      </c>
      <c r="F45" s="18">
        <v>706021.28700000001</v>
      </c>
      <c r="G45" s="18">
        <v>398942</v>
      </c>
      <c r="H45" s="18">
        <v>60942</v>
      </c>
      <c r="I45" s="18">
        <v>14102</v>
      </c>
      <c r="J45" s="18">
        <v>0</v>
      </c>
      <c r="K45" s="18">
        <v>39254</v>
      </c>
      <c r="L45" s="18">
        <v>2341</v>
      </c>
      <c r="M45" s="18">
        <v>129741</v>
      </c>
      <c r="N45" s="18">
        <v>71027</v>
      </c>
      <c r="O45" s="18">
        <v>296</v>
      </c>
      <c r="P45" s="18">
        <v>576590.8726</v>
      </c>
      <c r="Q45" s="18">
        <v>97153.3</v>
      </c>
      <c r="R45" s="18">
        <v>-112521.3</v>
      </c>
      <c r="S45" s="18">
        <v>38316.980000000003</v>
      </c>
      <c r="T45" s="18">
        <v>599539.85259999998</v>
      </c>
      <c r="U45" s="18">
        <v>706021.28700000001</v>
      </c>
      <c r="V45" s="18">
        <v>600118.09395000001</v>
      </c>
      <c r="W45" s="18">
        <v>-578.24135000002605</v>
      </c>
      <c r="X45" s="18">
        <v>-404.76894500001799</v>
      </c>
      <c r="Y45" s="18">
        <v>0.999</v>
      </c>
      <c r="Z45" s="18">
        <v>107346</v>
      </c>
      <c r="AA45" s="18">
        <v>705315.26571299997</v>
      </c>
      <c r="AB45" s="18">
        <v>713983.52848314599</v>
      </c>
      <c r="AC45" s="18">
        <v>6651.2355232905402</v>
      </c>
      <c r="AD45" s="18">
        <v>72.1643384379731</v>
      </c>
      <c r="AE45" s="18">
        <v>7746553</v>
      </c>
      <c r="AF45" s="18"/>
      <c r="AG45" s="18"/>
    </row>
    <row r="46" spans="1:33">
      <c r="A46" s="18" t="s">
        <v>689</v>
      </c>
      <c r="B46" s="18" t="s">
        <v>691</v>
      </c>
      <c r="C46" s="18" t="s">
        <v>371</v>
      </c>
      <c r="D46" s="18">
        <v>113479.898</v>
      </c>
      <c r="E46" s="18">
        <v>6762</v>
      </c>
      <c r="F46" s="18">
        <v>120241.898</v>
      </c>
      <c r="G46" s="18">
        <v>75607</v>
      </c>
      <c r="H46" s="18">
        <v>23298</v>
      </c>
      <c r="I46" s="18">
        <v>883</v>
      </c>
      <c r="J46" s="18">
        <v>0</v>
      </c>
      <c r="K46" s="18">
        <v>9110</v>
      </c>
      <c r="L46" s="18">
        <v>594</v>
      </c>
      <c r="M46" s="18">
        <v>20463</v>
      </c>
      <c r="N46" s="18">
        <v>6762</v>
      </c>
      <c r="O46" s="18">
        <v>97</v>
      </c>
      <c r="P46" s="18">
        <v>109274.7971</v>
      </c>
      <c r="Q46" s="18">
        <v>28297.35</v>
      </c>
      <c r="R46" s="18">
        <v>-17980.900000000001</v>
      </c>
      <c r="S46" s="18">
        <v>2268.9899999999998</v>
      </c>
      <c r="T46" s="18">
        <v>121860.2371</v>
      </c>
      <c r="U46" s="18">
        <v>120241.898</v>
      </c>
      <c r="V46" s="18">
        <v>102205.6133</v>
      </c>
      <c r="W46" s="18">
        <v>19654.623800000001</v>
      </c>
      <c r="X46" s="18">
        <v>13758.23666</v>
      </c>
      <c r="Y46" s="18">
        <v>1.1140000000000001</v>
      </c>
      <c r="Z46" s="18">
        <v>15405</v>
      </c>
      <c r="AA46" s="18">
        <v>133949.474372</v>
      </c>
      <c r="AB46" s="18">
        <v>135595.70166669201</v>
      </c>
      <c r="AC46" s="18">
        <v>8802.0578816417892</v>
      </c>
      <c r="AD46" s="18">
        <v>2222.9866967892199</v>
      </c>
      <c r="AE46" s="18">
        <v>34245110</v>
      </c>
      <c r="AF46" s="18"/>
      <c r="AG46" s="18"/>
    </row>
    <row r="47" spans="1:33">
      <c r="A47" s="18" t="s">
        <v>689</v>
      </c>
      <c r="B47" s="18" t="s">
        <v>692</v>
      </c>
      <c r="C47" s="18" t="s">
        <v>372</v>
      </c>
      <c r="D47" s="18">
        <v>88730.111999999994</v>
      </c>
      <c r="E47" s="18">
        <v>3712</v>
      </c>
      <c r="F47" s="18">
        <v>92442.111999999994</v>
      </c>
      <c r="G47" s="18">
        <v>29679</v>
      </c>
      <c r="H47" s="18">
        <v>29225</v>
      </c>
      <c r="I47" s="18">
        <v>37226</v>
      </c>
      <c r="J47" s="18">
        <v>0</v>
      </c>
      <c r="K47" s="18">
        <v>5213</v>
      </c>
      <c r="L47" s="18">
        <v>37066</v>
      </c>
      <c r="M47" s="18">
        <v>4617</v>
      </c>
      <c r="N47" s="18">
        <v>3712</v>
      </c>
      <c r="O47" s="18">
        <v>753</v>
      </c>
      <c r="P47" s="18">
        <v>42895.058700000001</v>
      </c>
      <c r="Q47" s="18">
        <v>60914.400000000001</v>
      </c>
      <c r="R47" s="18">
        <v>-36070.6</v>
      </c>
      <c r="S47" s="18">
        <v>2370.31</v>
      </c>
      <c r="T47" s="18">
        <v>70109.168699999995</v>
      </c>
      <c r="U47" s="18">
        <v>92442.111999999994</v>
      </c>
      <c r="V47" s="18">
        <v>78575.795199999993</v>
      </c>
      <c r="W47" s="18">
        <v>-8466.6264999999803</v>
      </c>
      <c r="X47" s="18">
        <v>-5926.6385499999897</v>
      </c>
      <c r="Y47" s="18">
        <v>0.93600000000000005</v>
      </c>
      <c r="Z47" s="18">
        <v>11449</v>
      </c>
      <c r="AA47" s="18">
        <v>86525.816831999997</v>
      </c>
      <c r="AB47" s="18">
        <v>87589.211533861599</v>
      </c>
      <c r="AC47" s="18">
        <v>7650.3809532589403</v>
      </c>
      <c r="AD47" s="18">
        <v>1071.30976840637</v>
      </c>
      <c r="AE47" s="18">
        <v>12265426</v>
      </c>
      <c r="AF47" s="18"/>
      <c r="AG47" s="18"/>
    </row>
    <row r="48" spans="1:33">
      <c r="A48" s="18" t="s">
        <v>689</v>
      </c>
      <c r="B48" s="18" t="s">
        <v>693</v>
      </c>
      <c r="C48" s="18" t="s">
        <v>373</v>
      </c>
      <c r="D48" s="18">
        <v>321216.15999999997</v>
      </c>
      <c r="E48" s="18">
        <v>21250</v>
      </c>
      <c r="F48" s="18">
        <v>342466.16</v>
      </c>
      <c r="G48" s="18">
        <v>158590</v>
      </c>
      <c r="H48" s="18">
        <v>35350</v>
      </c>
      <c r="I48" s="18">
        <v>13430</v>
      </c>
      <c r="J48" s="18">
        <v>0</v>
      </c>
      <c r="K48" s="18">
        <v>13077</v>
      </c>
      <c r="L48" s="18">
        <v>10119</v>
      </c>
      <c r="M48" s="18">
        <v>21876</v>
      </c>
      <c r="N48" s="18">
        <v>21250</v>
      </c>
      <c r="O48" s="18">
        <v>1348</v>
      </c>
      <c r="P48" s="18">
        <v>229210.12700000001</v>
      </c>
      <c r="Q48" s="18">
        <v>52578.45</v>
      </c>
      <c r="R48" s="18">
        <v>-28341.55</v>
      </c>
      <c r="S48" s="18">
        <v>14343.58</v>
      </c>
      <c r="T48" s="18">
        <v>267790.60700000002</v>
      </c>
      <c r="U48" s="18">
        <v>342466.16</v>
      </c>
      <c r="V48" s="18">
        <v>291096.23599999998</v>
      </c>
      <c r="W48" s="18">
        <v>-23305.629000000001</v>
      </c>
      <c r="X48" s="18">
        <v>-16313.9403</v>
      </c>
      <c r="Y48" s="18">
        <v>0.95199999999999996</v>
      </c>
      <c r="Z48" s="18">
        <v>34238</v>
      </c>
      <c r="AA48" s="18">
        <v>326027.78431999998</v>
      </c>
      <c r="AB48" s="18">
        <v>330034.63720159401</v>
      </c>
      <c r="AC48" s="18">
        <v>9639.4251183361703</v>
      </c>
      <c r="AD48" s="18">
        <v>3060.35393348361</v>
      </c>
      <c r="AE48" s="18">
        <v>104780398</v>
      </c>
      <c r="AF48" s="18"/>
      <c r="AG48" s="18"/>
    </row>
    <row r="49" spans="1:33">
      <c r="A49" s="18" t="s">
        <v>689</v>
      </c>
      <c r="B49" s="18" t="s">
        <v>694</v>
      </c>
      <c r="C49" s="18" t="s">
        <v>374</v>
      </c>
      <c r="D49" s="18">
        <v>379390.75300000003</v>
      </c>
      <c r="E49" s="18">
        <v>21047</v>
      </c>
      <c r="F49" s="18">
        <v>400437.75300000003</v>
      </c>
      <c r="G49" s="18">
        <v>191924</v>
      </c>
      <c r="H49" s="18">
        <v>110880</v>
      </c>
      <c r="I49" s="18">
        <v>8222</v>
      </c>
      <c r="J49" s="18">
        <v>0</v>
      </c>
      <c r="K49" s="18">
        <v>15398</v>
      </c>
      <c r="L49" s="18">
        <v>2464</v>
      </c>
      <c r="M49" s="18">
        <v>20802</v>
      </c>
      <c r="N49" s="18">
        <v>21047</v>
      </c>
      <c r="O49" s="18">
        <v>0</v>
      </c>
      <c r="P49" s="18">
        <v>277387.75719999999</v>
      </c>
      <c r="Q49" s="18">
        <v>114325</v>
      </c>
      <c r="R49" s="18">
        <v>-19776.099999999999</v>
      </c>
      <c r="S49" s="18">
        <v>14353.61</v>
      </c>
      <c r="T49" s="18">
        <v>386290.2672</v>
      </c>
      <c r="U49" s="18">
        <v>400437.75300000003</v>
      </c>
      <c r="V49" s="18">
        <v>340372.09005</v>
      </c>
      <c r="W49" s="18">
        <v>45918.177150000003</v>
      </c>
      <c r="X49" s="18">
        <v>32142.724005</v>
      </c>
      <c r="Y49" s="18">
        <v>1.08</v>
      </c>
      <c r="Z49" s="18">
        <v>58333</v>
      </c>
      <c r="AA49" s="18">
        <v>432472.77324000001</v>
      </c>
      <c r="AB49" s="18">
        <v>437787.82570180699</v>
      </c>
      <c r="AC49" s="18">
        <v>7504.9770404712199</v>
      </c>
      <c r="AD49" s="18">
        <v>925.90585561864998</v>
      </c>
      <c r="AE49" s="18">
        <v>54010866</v>
      </c>
      <c r="AF49" s="18"/>
      <c r="AG49" s="18"/>
    </row>
    <row r="50" spans="1:33">
      <c r="A50" s="18" t="s">
        <v>689</v>
      </c>
      <c r="B50" s="18" t="s">
        <v>695</v>
      </c>
      <c r="C50" s="18" t="s">
        <v>375</v>
      </c>
      <c r="D50" s="18">
        <v>75279.899000000005</v>
      </c>
      <c r="E50" s="18">
        <v>4714</v>
      </c>
      <c r="F50" s="18">
        <v>79993.899000000005</v>
      </c>
      <c r="G50" s="18">
        <v>28355</v>
      </c>
      <c r="H50" s="18">
        <v>12804</v>
      </c>
      <c r="I50" s="18">
        <v>574</v>
      </c>
      <c r="J50" s="18">
        <v>764</v>
      </c>
      <c r="K50" s="18">
        <v>4019</v>
      </c>
      <c r="L50" s="18">
        <v>405</v>
      </c>
      <c r="M50" s="18">
        <v>1</v>
      </c>
      <c r="N50" s="18">
        <v>4714</v>
      </c>
      <c r="O50" s="18">
        <v>0</v>
      </c>
      <c r="P50" s="18">
        <v>40981.481500000002</v>
      </c>
      <c r="Q50" s="18">
        <v>15436.85</v>
      </c>
      <c r="R50" s="18">
        <v>-345.1</v>
      </c>
      <c r="S50" s="18">
        <v>4006.73</v>
      </c>
      <c r="T50" s="18">
        <v>60079.961499999998</v>
      </c>
      <c r="U50" s="18">
        <v>79993.899000000005</v>
      </c>
      <c r="V50" s="18">
        <v>67994.814150000006</v>
      </c>
      <c r="W50" s="18">
        <v>-7914.8526499999998</v>
      </c>
      <c r="X50" s="18">
        <v>-5540.396855</v>
      </c>
      <c r="Y50" s="18">
        <v>0.93100000000000005</v>
      </c>
      <c r="Z50" s="18">
        <v>12029</v>
      </c>
      <c r="AA50" s="18">
        <v>74474.319969000004</v>
      </c>
      <c r="AB50" s="18">
        <v>75389.602831149095</v>
      </c>
      <c r="AC50" s="18">
        <v>6267.3208771426598</v>
      </c>
      <c r="AD50" s="18">
        <v>-311.75030770990298</v>
      </c>
      <c r="AE50" s="18">
        <v>-3750044</v>
      </c>
      <c r="AF50" s="18"/>
      <c r="AG50" s="18"/>
    </row>
    <row r="51" spans="1:33">
      <c r="A51" s="18" t="s">
        <v>689</v>
      </c>
      <c r="B51" s="18" t="s">
        <v>696</v>
      </c>
      <c r="C51" s="18" t="s">
        <v>376</v>
      </c>
      <c r="D51" s="18">
        <v>190914.61</v>
      </c>
      <c r="E51" s="18">
        <v>10191</v>
      </c>
      <c r="F51" s="18">
        <v>201105.61</v>
      </c>
      <c r="G51" s="18">
        <v>69292</v>
      </c>
      <c r="H51" s="18">
        <v>60889</v>
      </c>
      <c r="I51" s="18">
        <v>27514</v>
      </c>
      <c r="J51" s="18">
        <v>99</v>
      </c>
      <c r="K51" s="18">
        <v>9313</v>
      </c>
      <c r="L51" s="18">
        <v>3516</v>
      </c>
      <c r="M51" s="18">
        <v>12702</v>
      </c>
      <c r="N51" s="18">
        <v>10191</v>
      </c>
      <c r="O51" s="18">
        <v>212</v>
      </c>
      <c r="P51" s="18">
        <v>100147.7276</v>
      </c>
      <c r="Q51" s="18">
        <v>83142.75</v>
      </c>
      <c r="R51" s="18">
        <v>-13965.5</v>
      </c>
      <c r="S51" s="18">
        <v>6503.01</v>
      </c>
      <c r="T51" s="18">
        <v>175827.98759999999</v>
      </c>
      <c r="U51" s="18">
        <v>201105.61</v>
      </c>
      <c r="V51" s="18">
        <v>170939.76850000001</v>
      </c>
      <c r="W51" s="18">
        <v>4888.2191000000203</v>
      </c>
      <c r="X51" s="18">
        <v>3421.7533700000099</v>
      </c>
      <c r="Y51" s="18">
        <v>1.0169999999999999</v>
      </c>
      <c r="Z51" s="18">
        <v>39283</v>
      </c>
      <c r="AA51" s="18">
        <v>204524.40536999999</v>
      </c>
      <c r="AB51" s="18">
        <v>207037.992378305</v>
      </c>
      <c r="AC51" s="18">
        <v>5270.4221260673703</v>
      </c>
      <c r="AD51" s="18">
        <v>-1308.6490587851999</v>
      </c>
      <c r="AE51" s="18">
        <v>-51407661</v>
      </c>
      <c r="AF51" s="18"/>
      <c r="AG51" s="18"/>
    </row>
    <row r="52" spans="1:33">
      <c r="A52" s="18" t="s">
        <v>689</v>
      </c>
      <c r="B52" s="18" t="s">
        <v>697</v>
      </c>
      <c r="C52" s="18" t="s">
        <v>377</v>
      </c>
      <c r="D52" s="18">
        <v>58942.807000000001</v>
      </c>
      <c r="E52" s="18">
        <v>5396</v>
      </c>
      <c r="F52" s="18">
        <v>64338.807000000001</v>
      </c>
      <c r="G52" s="18">
        <v>16545</v>
      </c>
      <c r="H52" s="18">
        <v>35227</v>
      </c>
      <c r="I52" s="18">
        <v>200</v>
      </c>
      <c r="J52" s="18">
        <v>0</v>
      </c>
      <c r="K52" s="18">
        <v>1921</v>
      </c>
      <c r="L52" s="18">
        <v>9</v>
      </c>
      <c r="M52" s="18">
        <v>0</v>
      </c>
      <c r="N52" s="18">
        <v>5396</v>
      </c>
      <c r="O52" s="18">
        <v>80</v>
      </c>
      <c r="P52" s="18">
        <v>23912.488499999999</v>
      </c>
      <c r="Q52" s="18">
        <v>31745.8</v>
      </c>
      <c r="R52" s="18">
        <v>-75.650000000000006</v>
      </c>
      <c r="S52" s="18">
        <v>4586.6000000000004</v>
      </c>
      <c r="T52" s="18">
        <v>60169.238499999999</v>
      </c>
      <c r="U52" s="18">
        <v>64338.807000000001</v>
      </c>
      <c r="V52" s="18">
        <v>54687.985950000002</v>
      </c>
      <c r="W52" s="18">
        <v>5481.2525499999902</v>
      </c>
      <c r="X52" s="18">
        <v>3836.8767849999899</v>
      </c>
      <c r="Y52" s="18">
        <v>1.06</v>
      </c>
      <c r="Z52" s="18">
        <v>14903</v>
      </c>
      <c r="AA52" s="18">
        <v>68199.135420000006</v>
      </c>
      <c r="AB52" s="18">
        <v>69037.296814280504</v>
      </c>
      <c r="AC52" s="18">
        <v>4632.4429184916198</v>
      </c>
      <c r="AD52" s="18">
        <v>-1946.62826636095</v>
      </c>
      <c r="AE52" s="18">
        <v>-29010601</v>
      </c>
      <c r="AF52" s="18"/>
      <c r="AG52" s="18"/>
    </row>
    <row r="53" spans="1:33">
      <c r="A53" s="18" t="s">
        <v>689</v>
      </c>
      <c r="B53" s="18" t="s">
        <v>698</v>
      </c>
      <c r="C53" s="18" t="s">
        <v>378</v>
      </c>
      <c r="D53" s="18">
        <v>69831.296000000002</v>
      </c>
      <c r="E53" s="18">
        <v>6854</v>
      </c>
      <c r="F53" s="18">
        <v>76685.296000000002</v>
      </c>
      <c r="G53" s="18">
        <v>38238</v>
      </c>
      <c r="H53" s="18">
        <v>8645</v>
      </c>
      <c r="I53" s="18">
        <v>537</v>
      </c>
      <c r="J53" s="18">
        <v>0</v>
      </c>
      <c r="K53" s="18">
        <v>6519</v>
      </c>
      <c r="L53" s="18">
        <v>74</v>
      </c>
      <c r="M53" s="18">
        <v>18220</v>
      </c>
      <c r="N53" s="18">
        <v>6854</v>
      </c>
      <c r="O53" s="18">
        <v>13</v>
      </c>
      <c r="P53" s="18">
        <v>55265.381399999998</v>
      </c>
      <c r="Q53" s="18">
        <v>13345.85</v>
      </c>
      <c r="R53" s="18">
        <v>-15560.95</v>
      </c>
      <c r="S53" s="18">
        <v>2728.5</v>
      </c>
      <c r="T53" s="18">
        <v>55778.7814</v>
      </c>
      <c r="U53" s="18">
        <v>76685.296000000002</v>
      </c>
      <c r="V53" s="18">
        <v>65182.501600000003</v>
      </c>
      <c r="W53" s="18">
        <v>-9403.7201999999997</v>
      </c>
      <c r="X53" s="18">
        <v>-6582.6041400000004</v>
      </c>
      <c r="Y53" s="18">
        <v>0.91400000000000003</v>
      </c>
      <c r="Z53" s="18">
        <v>8737</v>
      </c>
      <c r="AA53" s="18">
        <v>70090.360543999996</v>
      </c>
      <c r="AB53" s="18">
        <v>70951.7649292227</v>
      </c>
      <c r="AC53" s="18">
        <v>8120.8383803619899</v>
      </c>
      <c r="AD53" s="18">
        <v>1541.7671955094199</v>
      </c>
      <c r="AE53" s="18">
        <v>13470420</v>
      </c>
      <c r="AF53" s="18"/>
      <c r="AG53" s="18"/>
    </row>
    <row r="54" spans="1:33">
      <c r="A54" s="18" t="s">
        <v>699</v>
      </c>
      <c r="B54" s="18" t="s">
        <v>700</v>
      </c>
      <c r="C54" s="18" t="s">
        <v>380</v>
      </c>
      <c r="D54" s="18">
        <v>31933.758999999998</v>
      </c>
      <c r="E54" s="18">
        <v>1533</v>
      </c>
      <c r="F54" s="18">
        <v>33466.758999999998</v>
      </c>
      <c r="G54" s="18">
        <v>22587</v>
      </c>
      <c r="H54" s="18">
        <v>573</v>
      </c>
      <c r="I54" s="18">
        <v>1291</v>
      </c>
      <c r="J54" s="18">
        <v>0</v>
      </c>
      <c r="K54" s="18">
        <v>1865</v>
      </c>
      <c r="L54" s="18">
        <v>1508</v>
      </c>
      <c r="M54" s="18">
        <v>3094</v>
      </c>
      <c r="N54" s="18">
        <v>1533</v>
      </c>
      <c r="O54" s="18">
        <v>340</v>
      </c>
      <c r="P54" s="18">
        <v>32644.991099999999</v>
      </c>
      <c r="Q54" s="18">
        <v>3169.65</v>
      </c>
      <c r="R54" s="18">
        <v>-4200.7</v>
      </c>
      <c r="S54" s="18">
        <v>777.07</v>
      </c>
      <c r="T54" s="18">
        <v>32391.0111</v>
      </c>
      <c r="U54" s="18">
        <v>33466.758999999998</v>
      </c>
      <c r="V54" s="18">
        <v>28446.745149999999</v>
      </c>
      <c r="W54" s="18">
        <v>3944.26595</v>
      </c>
      <c r="X54" s="18">
        <v>2760.9861649999998</v>
      </c>
      <c r="Y54" s="18">
        <v>1.0820000000000001</v>
      </c>
      <c r="Z54" s="18">
        <v>5514</v>
      </c>
      <c r="AA54" s="18">
        <v>36211.033238000004</v>
      </c>
      <c r="AB54" s="18">
        <v>36656.0636613358</v>
      </c>
      <c r="AC54" s="18">
        <v>6647.8171311816895</v>
      </c>
      <c r="AD54" s="18">
        <v>68.745946329122503</v>
      </c>
      <c r="AE54" s="18">
        <v>379065</v>
      </c>
      <c r="AF54" s="18"/>
      <c r="AG54" s="18"/>
    </row>
    <row r="55" spans="1:33">
      <c r="A55" s="18" t="s">
        <v>699</v>
      </c>
      <c r="B55" s="18" t="s">
        <v>701</v>
      </c>
      <c r="C55" s="18" t="s">
        <v>381</v>
      </c>
      <c r="D55" s="18">
        <v>160669.40900000001</v>
      </c>
      <c r="E55" s="18">
        <v>9880</v>
      </c>
      <c r="F55" s="18">
        <v>170549.40900000001</v>
      </c>
      <c r="G55" s="18">
        <v>97382</v>
      </c>
      <c r="H55" s="18">
        <v>20341</v>
      </c>
      <c r="I55" s="18">
        <v>3035</v>
      </c>
      <c r="J55" s="18">
        <v>0</v>
      </c>
      <c r="K55" s="18">
        <v>7326</v>
      </c>
      <c r="L55" s="18">
        <v>1492</v>
      </c>
      <c r="M55" s="18">
        <v>21800</v>
      </c>
      <c r="N55" s="18">
        <v>9880</v>
      </c>
      <c r="O55" s="18">
        <v>45</v>
      </c>
      <c r="P55" s="18">
        <v>140746.2046</v>
      </c>
      <c r="Q55" s="18">
        <v>26096.7</v>
      </c>
      <c r="R55" s="18">
        <v>-19836.45</v>
      </c>
      <c r="S55" s="18">
        <v>4692</v>
      </c>
      <c r="T55" s="18">
        <v>151698.4546</v>
      </c>
      <c r="U55" s="18">
        <v>170549.40900000001</v>
      </c>
      <c r="V55" s="18">
        <v>144966.99765</v>
      </c>
      <c r="W55" s="18">
        <v>6731.4569499999898</v>
      </c>
      <c r="X55" s="18">
        <v>4712.0198649999902</v>
      </c>
      <c r="Y55" s="18">
        <v>1.028</v>
      </c>
      <c r="Z55" s="18">
        <v>21647</v>
      </c>
      <c r="AA55" s="18">
        <v>175324.79245199999</v>
      </c>
      <c r="AB55" s="18">
        <v>177479.51877790599</v>
      </c>
      <c r="AC55" s="18">
        <v>8198.8043968174006</v>
      </c>
      <c r="AD55" s="18">
        <v>1619.7332119648299</v>
      </c>
      <c r="AE55" s="18">
        <v>35062365</v>
      </c>
      <c r="AF55" s="18"/>
      <c r="AG55" s="18"/>
    </row>
    <row r="56" spans="1:33">
      <c r="A56" s="18" t="s">
        <v>699</v>
      </c>
      <c r="B56" s="18" t="s">
        <v>702</v>
      </c>
      <c r="C56" s="18" t="s">
        <v>382</v>
      </c>
      <c r="D56" s="18">
        <v>64739.016000000003</v>
      </c>
      <c r="E56" s="18">
        <v>2770</v>
      </c>
      <c r="F56" s="18">
        <v>67509.016000000003</v>
      </c>
      <c r="G56" s="18">
        <v>34967</v>
      </c>
      <c r="H56" s="18">
        <v>2941</v>
      </c>
      <c r="I56" s="18">
        <v>416</v>
      </c>
      <c r="J56" s="18">
        <v>0</v>
      </c>
      <c r="K56" s="18">
        <v>3969</v>
      </c>
      <c r="L56" s="18">
        <v>0</v>
      </c>
      <c r="M56" s="18">
        <v>7350</v>
      </c>
      <c r="N56" s="18">
        <v>2770</v>
      </c>
      <c r="O56" s="18">
        <v>936</v>
      </c>
      <c r="P56" s="18">
        <v>50537.805099999998</v>
      </c>
      <c r="Q56" s="18">
        <v>6227.1</v>
      </c>
      <c r="R56" s="18">
        <v>-7043.1</v>
      </c>
      <c r="S56" s="18">
        <v>1105</v>
      </c>
      <c r="T56" s="18">
        <v>50826.805099999998</v>
      </c>
      <c r="U56" s="18">
        <v>67509.016000000003</v>
      </c>
      <c r="V56" s="18">
        <v>57382.6636</v>
      </c>
      <c r="W56" s="18">
        <v>-6555.8585000000003</v>
      </c>
      <c r="X56" s="18">
        <v>-4589.10095</v>
      </c>
      <c r="Y56" s="18">
        <v>0.93200000000000005</v>
      </c>
      <c r="Z56" s="18">
        <v>9969</v>
      </c>
      <c r="AA56" s="18">
        <v>62918.402911999998</v>
      </c>
      <c r="AB56" s="18">
        <v>63691.664566797503</v>
      </c>
      <c r="AC56" s="18">
        <v>6388.9722707189803</v>
      </c>
      <c r="AD56" s="18">
        <v>-190.09891413358901</v>
      </c>
      <c r="AE56" s="18">
        <v>-1895096</v>
      </c>
      <c r="AF56" s="18"/>
      <c r="AG56" s="18"/>
    </row>
    <row r="57" spans="1:33">
      <c r="A57" s="18" t="s">
        <v>699</v>
      </c>
      <c r="B57" s="18" t="s">
        <v>703</v>
      </c>
      <c r="C57" s="18" t="s">
        <v>383</v>
      </c>
      <c r="D57" s="18">
        <v>1034597.1949999999</v>
      </c>
      <c r="E57" s="18">
        <v>67945</v>
      </c>
      <c r="F57" s="18">
        <v>1102542.1950000001</v>
      </c>
      <c r="G57" s="18">
        <v>349257</v>
      </c>
      <c r="H57" s="18">
        <v>333128</v>
      </c>
      <c r="I57" s="18">
        <v>474938</v>
      </c>
      <c r="J57" s="18">
        <v>0</v>
      </c>
      <c r="K57" s="18">
        <v>19263</v>
      </c>
      <c r="L57" s="18">
        <v>378519</v>
      </c>
      <c r="M57" s="18">
        <v>43184</v>
      </c>
      <c r="N57" s="18">
        <v>67945</v>
      </c>
      <c r="O57" s="18">
        <v>4530</v>
      </c>
      <c r="P57" s="18">
        <v>504781.1421</v>
      </c>
      <c r="Q57" s="18">
        <v>703229.65</v>
      </c>
      <c r="R57" s="18">
        <v>-362298.05</v>
      </c>
      <c r="S57" s="18">
        <v>50411.97</v>
      </c>
      <c r="T57" s="18">
        <v>896124.7121</v>
      </c>
      <c r="U57" s="18">
        <v>1102542.1950000001</v>
      </c>
      <c r="V57" s="18">
        <v>937160.86575</v>
      </c>
      <c r="W57" s="18">
        <v>-41036.15365</v>
      </c>
      <c r="X57" s="18">
        <v>-28725.307554999999</v>
      </c>
      <c r="Y57" s="18">
        <v>0.97399999999999998</v>
      </c>
      <c r="Z57" s="18">
        <v>168135</v>
      </c>
      <c r="AA57" s="18">
        <v>1073876.0979299999</v>
      </c>
      <c r="AB57" s="18">
        <v>1087073.9410108901</v>
      </c>
      <c r="AC57" s="18">
        <v>6465.4827430986397</v>
      </c>
      <c r="AD57" s="18">
        <v>-113.58844175392601</v>
      </c>
      <c r="AE57" s="18">
        <v>-19098193</v>
      </c>
      <c r="AF57" s="18"/>
      <c r="AG57" s="18"/>
    </row>
    <row r="58" spans="1:33">
      <c r="A58" s="18" t="s">
        <v>699</v>
      </c>
      <c r="B58" s="18" t="s">
        <v>704</v>
      </c>
      <c r="C58" s="18" t="s">
        <v>384</v>
      </c>
      <c r="D58" s="18">
        <v>183838.231</v>
      </c>
      <c r="E58" s="18">
        <v>9912</v>
      </c>
      <c r="F58" s="18">
        <v>193750.231</v>
      </c>
      <c r="G58" s="18">
        <v>79324</v>
      </c>
      <c r="H58" s="18">
        <v>40587</v>
      </c>
      <c r="I58" s="18">
        <v>4600</v>
      </c>
      <c r="J58" s="18">
        <v>0</v>
      </c>
      <c r="K58" s="18">
        <v>5258</v>
      </c>
      <c r="L58" s="18">
        <v>606</v>
      </c>
      <c r="M58" s="18">
        <v>0</v>
      </c>
      <c r="N58" s="18">
        <v>9912</v>
      </c>
      <c r="O58" s="18">
        <v>127</v>
      </c>
      <c r="P58" s="18">
        <v>114646.97719999999</v>
      </c>
      <c r="Q58" s="18">
        <v>42878.25</v>
      </c>
      <c r="R58" s="18">
        <v>-623.04999999999995</v>
      </c>
      <c r="S58" s="18">
        <v>8425.2000000000007</v>
      </c>
      <c r="T58" s="18">
        <v>165327.37719999999</v>
      </c>
      <c r="U58" s="18">
        <v>193750.231</v>
      </c>
      <c r="V58" s="18">
        <v>164687.69635000001</v>
      </c>
      <c r="W58" s="18">
        <v>639.68085000006204</v>
      </c>
      <c r="X58" s="18">
        <v>447.77659500004398</v>
      </c>
      <c r="Y58" s="18">
        <v>1.002</v>
      </c>
      <c r="Z58" s="18">
        <v>28686</v>
      </c>
      <c r="AA58" s="18">
        <v>194137.731462</v>
      </c>
      <c r="AB58" s="18">
        <v>196523.66715872899</v>
      </c>
      <c r="AC58" s="18">
        <v>6850.8564163260598</v>
      </c>
      <c r="AD58" s="18">
        <v>271.78523147348898</v>
      </c>
      <c r="AE58" s="18">
        <v>7796431</v>
      </c>
      <c r="AF58" s="18"/>
      <c r="AG58" s="18"/>
    </row>
    <row r="59" spans="1:33">
      <c r="A59" s="18" t="s">
        <v>699</v>
      </c>
      <c r="B59" s="18" t="s">
        <v>705</v>
      </c>
      <c r="C59" s="18" t="s">
        <v>385</v>
      </c>
      <c r="D59" s="18">
        <v>294561.90899999999</v>
      </c>
      <c r="E59" s="18">
        <v>27407</v>
      </c>
      <c r="F59" s="18">
        <v>321968.90899999999</v>
      </c>
      <c r="G59" s="18">
        <v>150707</v>
      </c>
      <c r="H59" s="18">
        <v>50684</v>
      </c>
      <c r="I59" s="18">
        <v>3516</v>
      </c>
      <c r="J59" s="18">
        <v>0</v>
      </c>
      <c r="K59" s="18">
        <v>10503</v>
      </c>
      <c r="L59" s="18">
        <v>638</v>
      </c>
      <c r="M59" s="18">
        <v>19008</v>
      </c>
      <c r="N59" s="18">
        <v>27407</v>
      </c>
      <c r="O59" s="18">
        <v>1290</v>
      </c>
      <c r="P59" s="18">
        <v>217816.82709999999</v>
      </c>
      <c r="Q59" s="18">
        <v>54997.55</v>
      </c>
      <c r="R59" s="18">
        <v>-17795.599999999999</v>
      </c>
      <c r="S59" s="18">
        <v>20064.59</v>
      </c>
      <c r="T59" s="18">
        <v>275083.36709999997</v>
      </c>
      <c r="U59" s="18">
        <v>321968.90899999999</v>
      </c>
      <c r="V59" s="18">
        <v>273673.57264999999</v>
      </c>
      <c r="W59" s="18">
        <v>1409.7944499999901</v>
      </c>
      <c r="X59" s="18">
        <v>986.85611499999095</v>
      </c>
      <c r="Y59" s="18">
        <v>1.0029999999999999</v>
      </c>
      <c r="Z59" s="18">
        <v>43572</v>
      </c>
      <c r="AA59" s="18">
        <v>322934.81572700001</v>
      </c>
      <c r="AB59" s="18">
        <v>326903.65629579203</v>
      </c>
      <c r="AC59" s="18">
        <v>7502.6084709398801</v>
      </c>
      <c r="AD59" s="18">
        <v>923.53728608731399</v>
      </c>
      <c r="AE59" s="18">
        <v>40240367</v>
      </c>
      <c r="AF59" s="18"/>
      <c r="AG59" s="18"/>
    </row>
    <row r="60" spans="1:33">
      <c r="A60" s="18" t="s">
        <v>699</v>
      </c>
      <c r="B60" s="18" t="s">
        <v>706</v>
      </c>
      <c r="C60" s="18" t="s">
        <v>386</v>
      </c>
      <c r="D60" s="18">
        <v>1083195.4620000001</v>
      </c>
      <c r="E60" s="18">
        <v>60499</v>
      </c>
      <c r="F60" s="18">
        <v>1143694.4620000001</v>
      </c>
      <c r="G60" s="18">
        <v>509715</v>
      </c>
      <c r="H60" s="18">
        <v>139824</v>
      </c>
      <c r="I60" s="18">
        <v>74097</v>
      </c>
      <c r="J60" s="18">
        <v>0</v>
      </c>
      <c r="K60" s="18">
        <v>14177</v>
      </c>
      <c r="L60" s="18">
        <v>37954</v>
      </c>
      <c r="M60" s="18">
        <v>30721</v>
      </c>
      <c r="N60" s="18">
        <v>60499</v>
      </c>
      <c r="O60" s="18">
        <v>569</v>
      </c>
      <c r="P60" s="18">
        <v>736691.0895</v>
      </c>
      <c r="Q60" s="18">
        <v>193883.3</v>
      </c>
      <c r="R60" s="18">
        <v>-58857.4</v>
      </c>
      <c r="S60" s="18">
        <v>46201.58</v>
      </c>
      <c r="T60" s="18">
        <v>917918.56949999998</v>
      </c>
      <c r="U60" s="18">
        <v>1143694.4620000001</v>
      </c>
      <c r="V60" s="18">
        <v>972140.29269999999</v>
      </c>
      <c r="W60" s="18">
        <v>-54221.7232</v>
      </c>
      <c r="X60" s="18">
        <v>-37955.20624</v>
      </c>
      <c r="Y60" s="18">
        <v>0.96699999999999997</v>
      </c>
      <c r="Z60" s="18">
        <v>145031</v>
      </c>
      <c r="AA60" s="18">
        <v>1105952.5447539999</v>
      </c>
      <c r="AB60" s="18">
        <v>1119544.60455374</v>
      </c>
      <c r="AC60" s="18">
        <v>7719.3469296477197</v>
      </c>
      <c r="AD60" s="18">
        <v>1140.2757447951501</v>
      </c>
      <c r="AE60" s="18">
        <v>165375332</v>
      </c>
      <c r="AF60" s="18"/>
      <c r="AG60" s="18"/>
    </row>
    <row r="61" spans="1:33">
      <c r="A61" s="18" t="s">
        <v>699</v>
      </c>
      <c r="B61" s="18" t="s">
        <v>707</v>
      </c>
      <c r="C61" s="18" t="s">
        <v>387</v>
      </c>
      <c r="D61" s="18">
        <v>119096.57</v>
      </c>
      <c r="E61" s="18">
        <v>6648</v>
      </c>
      <c r="F61" s="18">
        <v>125744.57</v>
      </c>
      <c r="G61" s="18">
        <v>54179</v>
      </c>
      <c r="H61" s="18">
        <v>37731</v>
      </c>
      <c r="I61" s="18">
        <v>1237</v>
      </c>
      <c r="J61" s="18">
        <v>0</v>
      </c>
      <c r="K61" s="18">
        <v>8065</v>
      </c>
      <c r="L61" s="18">
        <v>616</v>
      </c>
      <c r="M61" s="18">
        <v>4742</v>
      </c>
      <c r="N61" s="18">
        <v>6648</v>
      </c>
      <c r="O61" s="18">
        <v>0</v>
      </c>
      <c r="P61" s="18">
        <v>78304.9087</v>
      </c>
      <c r="Q61" s="18">
        <v>39978.050000000003</v>
      </c>
      <c r="R61" s="18">
        <v>-4554.3</v>
      </c>
      <c r="S61" s="18">
        <v>4844.66</v>
      </c>
      <c r="T61" s="18">
        <v>118573.3187</v>
      </c>
      <c r="U61" s="18">
        <v>125744.57</v>
      </c>
      <c r="V61" s="18">
        <v>106882.8845</v>
      </c>
      <c r="W61" s="18">
        <v>11690.4342</v>
      </c>
      <c r="X61" s="18">
        <v>8183.3039399999898</v>
      </c>
      <c r="Y61" s="18">
        <v>1.0649999999999999</v>
      </c>
      <c r="Z61" s="18">
        <v>14809</v>
      </c>
      <c r="AA61" s="18">
        <v>133917.96705000001</v>
      </c>
      <c r="AB61" s="18">
        <v>135563.807122467</v>
      </c>
      <c r="AC61" s="18">
        <v>9154.1499846354891</v>
      </c>
      <c r="AD61" s="18">
        <v>2575.0787997829302</v>
      </c>
      <c r="AE61" s="18">
        <v>38134342</v>
      </c>
      <c r="AF61" s="18"/>
      <c r="AG61" s="18"/>
    </row>
    <row r="62" spans="1:33">
      <c r="A62" s="18" t="s">
        <v>699</v>
      </c>
      <c r="B62" s="18" t="s">
        <v>708</v>
      </c>
      <c r="C62" s="18" t="s">
        <v>388</v>
      </c>
      <c r="D62" s="18">
        <v>40214.714</v>
      </c>
      <c r="E62" s="18">
        <v>6241</v>
      </c>
      <c r="F62" s="18">
        <v>46455.714</v>
      </c>
      <c r="G62" s="18">
        <v>37128</v>
      </c>
      <c r="H62" s="18">
        <v>13507</v>
      </c>
      <c r="I62" s="18">
        <v>3582</v>
      </c>
      <c r="J62" s="18">
        <v>0</v>
      </c>
      <c r="K62" s="18">
        <v>4641</v>
      </c>
      <c r="L62" s="18">
        <v>3247</v>
      </c>
      <c r="M62" s="18">
        <v>27309</v>
      </c>
      <c r="N62" s="18">
        <v>6241</v>
      </c>
      <c r="O62" s="18">
        <v>6389</v>
      </c>
      <c r="P62" s="18">
        <v>53661.098400000003</v>
      </c>
      <c r="Q62" s="18">
        <v>18470.5</v>
      </c>
      <c r="R62" s="18">
        <v>-31403.25</v>
      </c>
      <c r="S62" s="18">
        <v>662.32</v>
      </c>
      <c r="T62" s="18">
        <v>41390.668400000002</v>
      </c>
      <c r="U62" s="18">
        <v>46455.714</v>
      </c>
      <c r="V62" s="18">
        <v>39487.356899999999</v>
      </c>
      <c r="W62" s="18">
        <v>1903.3115</v>
      </c>
      <c r="X62" s="18">
        <v>1332.3180500000001</v>
      </c>
      <c r="Y62" s="18">
        <v>1.0289999999999999</v>
      </c>
      <c r="Z62" s="18">
        <v>7483</v>
      </c>
      <c r="AA62" s="18">
        <v>47802.929706000003</v>
      </c>
      <c r="AB62" s="18">
        <v>48390.423520493801</v>
      </c>
      <c r="AC62" s="18">
        <v>6466.7143552711204</v>
      </c>
      <c r="AD62" s="18">
        <v>-112.356829581447</v>
      </c>
      <c r="AE62" s="18">
        <v>-840766</v>
      </c>
      <c r="AF62" s="18"/>
      <c r="AG62" s="18"/>
    </row>
    <row r="63" spans="1:33">
      <c r="A63" s="18" t="s">
        <v>699</v>
      </c>
      <c r="B63" s="18" t="s">
        <v>709</v>
      </c>
      <c r="C63" s="18" t="s">
        <v>389</v>
      </c>
      <c r="D63" s="18">
        <v>56014.542000000001</v>
      </c>
      <c r="E63" s="18">
        <v>1819</v>
      </c>
      <c r="F63" s="18">
        <v>57833.542000000001</v>
      </c>
      <c r="G63" s="18">
        <v>33565</v>
      </c>
      <c r="H63" s="18">
        <v>11519</v>
      </c>
      <c r="I63" s="18">
        <v>189</v>
      </c>
      <c r="J63" s="18">
        <v>0</v>
      </c>
      <c r="K63" s="18">
        <v>2910</v>
      </c>
      <c r="L63" s="18">
        <v>41</v>
      </c>
      <c r="M63" s="18">
        <v>4224</v>
      </c>
      <c r="N63" s="18">
        <v>1819</v>
      </c>
      <c r="O63" s="18">
        <v>0</v>
      </c>
      <c r="P63" s="18">
        <v>48511.494500000001</v>
      </c>
      <c r="Q63" s="18">
        <v>12425.3</v>
      </c>
      <c r="R63" s="18">
        <v>-3625.25</v>
      </c>
      <c r="S63" s="18">
        <v>828.07</v>
      </c>
      <c r="T63" s="18">
        <v>58139.614500000003</v>
      </c>
      <c r="U63" s="18">
        <v>57833.542000000001</v>
      </c>
      <c r="V63" s="18">
        <v>49158.510699999999</v>
      </c>
      <c r="W63" s="18">
        <v>8981.1038000000008</v>
      </c>
      <c r="X63" s="18">
        <v>6286.7726599999996</v>
      </c>
      <c r="Y63" s="18">
        <v>1.109</v>
      </c>
      <c r="Z63" s="18">
        <v>7546</v>
      </c>
      <c r="AA63" s="18">
        <v>64137.398077999998</v>
      </c>
      <c r="AB63" s="18">
        <v>64925.6410765002</v>
      </c>
      <c r="AC63" s="18">
        <v>8603.9810597005307</v>
      </c>
      <c r="AD63" s="18">
        <v>2024.9098748479601</v>
      </c>
      <c r="AE63" s="18">
        <v>15279970</v>
      </c>
      <c r="AF63" s="18"/>
      <c r="AG63" s="18"/>
    </row>
    <row r="64" spans="1:33">
      <c r="A64" s="18" t="s">
        <v>699</v>
      </c>
      <c r="B64" s="18" t="s">
        <v>710</v>
      </c>
      <c r="C64" s="18" t="s">
        <v>390</v>
      </c>
      <c r="D64" s="18">
        <v>12880.154</v>
      </c>
      <c r="E64" s="18">
        <v>357</v>
      </c>
      <c r="F64" s="18">
        <v>13237.154</v>
      </c>
      <c r="G64" s="18">
        <v>2381</v>
      </c>
      <c r="H64" s="18">
        <v>12689</v>
      </c>
      <c r="I64" s="18">
        <v>21</v>
      </c>
      <c r="J64" s="18">
        <v>0</v>
      </c>
      <c r="K64" s="18">
        <v>373</v>
      </c>
      <c r="L64" s="18">
        <v>0</v>
      </c>
      <c r="M64" s="18">
        <v>0</v>
      </c>
      <c r="N64" s="18">
        <v>357</v>
      </c>
      <c r="O64" s="18">
        <v>10</v>
      </c>
      <c r="P64" s="18">
        <v>3441.2593000000002</v>
      </c>
      <c r="Q64" s="18">
        <v>11120.55</v>
      </c>
      <c r="R64" s="18">
        <v>-8.5</v>
      </c>
      <c r="S64" s="18">
        <v>303.45</v>
      </c>
      <c r="T64" s="18">
        <v>14856.7593</v>
      </c>
      <c r="U64" s="18">
        <v>13237.154</v>
      </c>
      <c r="V64" s="18">
        <v>11251.580900000001</v>
      </c>
      <c r="W64" s="18">
        <v>3605.1783999999998</v>
      </c>
      <c r="X64" s="18">
        <v>2523.6248799999998</v>
      </c>
      <c r="Y64" s="18">
        <v>1.1910000000000001</v>
      </c>
      <c r="Z64" s="18">
        <v>3627</v>
      </c>
      <c r="AA64" s="18">
        <v>15765.450414000001</v>
      </c>
      <c r="AB64" s="18">
        <v>15959.2064171968</v>
      </c>
      <c r="AC64" s="18">
        <v>4400.1120532662899</v>
      </c>
      <c r="AD64" s="18">
        <v>-2178.9591315862799</v>
      </c>
      <c r="AE64" s="18">
        <v>-7903085</v>
      </c>
      <c r="AF64" s="18"/>
      <c r="AG64" s="18"/>
    </row>
    <row r="65" spans="1:33">
      <c r="A65" s="18" t="s">
        <v>699</v>
      </c>
      <c r="B65" s="18" t="s">
        <v>711</v>
      </c>
      <c r="C65" s="18" t="s">
        <v>391</v>
      </c>
      <c r="D65" s="18">
        <v>84939.346000000005</v>
      </c>
      <c r="E65" s="18">
        <v>2026</v>
      </c>
      <c r="F65" s="18">
        <v>86965.346000000005</v>
      </c>
      <c r="G65" s="18">
        <v>36170</v>
      </c>
      <c r="H65" s="18">
        <v>11741</v>
      </c>
      <c r="I65" s="18">
        <v>995</v>
      </c>
      <c r="J65" s="18">
        <v>0</v>
      </c>
      <c r="K65" s="18">
        <v>2834</v>
      </c>
      <c r="L65" s="18">
        <v>43</v>
      </c>
      <c r="M65" s="18">
        <v>6710</v>
      </c>
      <c r="N65" s="18">
        <v>2026</v>
      </c>
      <c r="O65" s="18">
        <v>0</v>
      </c>
      <c r="P65" s="18">
        <v>52276.500999999997</v>
      </c>
      <c r="Q65" s="18">
        <v>13234.5</v>
      </c>
      <c r="R65" s="18">
        <v>-5740.05</v>
      </c>
      <c r="S65" s="18">
        <v>581.4</v>
      </c>
      <c r="T65" s="18">
        <v>60352.351000000002</v>
      </c>
      <c r="U65" s="18">
        <v>86965.346000000005</v>
      </c>
      <c r="V65" s="18">
        <v>73920.544099999999</v>
      </c>
      <c r="W65" s="18">
        <v>-13568.1931</v>
      </c>
      <c r="X65" s="18">
        <v>-9497.7351699999999</v>
      </c>
      <c r="Y65" s="18">
        <v>0.89100000000000001</v>
      </c>
      <c r="Z65" s="18">
        <v>11451</v>
      </c>
      <c r="AA65" s="18">
        <v>77486.123286000002</v>
      </c>
      <c r="AB65" s="18">
        <v>78438.420946825499</v>
      </c>
      <c r="AC65" s="18">
        <v>6849.9188670705998</v>
      </c>
      <c r="AD65" s="18">
        <v>270.84768221803802</v>
      </c>
      <c r="AE65" s="18">
        <v>3101477</v>
      </c>
      <c r="AF65" s="18"/>
      <c r="AG65" s="18"/>
    </row>
    <row r="66" spans="1:33">
      <c r="A66" s="18" t="s">
        <v>699</v>
      </c>
      <c r="B66" s="18" t="s">
        <v>712</v>
      </c>
      <c r="C66" s="18" t="s">
        <v>392</v>
      </c>
      <c r="D66" s="18">
        <v>32369.365000000002</v>
      </c>
      <c r="E66" s="18">
        <v>1242</v>
      </c>
      <c r="F66" s="18">
        <v>33611.364999999998</v>
      </c>
      <c r="G66" s="18">
        <v>15858</v>
      </c>
      <c r="H66" s="18">
        <v>10013</v>
      </c>
      <c r="I66" s="18">
        <v>97</v>
      </c>
      <c r="J66" s="18">
        <v>1711</v>
      </c>
      <c r="K66" s="18">
        <v>0</v>
      </c>
      <c r="L66" s="18">
        <v>25</v>
      </c>
      <c r="M66" s="18">
        <v>4150</v>
      </c>
      <c r="N66" s="18">
        <v>1242</v>
      </c>
      <c r="O66" s="18">
        <v>0</v>
      </c>
      <c r="P66" s="18">
        <v>22919.5674</v>
      </c>
      <c r="Q66" s="18">
        <v>10047.85</v>
      </c>
      <c r="R66" s="18">
        <v>-3548.75</v>
      </c>
      <c r="S66" s="18">
        <v>350.2</v>
      </c>
      <c r="T66" s="18">
        <v>29768.867399999999</v>
      </c>
      <c r="U66" s="18">
        <v>33611.364999999998</v>
      </c>
      <c r="V66" s="18">
        <v>28569.660250000001</v>
      </c>
      <c r="W66" s="18">
        <v>1199.20714999999</v>
      </c>
      <c r="X66" s="18">
        <v>839.44500499999594</v>
      </c>
      <c r="Y66" s="18">
        <v>1.0249999999999999</v>
      </c>
      <c r="Z66" s="18">
        <v>5253</v>
      </c>
      <c r="AA66" s="18">
        <v>34451.649125000004</v>
      </c>
      <c r="AB66" s="18">
        <v>34875.056871858404</v>
      </c>
      <c r="AC66" s="18">
        <v>6639.0742188955701</v>
      </c>
      <c r="AD66" s="18">
        <v>60.003034043000298</v>
      </c>
      <c r="AE66" s="18">
        <v>315196</v>
      </c>
      <c r="AF66" s="18"/>
      <c r="AG66" s="18"/>
    </row>
    <row r="67" spans="1:33">
      <c r="A67" s="18" t="s">
        <v>713</v>
      </c>
      <c r="B67" s="18" t="s">
        <v>714</v>
      </c>
      <c r="C67" s="18" t="s">
        <v>394</v>
      </c>
      <c r="D67" s="18">
        <v>44591.834000000003</v>
      </c>
      <c r="E67" s="18">
        <v>3693</v>
      </c>
      <c r="F67" s="18">
        <v>48284.834000000003</v>
      </c>
      <c r="G67" s="18">
        <v>20996</v>
      </c>
      <c r="H67" s="18">
        <v>5998</v>
      </c>
      <c r="I67" s="18">
        <v>788</v>
      </c>
      <c r="J67" s="18">
        <v>0</v>
      </c>
      <c r="K67" s="18">
        <v>1387</v>
      </c>
      <c r="L67" s="18">
        <v>0</v>
      </c>
      <c r="M67" s="18">
        <v>3561</v>
      </c>
      <c r="N67" s="18">
        <v>3693</v>
      </c>
      <c r="O67" s="18">
        <v>0</v>
      </c>
      <c r="P67" s="18">
        <v>30345.518800000002</v>
      </c>
      <c r="Q67" s="18">
        <v>6947.05</v>
      </c>
      <c r="R67" s="18">
        <v>-3026.85</v>
      </c>
      <c r="S67" s="18">
        <v>2533.6799999999998</v>
      </c>
      <c r="T67" s="18">
        <v>36799.398800000003</v>
      </c>
      <c r="U67" s="18">
        <v>48284.834000000003</v>
      </c>
      <c r="V67" s="18">
        <v>41042.108899999999</v>
      </c>
      <c r="W67" s="18">
        <v>-4242.7101000000002</v>
      </c>
      <c r="X67" s="18">
        <v>-2969.89707</v>
      </c>
      <c r="Y67" s="18">
        <v>0.93799999999999994</v>
      </c>
      <c r="Z67" s="18">
        <v>6793</v>
      </c>
      <c r="AA67" s="18">
        <v>45291.174292000003</v>
      </c>
      <c r="AB67" s="18">
        <v>45847.798852698703</v>
      </c>
      <c r="AC67" s="18">
        <v>6749.2711398054798</v>
      </c>
      <c r="AD67" s="18">
        <v>170.19995495291801</v>
      </c>
      <c r="AE67" s="18">
        <v>1156168</v>
      </c>
      <c r="AF67" s="18"/>
      <c r="AG67" s="18"/>
    </row>
    <row r="68" spans="1:33">
      <c r="A68" s="18" t="s">
        <v>713</v>
      </c>
      <c r="B68" s="18" t="s">
        <v>715</v>
      </c>
      <c r="C68" s="18" t="s">
        <v>395</v>
      </c>
      <c r="D68" s="18">
        <v>155095.12299999999</v>
      </c>
      <c r="E68" s="18">
        <v>15067</v>
      </c>
      <c r="F68" s="18">
        <v>170162.12299999999</v>
      </c>
      <c r="G68" s="18">
        <v>123847</v>
      </c>
      <c r="H68" s="18">
        <v>26994</v>
      </c>
      <c r="I68" s="18">
        <v>785</v>
      </c>
      <c r="J68" s="18">
        <v>0</v>
      </c>
      <c r="K68" s="18">
        <v>7361</v>
      </c>
      <c r="L68" s="18">
        <v>430</v>
      </c>
      <c r="M68" s="18">
        <v>73758</v>
      </c>
      <c r="N68" s="18">
        <v>15067</v>
      </c>
      <c r="O68" s="18">
        <v>636</v>
      </c>
      <c r="P68" s="18">
        <v>178996.06909999999</v>
      </c>
      <c r="Q68" s="18">
        <v>29869</v>
      </c>
      <c r="R68" s="18">
        <v>-63600.4</v>
      </c>
      <c r="S68" s="18">
        <v>268.08999999999997</v>
      </c>
      <c r="T68" s="18">
        <v>145532.7591</v>
      </c>
      <c r="U68" s="18">
        <v>170162.12299999999</v>
      </c>
      <c r="V68" s="18">
        <v>144637.80455</v>
      </c>
      <c r="W68" s="18">
        <v>894.95454999999504</v>
      </c>
      <c r="X68" s="18">
        <v>626.46818499999597</v>
      </c>
      <c r="Y68" s="18">
        <v>1.004</v>
      </c>
      <c r="Z68" s="18">
        <v>17762</v>
      </c>
      <c r="AA68" s="18">
        <v>170842.771492</v>
      </c>
      <c r="AB68" s="18">
        <v>172942.41417331301</v>
      </c>
      <c r="AC68" s="18">
        <v>9736.6520759662799</v>
      </c>
      <c r="AD68" s="18">
        <v>3157.5808911137201</v>
      </c>
      <c r="AE68" s="18">
        <v>56084952</v>
      </c>
      <c r="AF68" s="18"/>
      <c r="AG68" s="18"/>
    </row>
    <row r="69" spans="1:33">
      <c r="A69" s="18" t="s">
        <v>713</v>
      </c>
      <c r="B69" s="18" t="s">
        <v>716</v>
      </c>
      <c r="C69" s="18" t="s">
        <v>396</v>
      </c>
      <c r="D69" s="18">
        <v>180782.796</v>
      </c>
      <c r="E69" s="18">
        <v>6814</v>
      </c>
      <c r="F69" s="18">
        <v>187596.796</v>
      </c>
      <c r="G69" s="18">
        <v>78973</v>
      </c>
      <c r="H69" s="18">
        <v>80415</v>
      </c>
      <c r="I69" s="18">
        <v>5292</v>
      </c>
      <c r="J69" s="18">
        <v>0</v>
      </c>
      <c r="K69" s="18">
        <v>7577</v>
      </c>
      <c r="L69" s="18">
        <v>63</v>
      </c>
      <c r="M69" s="18">
        <v>15584</v>
      </c>
      <c r="N69" s="18">
        <v>6814</v>
      </c>
      <c r="O69" s="18">
        <v>12</v>
      </c>
      <c r="P69" s="18">
        <v>114139.67690000001</v>
      </c>
      <c r="Q69" s="18">
        <v>79291.399999999994</v>
      </c>
      <c r="R69" s="18">
        <v>-13310.15</v>
      </c>
      <c r="S69" s="18">
        <v>3142.62</v>
      </c>
      <c r="T69" s="18">
        <v>183263.54689999999</v>
      </c>
      <c r="U69" s="18">
        <v>187596.796</v>
      </c>
      <c r="V69" s="18">
        <v>159457.27660000001</v>
      </c>
      <c r="W69" s="18">
        <v>23806.2703</v>
      </c>
      <c r="X69" s="18">
        <v>16664.389210000001</v>
      </c>
      <c r="Y69" s="18">
        <v>1.089</v>
      </c>
      <c r="Z69" s="18">
        <v>28906</v>
      </c>
      <c r="AA69" s="18">
        <v>204292.910844</v>
      </c>
      <c r="AB69" s="18">
        <v>206803.65280487901</v>
      </c>
      <c r="AC69" s="18">
        <v>7154.3504049290304</v>
      </c>
      <c r="AD69" s="18">
        <v>575.27922007646498</v>
      </c>
      <c r="AE69" s="18">
        <v>16629021</v>
      </c>
      <c r="AF69" s="18"/>
      <c r="AG69" s="18"/>
    </row>
    <row r="70" spans="1:33">
      <c r="A70" s="18" t="s">
        <v>713</v>
      </c>
      <c r="B70" s="18" t="s">
        <v>717</v>
      </c>
      <c r="C70" s="18" t="s">
        <v>397</v>
      </c>
      <c r="D70" s="18">
        <v>46651.472999999998</v>
      </c>
      <c r="E70" s="18">
        <v>2175</v>
      </c>
      <c r="F70" s="18">
        <v>48826.472999999998</v>
      </c>
      <c r="G70" s="18">
        <v>37733</v>
      </c>
      <c r="H70" s="18">
        <v>5286</v>
      </c>
      <c r="I70" s="18">
        <v>4040</v>
      </c>
      <c r="J70" s="18">
        <v>0</v>
      </c>
      <c r="K70" s="18">
        <v>233</v>
      </c>
      <c r="L70" s="18">
        <v>1098</v>
      </c>
      <c r="M70" s="18">
        <v>14356</v>
      </c>
      <c r="N70" s="18">
        <v>2175</v>
      </c>
      <c r="O70" s="18">
        <v>8</v>
      </c>
      <c r="P70" s="18">
        <v>54535.5049</v>
      </c>
      <c r="Q70" s="18">
        <v>8125.15</v>
      </c>
      <c r="R70" s="18">
        <v>-13142.7</v>
      </c>
      <c r="S70" s="18">
        <v>-591.77</v>
      </c>
      <c r="T70" s="18">
        <v>48926.1849</v>
      </c>
      <c r="U70" s="18">
        <v>48826.472999999998</v>
      </c>
      <c r="V70" s="18">
        <v>41502.502050000003</v>
      </c>
      <c r="W70" s="18">
        <v>7423.6828500000101</v>
      </c>
      <c r="X70" s="18">
        <v>5196.5779950000097</v>
      </c>
      <c r="Y70" s="18">
        <v>1.1060000000000001</v>
      </c>
      <c r="Z70" s="18">
        <v>9152</v>
      </c>
      <c r="AA70" s="18">
        <v>54002.079138000001</v>
      </c>
      <c r="AB70" s="18">
        <v>54665.759955441601</v>
      </c>
      <c r="AC70" s="18">
        <v>5973.0944007257003</v>
      </c>
      <c r="AD70" s="18">
        <v>-605.97678412687003</v>
      </c>
      <c r="AE70" s="18">
        <v>-5545900</v>
      </c>
      <c r="AF70" s="18"/>
      <c r="AG70" s="18"/>
    </row>
    <row r="71" spans="1:33">
      <c r="A71" s="18" t="s">
        <v>713</v>
      </c>
      <c r="B71" s="18" t="s">
        <v>718</v>
      </c>
      <c r="C71" s="18" t="s">
        <v>398</v>
      </c>
      <c r="D71" s="18">
        <v>48367.752</v>
      </c>
      <c r="E71" s="18">
        <v>2462</v>
      </c>
      <c r="F71" s="18">
        <v>50829.752</v>
      </c>
      <c r="G71" s="18">
        <v>29511</v>
      </c>
      <c r="H71" s="18">
        <v>6276</v>
      </c>
      <c r="I71" s="18">
        <v>1734</v>
      </c>
      <c r="J71" s="18">
        <v>0</v>
      </c>
      <c r="K71" s="18">
        <v>2299</v>
      </c>
      <c r="L71" s="18">
        <v>29</v>
      </c>
      <c r="M71" s="18">
        <v>1946</v>
      </c>
      <c r="N71" s="18">
        <v>2462</v>
      </c>
      <c r="O71" s="18">
        <v>168</v>
      </c>
      <c r="P71" s="18">
        <v>42652.248299999999</v>
      </c>
      <c r="Q71" s="18">
        <v>8762.65</v>
      </c>
      <c r="R71" s="18">
        <v>-1821.55</v>
      </c>
      <c r="S71" s="18">
        <v>1761.88</v>
      </c>
      <c r="T71" s="18">
        <v>51355.228300000002</v>
      </c>
      <c r="U71" s="18">
        <v>50829.752</v>
      </c>
      <c r="V71" s="18">
        <v>43205.289199999999</v>
      </c>
      <c r="W71" s="18">
        <v>8149.9390999999996</v>
      </c>
      <c r="X71" s="18">
        <v>5704.9573700000001</v>
      </c>
      <c r="Y71" s="18">
        <v>1.1120000000000001</v>
      </c>
      <c r="Z71" s="18">
        <v>13422</v>
      </c>
      <c r="AA71" s="18">
        <v>56522.684223999997</v>
      </c>
      <c r="AB71" s="18">
        <v>57217.343056929603</v>
      </c>
      <c r="AC71" s="18">
        <v>4262.9520978192204</v>
      </c>
      <c r="AD71" s="18">
        <v>-2316.1190870333398</v>
      </c>
      <c r="AE71" s="18">
        <v>-31086950</v>
      </c>
      <c r="AF71" s="18"/>
      <c r="AG71" s="18"/>
    </row>
    <row r="72" spans="1:33">
      <c r="A72" s="18" t="s">
        <v>713</v>
      </c>
      <c r="B72" s="18" t="s">
        <v>719</v>
      </c>
      <c r="C72" s="18" t="s">
        <v>399</v>
      </c>
      <c r="D72" s="18">
        <v>846171.62</v>
      </c>
      <c r="E72" s="18">
        <v>49778</v>
      </c>
      <c r="F72" s="18">
        <v>895949.62</v>
      </c>
      <c r="G72" s="18">
        <v>582845</v>
      </c>
      <c r="H72" s="18">
        <v>150893</v>
      </c>
      <c r="I72" s="18">
        <v>29480</v>
      </c>
      <c r="J72" s="18">
        <v>0</v>
      </c>
      <c r="K72" s="18">
        <v>22486</v>
      </c>
      <c r="L72" s="18">
        <v>2928</v>
      </c>
      <c r="M72" s="18">
        <v>79859</v>
      </c>
      <c r="N72" s="18">
        <v>49778</v>
      </c>
      <c r="O72" s="18">
        <v>9</v>
      </c>
      <c r="P72" s="18">
        <v>842385.87849999999</v>
      </c>
      <c r="Q72" s="18">
        <v>172430.15</v>
      </c>
      <c r="R72" s="18">
        <v>-70376.600000000006</v>
      </c>
      <c r="S72" s="18">
        <v>28735.27</v>
      </c>
      <c r="T72" s="18">
        <v>973174.69850000006</v>
      </c>
      <c r="U72" s="18">
        <v>895949.62</v>
      </c>
      <c r="V72" s="18">
        <v>761557.17700000003</v>
      </c>
      <c r="W72" s="18">
        <v>211617.5215</v>
      </c>
      <c r="X72" s="18">
        <v>148132.26504999999</v>
      </c>
      <c r="Y72" s="18">
        <v>1.165</v>
      </c>
      <c r="Z72" s="18">
        <v>147526</v>
      </c>
      <c r="AA72" s="18">
        <v>1043781.3073</v>
      </c>
      <c r="AB72" s="18">
        <v>1056609.2880428999</v>
      </c>
      <c r="AC72" s="18">
        <v>7162.1903125069803</v>
      </c>
      <c r="AD72" s="18">
        <v>583.11912765441502</v>
      </c>
      <c r="AE72" s="18">
        <v>86025232</v>
      </c>
      <c r="AF72" s="18"/>
      <c r="AG72" s="18"/>
    </row>
    <row r="73" spans="1:33">
      <c r="A73" s="18" t="s">
        <v>713</v>
      </c>
      <c r="B73" s="18" t="s">
        <v>720</v>
      </c>
      <c r="C73" s="18" t="s">
        <v>400</v>
      </c>
      <c r="D73" s="18">
        <v>38215.46</v>
      </c>
      <c r="E73" s="18">
        <v>1626</v>
      </c>
      <c r="F73" s="18">
        <v>39841.46</v>
      </c>
      <c r="G73" s="18">
        <v>18075</v>
      </c>
      <c r="H73" s="18">
        <v>11248</v>
      </c>
      <c r="I73" s="18">
        <v>758</v>
      </c>
      <c r="J73" s="18">
        <v>0</v>
      </c>
      <c r="K73" s="18">
        <v>2193</v>
      </c>
      <c r="L73" s="18">
        <v>46</v>
      </c>
      <c r="M73" s="18">
        <v>4300</v>
      </c>
      <c r="N73" s="18">
        <v>1626</v>
      </c>
      <c r="O73" s="18">
        <v>43</v>
      </c>
      <c r="P73" s="18">
        <v>26123.797500000001</v>
      </c>
      <c r="Q73" s="18">
        <v>12069.15</v>
      </c>
      <c r="R73" s="18">
        <v>-3730.65</v>
      </c>
      <c r="S73" s="18">
        <v>651.1</v>
      </c>
      <c r="T73" s="18">
        <v>35113.397499999999</v>
      </c>
      <c r="U73" s="18">
        <v>39841.46</v>
      </c>
      <c r="V73" s="18">
        <v>33865.241000000002</v>
      </c>
      <c r="W73" s="18">
        <v>1248.1565000000001</v>
      </c>
      <c r="X73" s="18">
        <v>873.70954999999799</v>
      </c>
      <c r="Y73" s="18">
        <v>1.022</v>
      </c>
      <c r="Z73" s="18">
        <v>7583</v>
      </c>
      <c r="AA73" s="18">
        <v>40717.972119999999</v>
      </c>
      <c r="AB73" s="18">
        <v>41218.392427005303</v>
      </c>
      <c r="AC73" s="18">
        <v>5435.6313368067204</v>
      </c>
      <c r="AD73" s="18">
        <v>-1143.4398480458501</v>
      </c>
      <c r="AE73" s="18">
        <v>-8670704</v>
      </c>
      <c r="AF73" s="18"/>
      <c r="AG73" s="18"/>
    </row>
    <row r="74" spans="1:33">
      <c r="A74" s="18" t="s">
        <v>713</v>
      </c>
      <c r="B74" s="18" t="s">
        <v>721</v>
      </c>
      <c r="C74" s="18" t="s">
        <v>401</v>
      </c>
      <c r="D74" s="18">
        <v>243357.48300000001</v>
      </c>
      <c r="E74" s="18">
        <v>19514</v>
      </c>
      <c r="F74" s="18">
        <v>262871.48300000001</v>
      </c>
      <c r="G74" s="18">
        <v>181065</v>
      </c>
      <c r="H74" s="18">
        <v>35075</v>
      </c>
      <c r="I74" s="18">
        <v>4261</v>
      </c>
      <c r="J74" s="18">
        <v>228</v>
      </c>
      <c r="K74" s="18">
        <v>8439</v>
      </c>
      <c r="L74" s="18">
        <v>1276</v>
      </c>
      <c r="M74" s="18">
        <v>52245</v>
      </c>
      <c r="N74" s="18">
        <v>19514</v>
      </c>
      <c r="O74" s="18">
        <v>0</v>
      </c>
      <c r="P74" s="18">
        <v>261693.2445</v>
      </c>
      <c r="Q74" s="18">
        <v>40802.550000000003</v>
      </c>
      <c r="R74" s="18">
        <v>-45492.85</v>
      </c>
      <c r="S74" s="18">
        <v>7705.25</v>
      </c>
      <c r="T74" s="18">
        <v>264708.19449999998</v>
      </c>
      <c r="U74" s="18">
        <v>262871.48300000001</v>
      </c>
      <c r="V74" s="18">
        <v>223440.76055000001</v>
      </c>
      <c r="W74" s="18">
        <v>41267.433949999999</v>
      </c>
      <c r="X74" s="18">
        <v>28887.203764999998</v>
      </c>
      <c r="Y74" s="18">
        <v>1.1100000000000001</v>
      </c>
      <c r="Z74" s="18">
        <v>31615</v>
      </c>
      <c r="AA74" s="18">
        <v>291787.34613000002</v>
      </c>
      <c r="AB74" s="18">
        <v>295373.38702860702</v>
      </c>
      <c r="AC74" s="18">
        <v>9342.8241982795098</v>
      </c>
      <c r="AD74" s="18">
        <v>2763.75301342694</v>
      </c>
      <c r="AE74" s="18">
        <v>87376052</v>
      </c>
      <c r="AF74" s="18"/>
      <c r="AG74" s="18"/>
    </row>
    <row r="75" spans="1:33">
      <c r="A75" s="18" t="s">
        <v>713</v>
      </c>
      <c r="B75" s="18" t="s">
        <v>722</v>
      </c>
      <c r="C75" s="18" t="s">
        <v>402</v>
      </c>
      <c r="D75" s="18">
        <v>74996.684999999998</v>
      </c>
      <c r="E75" s="18">
        <v>5053</v>
      </c>
      <c r="F75" s="18">
        <v>80049.684999999998</v>
      </c>
      <c r="G75" s="18">
        <v>53886</v>
      </c>
      <c r="H75" s="18">
        <v>6422</v>
      </c>
      <c r="I75" s="18">
        <v>1510</v>
      </c>
      <c r="J75" s="18">
        <v>0</v>
      </c>
      <c r="K75" s="18">
        <v>4814</v>
      </c>
      <c r="L75" s="18">
        <v>29</v>
      </c>
      <c r="M75" s="18">
        <v>18162</v>
      </c>
      <c r="N75" s="18">
        <v>5053</v>
      </c>
      <c r="O75" s="18">
        <v>568</v>
      </c>
      <c r="P75" s="18">
        <v>77881.435800000007</v>
      </c>
      <c r="Q75" s="18">
        <v>10834.1</v>
      </c>
      <c r="R75" s="18">
        <v>-15945.15</v>
      </c>
      <c r="S75" s="18">
        <v>1207.51</v>
      </c>
      <c r="T75" s="18">
        <v>73977.895799999998</v>
      </c>
      <c r="U75" s="18">
        <v>80049.684999999998</v>
      </c>
      <c r="V75" s="18">
        <v>68042.232250000001</v>
      </c>
      <c r="W75" s="18">
        <v>5935.6635500000102</v>
      </c>
      <c r="X75" s="18">
        <v>4154.9644850000104</v>
      </c>
      <c r="Y75" s="18">
        <v>1.052</v>
      </c>
      <c r="Z75" s="18">
        <v>11558</v>
      </c>
      <c r="AA75" s="18">
        <v>84212.268620000003</v>
      </c>
      <c r="AB75" s="18">
        <v>85247.230017199297</v>
      </c>
      <c r="AC75" s="18">
        <v>7375.6039121992799</v>
      </c>
      <c r="AD75" s="18">
        <v>796.53272734671395</v>
      </c>
      <c r="AE75" s="18">
        <v>9206325</v>
      </c>
      <c r="AF75" s="18"/>
      <c r="AG75" s="18"/>
    </row>
    <row r="76" spans="1:33">
      <c r="A76" s="18" t="s">
        <v>713</v>
      </c>
      <c r="B76" s="18" t="s">
        <v>723</v>
      </c>
      <c r="C76" s="18" t="s">
        <v>403</v>
      </c>
      <c r="D76" s="18">
        <v>129537.356</v>
      </c>
      <c r="E76" s="18">
        <v>7554</v>
      </c>
      <c r="F76" s="18">
        <v>137091.356</v>
      </c>
      <c r="G76" s="18">
        <v>86370</v>
      </c>
      <c r="H76" s="18">
        <v>24465</v>
      </c>
      <c r="I76" s="18">
        <v>1150</v>
      </c>
      <c r="J76" s="18">
        <v>0</v>
      </c>
      <c r="K76" s="18">
        <v>8608</v>
      </c>
      <c r="L76" s="18">
        <v>17</v>
      </c>
      <c r="M76" s="18">
        <v>28724</v>
      </c>
      <c r="N76" s="18">
        <v>7554</v>
      </c>
      <c r="O76" s="18">
        <v>0</v>
      </c>
      <c r="P76" s="18">
        <v>124830.561</v>
      </c>
      <c r="Q76" s="18">
        <v>29089.55</v>
      </c>
      <c r="R76" s="18">
        <v>-24429.85</v>
      </c>
      <c r="S76" s="18">
        <v>1537.82</v>
      </c>
      <c r="T76" s="18">
        <v>131028.08100000001</v>
      </c>
      <c r="U76" s="18">
        <v>137091.356</v>
      </c>
      <c r="V76" s="18">
        <v>116527.6526</v>
      </c>
      <c r="W76" s="18">
        <v>14500.428400000001</v>
      </c>
      <c r="X76" s="18">
        <v>10150.29988</v>
      </c>
      <c r="Y76" s="18">
        <v>1.0740000000000001</v>
      </c>
      <c r="Z76" s="18">
        <v>18642</v>
      </c>
      <c r="AA76" s="18">
        <v>147236.11634400001</v>
      </c>
      <c r="AB76" s="18">
        <v>149045.63530349001</v>
      </c>
      <c r="AC76" s="18">
        <v>7995.1526286605704</v>
      </c>
      <c r="AD76" s="18">
        <v>1416.0814438079999</v>
      </c>
      <c r="AE76" s="18">
        <v>26398590</v>
      </c>
      <c r="AF76" s="18"/>
      <c r="AG76" s="18"/>
    </row>
    <row r="77" spans="1:33">
      <c r="A77" s="18" t="s">
        <v>713</v>
      </c>
      <c r="B77" s="18" t="s">
        <v>724</v>
      </c>
      <c r="C77" s="18" t="s">
        <v>404</v>
      </c>
      <c r="D77" s="18">
        <v>93451.56</v>
      </c>
      <c r="E77" s="18">
        <v>4561</v>
      </c>
      <c r="F77" s="18">
        <v>98012.56</v>
      </c>
      <c r="G77" s="18">
        <v>44760</v>
      </c>
      <c r="H77" s="18">
        <v>10285</v>
      </c>
      <c r="I77" s="18">
        <v>751</v>
      </c>
      <c r="J77" s="18">
        <v>0</v>
      </c>
      <c r="K77" s="18">
        <v>5620</v>
      </c>
      <c r="L77" s="18">
        <v>33</v>
      </c>
      <c r="M77" s="18">
        <v>4</v>
      </c>
      <c r="N77" s="18">
        <v>4561</v>
      </c>
      <c r="O77" s="18">
        <v>0</v>
      </c>
      <c r="P77" s="18">
        <v>64691.627999999997</v>
      </c>
      <c r="Q77" s="18">
        <v>14157.6</v>
      </c>
      <c r="R77" s="18">
        <v>-31.45</v>
      </c>
      <c r="S77" s="18">
        <v>3876.17</v>
      </c>
      <c r="T77" s="18">
        <v>82693.948000000004</v>
      </c>
      <c r="U77" s="18">
        <v>98012.56</v>
      </c>
      <c r="V77" s="18">
        <v>83310.676000000007</v>
      </c>
      <c r="W77" s="18">
        <v>-616.72799999998801</v>
      </c>
      <c r="X77" s="18">
        <v>-431.70959999999201</v>
      </c>
      <c r="Y77" s="18">
        <v>0.996</v>
      </c>
      <c r="Z77" s="18">
        <v>14833</v>
      </c>
      <c r="AA77" s="18">
        <v>97620.509760000001</v>
      </c>
      <c r="AB77" s="18">
        <v>98820.257265110195</v>
      </c>
      <c r="AC77" s="18">
        <v>6662.1895277496296</v>
      </c>
      <c r="AD77" s="18">
        <v>83.118342897058895</v>
      </c>
      <c r="AE77" s="18">
        <v>1232894</v>
      </c>
      <c r="AF77" s="18"/>
      <c r="AG77" s="18"/>
    </row>
    <row r="78" spans="1:33">
      <c r="A78" s="18" t="s">
        <v>713</v>
      </c>
      <c r="B78" s="18" t="s">
        <v>725</v>
      </c>
      <c r="C78" s="18" t="s">
        <v>405</v>
      </c>
      <c r="D78" s="18">
        <v>167412.52299999999</v>
      </c>
      <c r="E78" s="18">
        <v>12313</v>
      </c>
      <c r="F78" s="18">
        <v>179725.52299999999</v>
      </c>
      <c r="G78" s="18">
        <v>89548</v>
      </c>
      <c r="H78" s="18">
        <v>44068</v>
      </c>
      <c r="I78" s="18">
        <v>9836</v>
      </c>
      <c r="J78" s="18">
        <v>0</v>
      </c>
      <c r="K78" s="18">
        <v>3669</v>
      </c>
      <c r="L78" s="18">
        <v>1540</v>
      </c>
      <c r="M78" s="18">
        <v>22607</v>
      </c>
      <c r="N78" s="18">
        <v>12313</v>
      </c>
      <c r="O78" s="18">
        <v>446</v>
      </c>
      <c r="P78" s="18">
        <v>129423.72440000001</v>
      </c>
      <c r="Q78" s="18">
        <v>48937.05</v>
      </c>
      <c r="R78" s="18">
        <v>-20904.05</v>
      </c>
      <c r="S78" s="18">
        <v>6622.86</v>
      </c>
      <c r="T78" s="18">
        <v>164079.58439999999</v>
      </c>
      <c r="U78" s="18">
        <v>179725.52299999999</v>
      </c>
      <c r="V78" s="18">
        <v>152766.69454999999</v>
      </c>
      <c r="W78" s="18">
        <v>11312.88985</v>
      </c>
      <c r="X78" s="18">
        <v>7919.0228950000001</v>
      </c>
      <c r="Y78" s="18">
        <v>1.044</v>
      </c>
      <c r="Z78" s="18">
        <v>27544</v>
      </c>
      <c r="AA78" s="18">
        <v>187633.446012</v>
      </c>
      <c r="AB78" s="18">
        <v>189939.444610876</v>
      </c>
      <c r="AC78" s="18">
        <v>6895.8555260991898</v>
      </c>
      <c r="AD78" s="18">
        <v>316.784341246623</v>
      </c>
      <c r="AE78" s="18">
        <v>8725508</v>
      </c>
      <c r="AF78" s="18"/>
      <c r="AG78" s="18"/>
    </row>
    <row r="79" spans="1:33">
      <c r="A79" s="18" t="s">
        <v>713</v>
      </c>
      <c r="B79" s="18" t="s">
        <v>726</v>
      </c>
      <c r="C79" s="18" t="s">
        <v>406</v>
      </c>
      <c r="D79" s="18">
        <v>241316.28700000001</v>
      </c>
      <c r="E79" s="18">
        <v>7838</v>
      </c>
      <c r="F79" s="18">
        <v>249154.28700000001</v>
      </c>
      <c r="G79" s="18">
        <v>118535</v>
      </c>
      <c r="H79" s="18">
        <v>53001</v>
      </c>
      <c r="I79" s="18">
        <v>42974</v>
      </c>
      <c r="J79" s="18">
        <v>0</v>
      </c>
      <c r="K79" s="18">
        <v>10045</v>
      </c>
      <c r="L79" s="18">
        <v>33567</v>
      </c>
      <c r="M79" s="18">
        <v>6439</v>
      </c>
      <c r="N79" s="18">
        <v>7838</v>
      </c>
      <c r="O79" s="18">
        <v>227</v>
      </c>
      <c r="P79" s="18">
        <v>171318.6355</v>
      </c>
      <c r="Q79" s="18">
        <v>90117</v>
      </c>
      <c r="R79" s="18">
        <v>-34198.050000000003</v>
      </c>
      <c r="S79" s="18">
        <v>5567.67</v>
      </c>
      <c r="T79" s="18">
        <v>232805.2555</v>
      </c>
      <c r="U79" s="18">
        <v>249154.28700000001</v>
      </c>
      <c r="V79" s="18">
        <v>211781.14395</v>
      </c>
      <c r="W79" s="18">
        <v>21024.111550000001</v>
      </c>
      <c r="X79" s="18">
        <v>14716.878085</v>
      </c>
      <c r="Y79" s="18">
        <v>1.0589999999999999</v>
      </c>
      <c r="Z79" s="18">
        <v>34521</v>
      </c>
      <c r="AA79" s="18">
        <v>263854.38993300003</v>
      </c>
      <c r="AB79" s="18">
        <v>267097.13724924298</v>
      </c>
      <c r="AC79" s="18">
        <v>7737.2363850769898</v>
      </c>
      <c r="AD79" s="18">
        <v>1158.16520022442</v>
      </c>
      <c r="AE79" s="18">
        <v>39981021</v>
      </c>
      <c r="AF79" s="18"/>
      <c r="AG79" s="18"/>
    </row>
    <row r="80" spans="1:33">
      <c r="A80" s="18" t="s">
        <v>727</v>
      </c>
      <c r="B80" s="18" t="s">
        <v>728</v>
      </c>
      <c r="C80" s="18" t="s">
        <v>408</v>
      </c>
      <c r="D80" s="18">
        <v>122223.428</v>
      </c>
      <c r="E80" s="18">
        <v>7731</v>
      </c>
      <c r="F80" s="18">
        <v>129954.428</v>
      </c>
      <c r="G80" s="18">
        <v>72394</v>
      </c>
      <c r="H80" s="18">
        <v>24365</v>
      </c>
      <c r="I80" s="18">
        <v>2328</v>
      </c>
      <c r="J80" s="18">
        <v>0</v>
      </c>
      <c r="K80" s="18">
        <v>4571</v>
      </c>
      <c r="L80" s="18">
        <v>1416</v>
      </c>
      <c r="M80" s="18">
        <v>14227</v>
      </c>
      <c r="N80" s="18">
        <v>7731</v>
      </c>
      <c r="O80" s="18">
        <v>356</v>
      </c>
      <c r="P80" s="18">
        <v>104631.0482</v>
      </c>
      <c r="Q80" s="18">
        <v>26574.400000000001</v>
      </c>
      <c r="R80" s="18">
        <v>-13599.15</v>
      </c>
      <c r="S80" s="18">
        <v>4152.76</v>
      </c>
      <c r="T80" s="18">
        <v>121759.0582</v>
      </c>
      <c r="U80" s="18">
        <v>129954.428</v>
      </c>
      <c r="V80" s="18">
        <v>110461.2638</v>
      </c>
      <c r="W80" s="18">
        <v>11297.794400000001</v>
      </c>
      <c r="X80" s="18">
        <v>7908.4560800000099</v>
      </c>
      <c r="Y80" s="18">
        <v>1.0609999999999999</v>
      </c>
      <c r="Z80" s="18">
        <v>19896</v>
      </c>
      <c r="AA80" s="18">
        <v>137881.64810799999</v>
      </c>
      <c r="AB80" s="18">
        <v>139576.20147311501</v>
      </c>
      <c r="AC80" s="18">
        <v>7015.2895794689903</v>
      </c>
      <c r="AD80" s="18">
        <v>436.21839461642497</v>
      </c>
      <c r="AE80" s="18">
        <v>8679001</v>
      </c>
      <c r="AF80" s="18"/>
      <c r="AG80" s="18"/>
    </row>
    <row r="81" spans="1:33">
      <c r="A81" s="18" t="s">
        <v>727</v>
      </c>
      <c r="B81" s="18" t="s">
        <v>729</v>
      </c>
      <c r="C81" s="18" t="s">
        <v>409</v>
      </c>
      <c r="D81" s="18">
        <v>50334.841</v>
      </c>
      <c r="E81" s="18">
        <v>2435</v>
      </c>
      <c r="F81" s="18">
        <v>52769.841</v>
      </c>
      <c r="G81" s="18">
        <v>33507</v>
      </c>
      <c r="H81" s="18">
        <v>10297</v>
      </c>
      <c r="I81" s="18">
        <v>1091</v>
      </c>
      <c r="J81" s="18">
        <v>0</v>
      </c>
      <c r="K81" s="18">
        <v>1421</v>
      </c>
      <c r="L81" s="18">
        <v>122</v>
      </c>
      <c r="M81" s="18">
        <v>4708</v>
      </c>
      <c r="N81" s="18">
        <v>2435</v>
      </c>
      <c r="O81" s="18">
        <v>0</v>
      </c>
      <c r="P81" s="18">
        <v>48427.667099999999</v>
      </c>
      <c r="Q81" s="18">
        <v>10887.65</v>
      </c>
      <c r="R81" s="18">
        <v>-4105.5</v>
      </c>
      <c r="S81" s="18">
        <v>1269.3900000000001</v>
      </c>
      <c r="T81" s="18">
        <v>56479.2071</v>
      </c>
      <c r="U81" s="18">
        <v>52769.841</v>
      </c>
      <c r="V81" s="18">
        <v>44854.364849999998</v>
      </c>
      <c r="W81" s="18">
        <v>11624.84225</v>
      </c>
      <c r="X81" s="18">
        <v>8137.3895750000001</v>
      </c>
      <c r="Y81" s="18">
        <v>1.1539999999999999</v>
      </c>
      <c r="Z81" s="18">
        <v>8286</v>
      </c>
      <c r="AA81" s="18">
        <v>60896.396514</v>
      </c>
      <c r="AB81" s="18">
        <v>61644.807887465402</v>
      </c>
      <c r="AC81" s="18">
        <v>7439.6340680021003</v>
      </c>
      <c r="AD81" s="18">
        <v>860.56288314953099</v>
      </c>
      <c r="AE81" s="18">
        <v>7130624</v>
      </c>
      <c r="AF81" s="18"/>
      <c r="AG81" s="18"/>
    </row>
    <row r="82" spans="1:33">
      <c r="A82" s="18" t="s">
        <v>727</v>
      </c>
      <c r="B82" s="18" t="s">
        <v>730</v>
      </c>
      <c r="C82" s="18" t="s">
        <v>410</v>
      </c>
      <c r="D82" s="18">
        <v>228689.269</v>
      </c>
      <c r="E82" s="18">
        <v>12788</v>
      </c>
      <c r="F82" s="18">
        <v>241477.269</v>
      </c>
      <c r="G82" s="18">
        <v>127770</v>
      </c>
      <c r="H82" s="18">
        <v>45564</v>
      </c>
      <c r="I82" s="18">
        <v>2732</v>
      </c>
      <c r="J82" s="18">
        <v>0</v>
      </c>
      <c r="K82" s="18">
        <v>7848</v>
      </c>
      <c r="L82" s="18">
        <v>1331</v>
      </c>
      <c r="M82" s="18">
        <v>36272</v>
      </c>
      <c r="N82" s="18">
        <v>12788</v>
      </c>
      <c r="O82" s="18">
        <v>101</v>
      </c>
      <c r="P82" s="18">
        <v>184665.981</v>
      </c>
      <c r="Q82" s="18">
        <v>47722.400000000001</v>
      </c>
      <c r="R82" s="18">
        <v>-32048.400000000001</v>
      </c>
      <c r="S82" s="18">
        <v>4703.5600000000004</v>
      </c>
      <c r="T82" s="18">
        <v>205043.541</v>
      </c>
      <c r="U82" s="18">
        <v>241477.269</v>
      </c>
      <c r="V82" s="18">
        <v>205255.67864999999</v>
      </c>
      <c r="W82" s="18">
        <v>-212.13764999999</v>
      </c>
      <c r="X82" s="18">
        <v>-148.496354999993</v>
      </c>
      <c r="Y82" s="18">
        <v>0.999</v>
      </c>
      <c r="Z82" s="18">
        <v>28274</v>
      </c>
      <c r="AA82" s="18">
        <v>241235.791731</v>
      </c>
      <c r="AB82" s="18">
        <v>244200.558458649</v>
      </c>
      <c r="AC82" s="18">
        <v>8636.9299872196607</v>
      </c>
      <c r="AD82" s="18">
        <v>2057.85880236709</v>
      </c>
      <c r="AE82" s="18">
        <v>58183900</v>
      </c>
      <c r="AF82" s="18"/>
      <c r="AG82" s="18"/>
    </row>
    <row r="83" spans="1:33">
      <c r="A83" s="18" t="s">
        <v>727</v>
      </c>
      <c r="B83" s="18" t="s">
        <v>731</v>
      </c>
      <c r="C83" s="18" t="s">
        <v>411</v>
      </c>
      <c r="D83" s="18">
        <v>74800.301000000007</v>
      </c>
      <c r="E83" s="18">
        <v>1635</v>
      </c>
      <c r="F83" s="18">
        <v>76435.301000000007</v>
      </c>
      <c r="G83" s="18">
        <v>37772</v>
      </c>
      <c r="H83" s="18">
        <v>12024</v>
      </c>
      <c r="I83" s="18">
        <v>727</v>
      </c>
      <c r="J83" s="18">
        <v>3465</v>
      </c>
      <c r="K83" s="18">
        <v>62</v>
      </c>
      <c r="L83" s="18">
        <v>889</v>
      </c>
      <c r="M83" s="18">
        <v>3913</v>
      </c>
      <c r="N83" s="18">
        <v>1635</v>
      </c>
      <c r="O83" s="18">
        <v>288</v>
      </c>
      <c r="P83" s="18">
        <v>54591.871599999999</v>
      </c>
      <c r="Q83" s="18">
        <v>13836.3</v>
      </c>
      <c r="R83" s="18">
        <v>-4326.5</v>
      </c>
      <c r="S83" s="18">
        <v>724.54</v>
      </c>
      <c r="T83" s="18">
        <v>64826.211600000002</v>
      </c>
      <c r="U83" s="18">
        <v>76435.301000000007</v>
      </c>
      <c r="V83" s="18">
        <v>64970.005850000001</v>
      </c>
      <c r="W83" s="18">
        <v>-143.79424999999901</v>
      </c>
      <c r="X83" s="18">
        <v>-100.655974999999</v>
      </c>
      <c r="Y83" s="18">
        <v>0.999</v>
      </c>
      <c r="Z83" s="18">
        <v>9964</v>
      </c>
      <c r="AA83" s="18">
        <v>76358.865699000002</v>
      </c>
      <c r="AB83" s="18">
        <v>77297.309462924706</v>
      </c>
      <c r="AC83" s="18">
        <v>7757.6585169535001</v>
      </c>
      <c r="AD83" s="18">
        <v>1178.5873321009301</v>
      </c>
      <c r="AE83" s="18">
        <v>11743444</v>
      </c>
      <c r="AF83" s="18"/>
      <c r="AG83" s="18"/>
    </row>
    <row r="84" spans="1:33">
      <c r="A84" s="18" t="s">
        <v>727</v>
      </c>
      <c r="B84" s="18" t="s">
        <v>732</v>
      </c>
      <c r="C84" s="18" t="s">
        <v>412</v>
      </c>
      <c r="D84" s="18">
        <v>100086.30499999999</v>
      </c>
      <c r="E84" s="18">
        <v>5225</v>
      </c>
      <c r="F84" s="18">
        <v>105311.30499999999</v>
      </c>
      <c r="G84" s="18">
        <v>56969</v>
      </c>
      <c r="H84" s="18">
        <v>18077</v>
      </c>
      <c r="I84" s="18">
        <v>2545</v>
      </c>
      <c r="J84" s="18">
        <v>0</v>
      </c>
      <c r="K84" s="18">
        <v>3423</v>
      </c>
      <c r="L84" s="18">
        <v>457</v>
      </c>
      <c r="M84" s="18">
        <v>8291</v>
      </c>
      <c r="N84" s="18">
        <v>5225</v>
      </c>
      <c r="O84" s="18">
        <v>0</v>
      </c>
      <c r="P84" s="18">
        <v>82337.295700000002</v>
      </c>
      <c r="Q84" s="18">
        <v>20438.25</v>
      </c>
      <c r="R84" s="18">
        <v>-7435.8</v>
      </c>
      <c r="S84" s="18">
        <v>3031.78</v>
      </c>
      <c r="T84" s="18">
        <v>98371.525699999998</v>
      </c>
      <c r="U84" s="18">
        <v>105311.30499999999</v>
      </c>
      <c r="V84" s="18">
        <v>89514.609249999994</v>
      </c>
      <c r="W84" s="18">
        <v>8856.9164500000006</v>
      </c>
      <c r="X84" s="18">
        <v>6199.8415150000001</v>
      </c>
      <c r="Y84" s="18">
        <v>1.0589999999999999</v>
      </c>
      <c r="Z84" s="18">
        <v>11980</v>
      </c>
      <c r="AA84" s="18">
        <v>111524.671995</v>
      </c>
      <c r="AB84" s="18">
        <v>112895.300434794</v>
      </c>
      <c r="AC84" s="18">
        <v>9423.6477825370494</v>
      </c>
      <c r="AD84" s="18">
        <v>2844.57659768449</v>
      </c>
      <c r="AE84" s="18">
        <v>34078028</v>
      </c>
      <c r="AF84" s="18"/>
      <c r="AG84" s="18"/>
    </row>
    <row r="85" spans="1:33">
      <c r="A85" s="18" t="s">
        <v>727</v>
      </c>
      <c r="B85" s="18" t="s">
        <v>733</v>
      </c>
      <c r="C85" s="18" t="s">
        <v>413</v>
      </c>
      <c r="D85" s="18">
        <v>49552.982000000004</v>
      </c>
      <c r="E85" s="18">
        <v>1684</v>
      </c>
      <c r="F85" s="18">
        <v>51236.982000000004</v>
      </c>
      <c r="G85" s="18">
        <v>34742</v>
      </c>
      <c r="H85" s="18">
        <v>6786</v>
      </c>
      <c r="I85" s="18">
        <v>522</v>
      </c>
      <c r="J85" s="18">
        <v>1080</v>
      </c>
      <c r="K85" s="18">
        <v>3297</v>
      </c>
      <c r="L85" s="18">
        <v>46</v>
      </c>
      <c r="M85" s="18">
        <v>3328</v>
      </c>
      <c r="N85" s="18">
        <v>1684</v>
      </c>
      <c r="O85" s="18">
        <v>131</v>
      </c>
      <c r="P85" s="18">
        <v>50212.6126</v>
      </c>
      <c r="Q85" s="18">
        <v>9932.25</v>
      </c>
      <c r="R85" s="18">
        <v>-2979.25</v>
      </c>
      <c r="S85" s="18">
        <v>865.64</v>
      </c>
      <c r="T85" s="18">
        <v>58031.2526</v>
      </c>
      <c r="U85" s="18">
        <v>51236.982000000004</v>
      </c>
      <c r="V85" s="18">
        <v>43551.434699999998</v>
      </c>
      <c r="W85" s="18">
        <v>14479.8179</v>
      </c>
      <c r="X85" s="18">
        <v>10135.872530000001</v>
      </c>
      <c r="Y85" s="18">
        <v>1.198</v>
      </c>
      <c r="Z85" s="18">
        <v>9082</v>
      </c>
      <c r="AA85" s="18">
        <v>61381.904435999997</v>
      </c>
      <c r="AB85" s="18">
        <v>62136.282659255099</v>
      </c>
      <c r="AC85" s="18">
        <v>6841.6959545535201</v>
      </c>
      <c r="AD85" s="18">
        <v>262.62476970095599</v>
      </c>
      <c r="AE85" s="18">
        <v>2385158</v>
      </c>
      <c r="AF85" s="18"/>
      <c r="AG85" s="18"/>
    </row>
    <row r="86" spans="1:33">
      <c r="A86" s="18" t="s">
        <v>727</v>
      </c>
      <c r="B86" s="18" t="s">
        <v>734</v>
      </c>
      <c r="C86" s="18" t="s">
        <v>414</v>
      </c>
      <c r="D86" s="18">
        <v>628818.96200000006</v>
      </c>
      <c r="E86" s="18">
        <v>47971</v>
      </c>
      <c r="F86" s="18">
        <v>676789.96200000006</v>
      </c>
      <c r="G86" s="18">
        <v>329408</v>
      </c>
      <c r="H86" s="18">
        <v>140793</v>
      </c>
      <c r="I86" s="18">
        <v>16402</v>
      </c>
      <c r="J86" s="18">
        <v>0</v>
      </c>
      <c r="K86" s="18">
        <v>14044</v>
      </c>
      <c r="L86" s="18">
        <v>362</v>
      </c>
      <c r="M86" s="18">
        <v>50292</v>
      </c>
      <c r="N86" s="18">
        <v>47971</v>
      </c>
      <c r="O86" s="18">
        <v>678</v>
      </c>
      <c r="P86" s="18">
        <v>476093.3824</v>
      </c>
      <c r="Q86" s="18">
        <v>145553.15</v>
      </c>
      <c r="R86" s="18">
        <v>-43632.2</v>
      </c>
      <c r="S86" s="18">
        <v>32225.71</v>
      </c>
      <c r="T86" s="18">
        <v>610240.04240000003</v>
      </c>
      <c r="U86" s="18">
        <v>676789.96200000006</v>
      </c>
      <c r="V86" s="18">
        <v>575271.46770000004</v>
      </c>
      <c r="W86" s="18">
        <v>34968.574699999997</v>
      </c>
      <c r="X86" s="18">
        <v>24478.00229</v>
      </c>
      <c r="Y86" s="18">
        <v>1.036</v>
      </c>
      <c r="Z86" s="18">
        <v>98293</v>
      </c>
      <c r="AA86" s="18">
        <v>701154.40063199995</v>
      </c>
      <c r="AB86" s="18">
        <v>709771.52673514595</v>
      </c>
      <c r="AC86" s="18">
        <v>7220.9773507283899</v>
      </c>
      <c r="AD86" s="18">
        <v>641.90616587582304</v>
      </c>
      <c r="AE86" s="18">
        <v>63094883</v>
      </c>
      <c r="AF86" s="18"/>
      <c r="AG86" s="18"/>
    </row>
    <row r="87" spans="1:33">
      <c r="A87" s="18" t="s">
        <v>727</v>
      </c>
      <c r="B87" s="18" t="s">
        <v>735</v>
      </c>
      <c r="C87" s="18" t="s">
        <v>415</v>
      </c>
      <c r="D87" s="18">
        <v>101732.49</v>
      </c>
      <c r="E87" s="18">
        <v>5724</v>
      </c>
      <c r="F87" s="18">
        <v>107456.49</v>
      </c>
      <c r="G87" s="18">
        <v>71480</v>
      </c>
      <c r="H87" s="18">
        <v>2891</v>
      </c>
      <c r="I87" s="18">
        <v>1676</v>
      </c>
      <c r="J87" s="18">
        <v>0</v>
      </c>
      <c r="K87" s="18">
        <v>3729</v>
      </c>
      <c r="L87" s="18">
        <v>34</v>
      </c>
      <c r="M87" s="18">
        <v>17656</v>
      </c>
      <c r="N87" s="18">
        <v>5724</v>
      </c>
      <c r="O87" s="18">
        <v>89</v>
      </c>
      <c r="P87" s="18">
        <v>103310.04399999999</v>
      </c>
      <c r="Q87" s="18">
        <v>7051.6</v>
      </c>
      <c r="R87" s="18">
        <v>-15112.15</v>
      </c>
      <c r="S87" s="18">
        <v>1863.88</v>
      </c>
      <c r="T87" s="18">
        <v>97113.373999999996</v>
      </c>
      <c r="U87" s="18">
        <v>107456.49</v>
      </c>
      <c r="V87" s="18">
        <v>91338.016499999998</v>
      </c>
      <c r="W87" s="18">
        <v>5775.3575000000301</v>
      </c>
      <c r="X87" s="18">
        <v>4042.7502500000201</v>
      </c>
      <c r="Y87" s="18">
        <v>1.038</v>
      </c>
      <c r="Z87" s="18">
        <v>17670</v>
      </c>
      <c r="AA87" s="18">
        <v>111539.83662</v>
      </c>
      <c r="AB87" s="18">
        <v>112910.651431705</v>
      </c>
      <c r="AC87" s="18">
        <v>6389.9632955124798</v>
      </c>
      <c r="AD87" s="18">
        <v>-189.10788934009</v>
      </c>
      <c r="AE87" s="18">
        <v>-3341536</v>
      </c>
      <c r="AF87" s="18"/>
      <c r="AG87" s="18"/>
    </row>
    <row r="88" spans="1:33">
      <c r="A88" s="18" t="s">
        <v>736</v>
      </c>
      <c r="B88" s="18" t="s">
        <v>737</v>
      </c>
      <c r="C88" s="18" t="s">
        <v>417</v>
      </c>
      <c r="D88" s="18">
        <v>69021.226999999999</v>
      </c>
      <c r="E88" s="18">
        <v>3770</v>
      </c>
      <c r="F88" s="18">
        <v>72791.226999999999</v>
      </c>
      <c r="G88" s="18">
        <v>46942</v>
      </c>
      <c r="H88" s="18">
        <v>6318</v>
      </c>
      <c r="I88" s="18">
        <v>791</v>
      </c>
      <c r="J88" s="18">
        <v>0</v>
      </c>
      <c r="K88" s="18">
        <v>4261</v>
      </c>
      <c r="L88" s="18">
        <v>45</v>
      </c>
      <c r="M88" s="18">
        <v>9853</v>
      </c>
      <c r="N88" s="18">
        <v>3770</v>
      </c>
      <c r="O88" s="18">
        <v>0</v>
      </c>
      <c r="P88" s="18">
        <v>67845.272599999997</v>
      </c>
      <c r="Q88" s="18">
        <v>9664.5</v>
      </c>
      <c r="R88" s="18">
        <v>-8413.2999999999993</v>
      </c>
      <c r="S88" s="18">
        <v>1529.49</v>
      </c>
      <c r="T88" s="18">
        <v>70625.962599999999</v>
      </c>
      <c r="U88" s="18">
        <v>72791.226999999999</v>
      </c>
      <c r="V88" s="18">
        <v>61872.542950000003</v>
      </c>
      <c r="W88" s="18">
        <v>8753.4196499999998</v>
      </c>
      <c r="X88" s="18">
        <v>6127.3937550000001</v>
      </c>
      <c r="Y88" s="18">
        <v>1.0840000000000001</v>
      </c>
      <c r="Z88" s="18">
        <v>10672</v>
      </c>
      <c r="AA88" s="18">
        <v>78905.690067999996</v>
      </c>
      <c r="AB88" s="18">
        <v>79875.434080101797</v>
      </c>
      <c r="AC88" s="18">
        <v>7484.5796551819503</v>
      </c>
      <c r="AD88" s="18">
        <v>905.50847032938395</v>
      </c>
      <c r="AE88" s="18">
        <v>9663586</v>
      </c>
      <c r="AF88" s="18"/>
      <c r="AG88" s="33"/>
    </row>
    <row r="89" spans="1:33">
      <c r="A89" s="18" t="s">
        <v>736</v>
      </c>
      <c r="B89" s="18" t="s">
        <v>738</v>
      </c>
      <c r="C89" s="18" t="s">
        <v>418</v>
      </c>
      <c r="D89" s="18">
        <v>67964.736999999994</v>
      </c>
      <c r="E89" s="18">
        <v>3775</v>
      </c>
      <c r="F89" s="18">
        <v>71739.736999999994</v>
      </c>
      <c r="G89" s="18">
        <v>57434</v>
      </c>
      <c r="H89" s="18">
        <v>964</v>
      </c>
      <c r="I89" s="18">
        <v>124</v>
      </c>
      <c r="J89" s="18">
        <v>0</v>
      </c>
      <c r="K89" s="18">
        <v>2695</v>
      </c>
      <c r="L89" s="18">
        <v>180</v>
      </c>
      <c r="M89" s="18">
        <v>12312</v>
      </c>
      <c r="N89" s="18">
        <v>3775</v>
      </c>
      <c r="O89" s="18">
        <v>0</v>
      </c>
      <c r="P89" s="18">
        <v>83009.360199999996</v>
      </c>
      <c r="Q89" s="18">
        <v>3215.55</v>
      </c>
      <c r="R89" s="18">
        <v>-10618.2</v>
      </c>
      <c r="S89" s="18">
        <v>1115.71</v>
      </c>
      <c r="T89" s="18">
        <v>76722.420199999993</v>
      </c>
      <c r="U89" s="18">
        <v>71739.736999999994</v>
      </c>
      <c r="V89" s="18">
        <v>60978.776449999998</v>
      </c>
      <c r="W89" s="18">
        <v>15743.643749999999</v>
      </c>
      <c r="X89" s="18">
        <v>11020.550625</v>
      </c>
      <c r="Y89" s="18">
        <v>1.1539999999999999</v>
      </c>
      <c r="Z89" s="18">
        <v>9037</v>
      </c>
      <c r="AA89" s="18">
        <v>82787.656497999997</v>
      </c>
      <c r="AB89" s="18">
        <v>83805.109537136799</v>
      </c>
      <c r="AC89" s="18">
        <v>9273.5542256431108</v>
      </c>
      <c r="AD89" s="18">
        <v>2694.4830407905401</v>
      </c>
      <c r="AE89" s="18">
        <v>24350043</v>
      </c>
      <c r="AF89" s="18"/>
      <c r="AG89" s="18"/>
    </row>
    <row r="90" spans="1:33">
      <c r="A90" s="18" t="s">
        <v>736</v>
      </c>
      <c r="B90" s="18" t="s">
        <v>739</v>
      </c>
      <c r="C90" s="18" t="s">
        <v>419</v>
      </c>
      <c r="D90" s="18">
        <v>125278.265</v>
      </c>
      <c r="E90" s="18">
        <v>6389</v>
      </c>
      <c r="F90" s="18">
        <v>131667.26500000001</v>
      </c>
      <c r="G90" s="18">
        <v>61384</v>
      </c>
      <c r="H90" s="18">
        <v>29482</v>
      </c>
      <c r="I90" s="18">
        <v>496</v>
      </c>
      <c r="J90" s="18">
        <v>40</v>
      </c>
      <c r="K90" s="18">
        <v>1209</v>
      </c>
      <c r="L90" s="18">
        <v>607</v>
      </c>
      <c r="M90" s="18">
        <v>4844</v>
      </c>
      <c r="N90" s="18">
        <v>6389</v>
      </c>
      <c r="O90" s="18">
        <v>115</v>
      </c>
      <c r="P90" s="18">
        <v>88718.295199999993</v>
      </c>
      <c r="Q90" s="18">
        <v>26542.95</v>
      </c>
      <c r="R90" s="18">
        <v>-4731.1000000000004</v>
      </c>
      <c r="S90" s="18">
        <v>4607.17</v>
      </c>
      <c r="T90" s="18">
        <v>115137.3152</v>
      </c>
      <c r="U90" s="18">
        <v>131667.26500000001</v>
      </c>
      <c r="V90" s="18">
        <v>111917.17525</v>
      </c>
      <c r="W90" s="18">
        <v>3220.1399499999802</v>
      </c>
      <c r="X90" s="18">
        <v>2254.0979649999899</v>
      </c>
      <c r="Y90" s="18">
        <v>1.0169999999999999</v>
      </c>
      <c r="Z90" s="18">
        <v>13679</v>
      </c>
      <c r="AA90" s="18">
        <v>133905.60850500001</v>
      </c>
      <c r="AB90" s="18">
        <v>135551.29669203301</v>
      </c>
      <c r="AC90" s="18">
        <v>9909.4448930501294</v>
      </c>
      <c r="AD90" s="18">
        <v>3330.3737081975601</v>
      </c>
      <c r="AE90" s="18">
        <v>45556182</v>
      </c>
      <c r="AF90" s="18"/>
      <c r="AG90" s="18"/>
    </row>
    <row r="91" spans="1:33">
      <c r="A91" s="18" t="s">
        <v>736</v>
      </c>
      <c r="B91" s="18" t="s">
        <v>740</v>
      </c>
      <c r="C91" s="18" t="s">
        <v>420</v>
      </c>
      <c r="D91" s="18">
        <v>25294.644</v>
      </c>
      <c r="E91" s="18">
        <v>1692</v>
      </c>
      <c r="F91" s="18">
        <v>26986.644</v>
      </c>
      <c r="G91" s="18">
        <v>26381</v>
      </c>
      <c r="H91" s="18">
        <v>2041</v>
      </c>
      <c r="I91" s="18">
        <v>1266</v>
      </c>
      <c r="J91" s="18">
        <v>0</v>
      </c>
      <c r="K91" s="18">
        <v>2789</v>
      </c>
      <c r="L91" s="18">
        <v>0</v>
      </c>
      <c r="M91" s="18">
        <v>3527</v>
      </c>
      <c r="N91" s="18">
        <v>1692</v>
      </c>
      <c r="O91" s="18">
        <v>0</v>
      </c>
      <c r="P91" s="18">
        <v>38128.459300000002</v>
      </c>
      <c r="Q91" s="18">
        <v>5181.6000000000004</v>
      </c>
      <c r="R91" s="18">
        <v>-2997.95</v>
      </c>
      <c r="S91" s="18">
        <v>838.61</v>
      </c>
      <c r="T91" s="18">
        <v>41150.719299999997</v>
      </c>
      <c r="U91" s="18">
        <v>26986.644</v>
      </c>
      <c r="V91" s="18">
        <v>22938.647400000002</v>
      </c>
      <c r="W91" s="18">
        <v>18212.071899999999</v>
      </c>
      <c r="X91" s="18">
        <v>12748.45033</v>
      </c>
      <c r="Y91" s="18">
        <v>1.472</v>
      </c>
      <c r="Z91" s="18">
        <v>5335</v>
      </c>
      <c r="AA91" s="18">
        <v>39724.339968</v>
      </c>
      <c r="AB91" s="18">
        <v>40212.548622983697</v>
      </c>
      <c r="AC91" s="18">
        <v>7537.4973988723004</v>
      </c>
      <c r="AD91" s="18">
        <v>958.42621401973702</v>
      </c>
      <c r="AE91" s="18">
        <v>5113204</v>
      </c>
      <c r="AF91" s="18"/>
      <c r="AG91" s="18"/>
    </row>
    <row r="92" spans="1:33">
      <c r="A92" s="18" t="s">
        <v>736</v>
      </c>
      <c r="B92" s="18" t="s">
        <v>741</v>
      </c>
      <c r="C92" s="18" t="s">
        <v>421</v>
      </c>
      <c r="D92" s="18">
        <v>617536.29</v>
      </c>
      <c r="E92" s="18">
        <v>34391</v>
      </c>
      <c r="F92" s="18">
        <v>651927.29</v>
      </c>
      <c r="G92" s="18">
        <v>275945</v>
      </c>
      <c r="H92" s="18">
        <v>93859</v>
      </c>
      <c r="I92" s="18">
        <v>15227</v>
      </c>
      <c r="J92" s="18">
        <v>0</v>
      </c>
      <c r="K92" s="18">
        <v>14721</v>
      </c>
      <c r="L92" s="18">
        <v>2541</v>
      </c>
      <c r="M92" s="18">
        <v>0</v>
      </c>
      <c r="N92" s="18">
        <v>34391</v>
      </c>
      <c r="O92" s="18">
        <v>329</v>
      </c>
      <c r="P92" s="18">
        <v>398823.30849999998</v>
      </c>
      <c r="Q92" s="18">
        <v>105235.95</v>
      </c>
      <c r="R92" s="18">
        <v>-2439.5</v>
      </c>
      <c r="S92" s="18">
        <v>29232.35</v>
      </c>
      <c r="T92" s="18">
        <v>530852.10849999997</v>
      </c>
      <c r="U92" s="18">
        <v>651927.29</v>
      </c>
      <c r="V92" s="18">
        <v>554138.19649999996</v>
      </c>
      <c r="W92" s="18">
        <v>-23286.088</v>
      </c>
      <c r="X92" s="18">
        <v>-16300.2616</v>
      </c>
      <c r="Y92" s="18">
        <v>0.97499999999999998</v>
      </c>
      <c r="Z92" s="18">
        <v>72744</v>
      </c>
      <c r="AA92" s="18">
        <v>635629.10774999997</v>
      </c>
      <c r="AB92" s="18">
        <v>643440.93374920206</v>
      </c>
      <c r="AC92" s="18">
        <v>8845.2784250137702</v>
      </c>
      <c r="AD92" s="18">
        <v>2266.2072401611999</v>
      </c>
      <c r="AE92" s="18">
        <v>164852979</v>
      </c>
      <c r="AF92" s="18"/>
      <c r="AG92" s="18"/>
    </row>
    <row r="93" spans="1:33">
      <c r="A93" s="18" t="s">
        <v>736</v>
      </c>
      <c r="B93" s="18" t="s">
        <v>742</v>
      </c>
      <c r="C93" s="18" t="s">
        <v>422</v>
      </c>
      <c r="D93" s="18">
        <v>98645.554999999993</v>
      </c>
      <c r="E93" s="18">
        <v>9141</v>
      </c>
      <c r="F93" s="18">
        <v>107786.55499999999</v>
      </c>
      <c r="G93" s="18">
        <v>85290</v>
      </c>
      <c r="H93" s="18">
        <v>7559</v>
      </c>
      <c r="I93" s="18">
        <v>930</v>
      </c>
      <c r="J93" s="18">
        <v>0</v>
      </c>
      <c r="K93" s="18">
        <v>11071</v>
      </c>
      <c r="L93" s="18">
        <v>0</v>
      </c>
      <c r="M93" s="18">
        <v>32074</v>
      </c>
      <c r="N93" s="18">
        <v>9141</v>
      </c>
      <c r="O93" s="18">
        <v>0</v>
      </c>
      <c r="P93" s="18">
        <v>123269.637</v>
      </c>
      <c r="Q93" s="18">
        <v>16626</v>
      </c>
      <c r="R93" s="18">
        <v>-27262.9</v>
      </c>
      <c r="S93" s="18">
        <v>2317.27</v>
      </c>
      <c r="T93" s="18">
        <v>114950.007</v>
      </c>
      <c r="U93" s="18">
        <v>107786.55499999999</v>
      </c>
      <c r="V93" s="18">
        <v>91618.571750000003</v>
      </c>
      <c r="W93" s="18">
        <v>23331.435249999999</v>
      </c>
      <c r="X93" s="18">
        <v>16332.004675</v>
      </c>
      <c r="Y93" s="18">
        <v>1.1519999999999999</v>
      </c>
      <c r="Z93" s="18">
        <v>13073</v>
      </c>
      <c r="AA93" s="18">
        <v>124170.11136</v>
      </c>
      <c r="AB93" s="18">
        <v>125696.151140776</v>
      </c>
      <c r="AC93" s="18">
        <v>9614.9430995774692</v>
      </c>
      <c r="AD93" s="18">
        <v>3035.8719147248999</v>
      </c>
      <c r="AE93" s="18">
        <v>39687954</v>
      </c>
      <c r="AF93" s="18"/>
      <c r="AG93" s="18"/>
    </row>
    <row r="94" spans="1:33">
      <c r="A94" s="18" t="s">
        <v>736</v>
      </c>
      <c r="B94" s="18" t="s">
        <v>743</v>
      </c>
      <c r="C94" s="18" t="s">
        <v>423</v>
      </c>
      <c r="D94" s="18">
        <v>106941.995</v>
      </c>
      <c r="E94" s="18">
        <v>9053</v>
      </c>
      <c r="F94" s="18">
        <v>115994.995</v>
      </c>
      <c r="G94" s="18">
        <v>60592</v>
      </c>
      <c r="H94" s="18">
        <v>15054</v>
      </c>
      <c r="I94" s="18">
        <v>5573</v>
      </c>
      <c r="J94" s="18">
        <v>0</v>
      </c>
      <c r="K94" s="18">
        <v>3327</v>
      </c>
      <c r="L94" s="18">
        <v>3841</v>
      </c>
      <c r="M94" s="18">
        <v>4968</v>
      </c>
      <c r="N94" s="18">
        <v>9053</v>
      </c>
      <c r="O94" s="18">
        <v>193</v>
      </c>
      <c r="P94" s="18">
        <v>87573.617599999998</v>
      </c>
      <c r="Q94" s="18">
        <v>20360.900000000001</v>
      </c>
      <c r="R94" s="18">
        <v>-7651.7</v>
      </c>
      <c r="S94" s="18">
        <v>6850.49</v>
      </c>
      <c r="T94" s="18">
        <v>107133.3076</v>
      </c>
      <c r="U94" s="18">
        <v>115994.995</v>
      </c>
      <c r="V94" s="18">
        <v>98595.745750000002</v>
      </c>
      <c r="W94" s="18">
        <v>8537.5618500000091</v>
      </c>
      <c r="X94" s="18">
        <v>5976.2932950000104</v>
      </c>
      <c r="Y94" s="18">
        <v>1.052</v>
      </c>
      <c r="Z94" s="18">
        <v>16178</v>
      </c>
      <c r="AA94" s="18">
        <v>122026.73474</v>
      </c>
      <c r="AB94" s="18">
        <v>123526.43261005799</v>
      </c>
      <c r="AC94" s="18">
        <v>7635.4575726330904</v>
      </c>
      <c r="AD94" s="18">
        <v>1056.38638778052</v>
      </c>
      <c r="AE94" s="18">
        <v>17090219</v>
      </c>
      <c r="AF94" s="18"/>
      <c r="AG94" s="18"/>
    </row>
    <row r="95" spans="1:33">
      <c r="A95" s="18" t="s">
        <v>736</v>
      </c>
      <c r="B95" s="18" t="s">
        <v>744</v>
      </c>
      <c r="C95" s="18" t="s">
        <v>424</v>
      </c>
      <c r="D95" s="18">
        <v>159906.264</v>
      </c>
      <c r="E95" s="18">
        <v>11678</v>
      </c>
      <c r="F95" s="18">
        <v>171584.264</v>
      </c>
      <c r="G95" s="18">
        <v>103135</v>
      </c>
      <c r="H95" s="18">
        <v>14544</v>
      </c>
      <c r="I95" s="18">
        <v>3945</v>
      </c>
      <c r="J95" s="18">
        <v>0</v>
      </c>
      <c r="K95" s="18">
        <v>8514</v>
      </c>
      <c r="L95" s="18">
        <v>653</v>
      </c>
      <c r="M95" s="18">
        <v>32515</v>
      </c>
      <c r="N95" s="18">
        <v>11678</v>
      </c>
      <c r="O95" s="18">
        <v>395</v>
      </c>
      <c r="P95" s="18">
        <v>149061.01550000001</v>
      </c>
      <c r="Q95" s="18">
        <v>22952.55</v>
      </c>
      <c r="R95" s="18">
        <v>-28528.55</v>
      </c>
      <c r="S95" s="18">
        <v>4398.75</v>
      </c>
      <c r="T95" s="18">
        <v>147883.76550000001</v>
      </c>
      <c r="U95" s="18">
        <v>171584.264</v>
      </c>
      <c r="V95" s="18">
        <v>145846.6244</v>
      </c>
      <c r="W95" s="18">
        <v>2037.1411000000101</v>
      </c>
      <c r="X95" s="18">
        <v>1425.9987700000099</v>
      </c>
      <c r="Y95" s="18">
        <v>1.008</v>
      </c>
      <c r="Z95" s="18">
        <v>19985</v>
      </c>
      <c r="AA95" s="18">
        <v>172956.938112</v>
      </c>
      <c r="AB95" s="18">
        <v>175082.56371569299</v>
      </c>
      <c r="AC95" s="18">
        <v>8760.6987098169902</v>
      </c>
      <c r="AD95" s="18">
        <v>2181.62752496442</v>
      </c>
      <c r="AE95" s="18">
        <v>43599826</v>
      </c>
      <c r="AF95" s="18"/>
      <c r="AG95" s="18"/>
    </row>
    <row r="96" spans="1:33">
      <c r="A96" s="18" t="s">
        <v>736</v>
      </c>
      <c r="B96" s="18" t="s">
        <v>745</v>
      </c>
      <c r="C96" s="18" t="s">
        <v>425</v>
      </c>
      <c r="D96" s="18">
        <v>166270.552</v>
      </c>
      <c r="E96" s="18">
        <v>8988</v>
      </c>
      <c r="F96" s="18">
        <v>175258.552</v>
      </c>
      <c r="G96" s="18">
        <v>95375</v>
      </c>
      <c r="H96" s="18">
        <v>30815</v>
      </c>
      <c r="I96" s="18">
        <v>4160</v>
      </c>
      <c r="J96" s="18">
        <v>0</v>
      </c>
      <c r="K96" s="18">
        <v>4302</v>
      </c>
      <c r="L96" s="18">
        <v>533</v>
      </c>
      <c r="M96" s="18">
        <v>20275</v>
      </c>
      <c r="N96" s="18">
        <v>8988</v>
      </c>
      <c r="O96" s="18">
        <v>0</v>
      </c>
      <c r="P96" s="18">
        <v>137845.48749999999</v>
      </c>
      <c r="Q96" s="18">
        <v>33385.449999999997</v>
      </c>
      <c r="R96" s="18">
        <v>-17686.8</v>
      </c>
      <c r="S96" s="18">
        <v>4193.05</v>
      </c>
      <c r="T96" s="18">
        <v>157737.1875</v>
      </c>
      <c r="U96" s="18">
        <v>175258.552</v>
      </c>
      <c r="V96" s="18">
        <v>148969.76920000001</v>
      </c>
      <c r="W96" s="18">
        <v>8767.4183000000194</v>
      </c>
      <c r="X96" s="18">
        <v>6137.1928100000096</v>
      </c>
      <c r="Y96" s="18">
        <v>1.0349999999999999</v>
      </c>
      <c r="Z96" s="18">
        <v>26939</v>
      </c>
      <c r="AA96" s="18">
        <v>181392.60131999999</v>
      </c>
      <c r="AB96" s="18">
        <v>183621.90048483899</v>
      </c>
      <c r="AC96" s="18">
        <v>6816.2107162418397</v>
      </c>
      <c r="AD96" s="18">
        <v>237.139531389273</v>
      </c>
      <c r="AE96" s="18">
        <v>6388302</v>
      </c>
      <c r="AF96" s="18"/>
      <c r="AG96" s="18"/>
    </row>
    <row r="97" spans="1:33">
      <c r="A97" s="18" t="s">
        <v>736</v>
      </c>
      <c r="B97" s="18" t="s">
        <v>746</v>
      </c>
      <c r="C97" s="18" t="s">
        <v>426</v>
      </c>
      <c r="D97" s="18">
        <v>45374.411</v>
      </c>
      <c r="E97" s="18">
        <v>2556</v>
      </c>
      <c r="F97" s="18">
        <v>47930.411</v>
      </c>
      <c r="G97" s="18">
        <v>21981</v>
      </c>
      <c r="H97" s="18">
        <v>6346</v>
      </c>
      <c r="I97" s="18">
        <v>634</v>
      </c>
      <c r="J97" s="18">
        <v>2881</v>
      </c>
      <c r="K97" s="18">
        <v>0</v>
      </c>
      <c r="L97" s="18">
        <v>515</v>
      </c>
      <c r="M97" s="18">
        <v>1803</v>
      </c>
      <c r="N97" s="18">
        <v>2556</v>
      </c>
      <c r="O97" s="18">
        <v>0</v>
      </c>
      <c r="P97" s="18">
        <v>31769.139299999999</v>
      </c>
      <c r="Q97" s="18">
        <v>8381.85</v>
      </c>
      <c r="R97" s="18">
        <v>-1970.3</v>
      </c>
      <c r="S97" s="18">
        <v>1866.09</v>
      </c>
      <c r="T97" s="18">
        <v>40046.779300000002</v>
      </c>
      <c r="U97" s="18">
        <v>47930.411</v>
      </c>
      <c r="V97" s="18">
        <v>40740.849349999997</v>
      </c>
      <c r="W97" s="18">
        <v>-694.07005000000197</v>
      </c>
      <c r="X97" s="18">
        <v>-485.84903500000098</v>
      </c>
      <c r="Y97" s="18">
        <v>0.99</v>
      </c>
      <c r="Z97" s="18">
        <v>6984</v>
      </c>
      <c r="AA97" s="18">
        <v>47451.106890000003</v>
      </c>
      <c r="AB97" s="18">
        <v>48034.276832934702</v>
      </c>
      <c r="AC97" s="18">
        <v>6877.7601421727804</v>
      </c>
      <c r="AD97" s="18">
        <v>298.688957320214</v>
      </c>
      <c r="AE97" s="18">
        <v>2086044</v>
      </c>
      <c r="AF97" s="18"/>
      <c r="AG97" s="18"/>
    </row>
    <row r="98" spans="1:33">
      <c r="A98" s="18" t="s">
        <v>736</v>
      </c>
      <c r="B98" s="18" t="s">
        <v>747</v>
      </c>
      <c r="C98" s="18" t="s">
        <v>427</v>
      </c>
      <c r="D98" s="18">
        <v>113507.43700000001</v>
      </c>
      <c r="E98" s="18">
        <v>4855</v>
      </c>
      <c r="F98" s="18">
        <v>118362.43700000001</v>
      </c>
      <c r="G98" s="18">
        <v>66260</v>
      </c>
      <c r="H98" s="18">
        <v>20141</v>
      </c>
      <c r="I98" s="18">
        <v>1143</v>
      </c>
      <c r="J98" s="18">
        <v>0</v>
      </c>
      <c r="K98" s="18">
        <v>3982</v>
      </c>
      <c r="L98" s="18">
        <v>339</v>
      </c>
      <c r="M98" s="18">
        <v>7352</v>
      </c>
      <c r="N98" s="18">
        <v>4855</v>
      </c>
      <c r="O98" s="18">
        <v>0</v>
      </c>
      <c r="P98" s="18">
        <v>95765.577999999994</v>
      </c>
      <c r="Q98" s="18">
        <v>21476.1</v>
      </c>
      <c r="R98" s="18">
        <v>-6537.35</v>
      </c>
      <c r="S98" s="18">
        <v>2876.91</v>
      </c>
      <c r="T98" s="18">
        <v>113581.238</v>
      </c>
      <c r="U98" s="18">
        <v>118362.43700000001</v>
      </c>
      <c r="V98" s="18">
        <v>100608.07145</v>
      </c>
      <c r="W98" s="18">
        <v>12973.16655</v>
      </c>
      <c r="X98" s="18">
        <v>9081.2165850000092</v>
      </c>
      <c r="Y98" s="18">
        <v>1.077</v>
      </c>
      <c r="Z98" s="18">
        <v>15384</v>
      </c>
      <c r="AA98" s="18">
        <v>127476.34464900001</v>
      </c>
      <c r="AB98" s="18">
        <v>129043.017746991</v>
      </c>
      <c r="AC98" s="18">
        <v>8388.1316788216009</v>
      </c>
      <c r="AD98" s="18">
        <v>1809.0604939690299</v>
      </c>
      <c r="AE98" s="18">
        <v>27830587</v>
      </c>
      <c r="AF98" s="18"/>
      <c r="AG98" s="18"/>
    </row>
    <row r="99" spans="1:33">
      <c r="A99" s="18" t="s">
        <v>736</v>
      </c>
      <c r="B99" s="18" t="s">
        <v>748</v>
      </c>
      <c r="C99" s="18" t="s">
        <v>428</v>
      </c>
      <c r="D99" s="18">
        <v>288872.92200000002</v>
      </c>
      <c r="E99" s="18">
        <v>10940</v>
      </c>
      <c r="F99" s="18">
        <v>299812.92200000002</v>
      </c>
      <c r="G99" s="18">
        <v>125070</v>
      </c>
      <c r="H99" s="18">
        <v>61706</v>
      </c>
      <c r="I99" s="18">
        <v>7259</v>
      </c>
      <c r="J99" s="18">
        <v>0</v>
      </c>
      <c r="K99" s="18">
        <v>10827</v>
      </c>
      <c r="L99" s="18">
        <v>4504</v>
      </c>
      <c r="M99" s="18">
        <v>12545</v>
      </c>
      <c r="N99" s="18">
        <v>10940</v>
      </c>
      <c r="O99" s="18">
        <v>576</v>
      </c>
      <c r="P99" s="18">
        <v>180763.671</v>
      </c>
      <c r="Q99" s="18">
        <v>67823.199999999997</v>
      </c>
      <c r="R99" s="18">
        <v>-14981.25</v>
      </c>
      <c r="S99" s="18">
        <v>7166.35</v>
      </c>
      <c r="T99" s="18">
        <v>240771.97099999999</v>
      </c>
      <c r="U99" s="18">
        <v>299812.92200000002</v>
      </c>
      <c r="V99" s="18">
        <v>254840.98370000001</v>
      </c>
      <c r="W99" s="18">
        <v>-14069.012699999999</v>
      </c>
      <c r="X99" s="18">
        <v>-9848.3088900000093</v>
      </c>
      <c r="Y99" s="18">
        <v>0.96699999999999997</v>
      </c>
      <c r="Z99" s="18">
        <v>36398</v>
      </c>
      <c r="AA99" s="18">
        <v>289919.09557399998</v>
      </c>
      <c r="AB99" s="18">
        <v>293482.175837091</v>
      </c>
      <c r="AC99" s="18">
        <v>8063.1401680611798</v>
      </c>
      <c r="AD99" s="18">
        <v>1484.06898320861</v>
      </c>
      <c r="AE99" s="18">
        <v>54017143</v>
      </c>
      <c r="AF99" s="18"/>
      <c r="AG99" s="118"/>
    </row>
    <row r="100" spans="1:33">
      <c r="A100" s="18" t="s">
        <v>749</v>
      </c>
      <c r="B100" s="18" t="s">
        <v>750</v>
      </c>
      <c r="C100" s="18" t="s">
        <v>430</v>
      </c>
      <c r="D100" s="18">
        <v>407540.92300000001</v>
      </c>
      <c r="E100" s="18">
        <v>33848</v>
      </c>
      <c r="F100" s="18">
        <v>441388.92300000001</v>
      </c>
      <c r="G100" s="18">
        <v>147061</v>
      </c>
      <c r="H100" s="18">
        <v>84414</v>
      </c>
      <c r="I100" s="18">
        <v>6557</v>
      </c>
      <c r="J100" s="18">
        <v>0</v>
      </c>
      <c r="K100" s="18">
        <v>6526</v>
      </c>
      <c r="L100" s="18">
        <v>1086</v>
      </c>
      <c r="M100" s="18">
        <v>0</v>
      </c>
      <c r="N100" s="18">
        <v>33848</v>
      </c>
      <c r="O100" s="18">
        <v>0</v>
      </c>
      <c r="P100" s="18">
        <v>212547.26329999999</v>
      </c>
      <c r="Q100" s="18">
        <v>82872.45</v>
      </c>
      <c r="R100" s="18">
        <v>-923.1</v>
      </c>
      <c r="S100" s="18">
        <v>28770.799999999999</v>
      </c>
      <c r="T100" s="18">
        <v>323267.41330000001</v>
      </c>
      <c r="U100" s="18">
        <v>441388.92300000001</v>
      </c>
      <c r="V100" s="18">
        <v>375180.58455000003</v>
      </c>
      <c r="W100" s="18">
        <v>-51913.171249999999</v>
      </c>
      <c r="X100" s="18">
        <v>-36339.219875000003</v>
      </c>
      <c r="Y100" s="18">
        <v>0.91800000000000004</v>
      </c>
      <c r="Z100" s="18">
        <v>61000</v>
      </c>
      <c r="AA100" s="18">
        <v>405195.03131400002</v>
      </c>
      <c r="AB100" s="18">
        <v>410174.84271938202</v>
      </c>
      <c r="AC100" s="18">
        <v>6724.1777494980597</v>
      </c>
      <c r="AD100" s="18">
        <v>145.10656464549399</v>
      </c>
      <c r="AE100" s="18">
        <v>8851500</v>
      </c>
      <c r="AF100" s="18"/>
      <c r="AG100" s="18"/>
    </row>
    <row r="101" spans="1:33">
      <c r="A101" s="18" t="s">
        <v>751</v>
      </c>
      <c r="B101" s="18" t="s">
        <v>752</v>
      </c>
      <c r="C101" s="18" t="s">
        <v>432</v>
      </c>
      <c r="D101" s="18">
        <v>284848.424</v>
      </c>
      <c r="E101" s="18">
        <v>10089</v>
      </c>
      <c r="F101" s="18">
        <v>294937.424</v>
      </c>
      <c r="G101" s="18">
        <v>113192</v>
      </c>
      <c r="H101" s="18">
        <v>67883</v>
      </c>
      <c r="I101" s="18">
        <v>8933</v>
      </c>
      <c r="J101" s="18">
        <v>7144</v>
      </c>
      <c r="K101" s="18">
        <v>0</v>
      </c>
      <c r="L101" s="18">
        <v>4</v>
      </c>
      <c r="M101" s="18">
        <v>0</v>
      </c>
      <c r="N101" s="18">
        <v>10089</v>
      </c>
      <c r="O101" s="18">
        <v>2247</v>
      </c>
      <c r="P101" s="18">
        <v>163596.3976</v>
      </c>
      <c r="Q101" s="18">
        <v>71366</v>
      </c>
      <c r="R101" s="18">
        <v>-1913.35</v>
      </c>
      <c r="S101" s="18">
        <v>8575.65</v>
      </c>
      <c r="T101" s="18">
        <v>241624.69760000001</v>
      </c>
      <c r="U101" s="18">
        <v>294937.424</v>
      </c>
      <c r="V101" s="18">
        <v>250696.81039999999</v>
      </c>
      <c r="W101" s="18">
        <v>-9072.1128000000008</v>
      </c>
      <c r="X101" s="18">
        <v>-6350.4789600000004</v>
      </c>
      <c r="Y101" s="18">
        <v>0.97799999999999998</v>
      </c>
      <c r="Z101" s="18">
        <v>31807</v>
      </c>
      <c r="AA101" s="18">
        <v>288448.80067199998</v>
      </c>
      <c r="AB101" s="18">
        <v>291993.81113966799</v>
      </c>
      <c r="AC101" s="18">
        <v>9180.1745257228795</v>
      </c>
      <c r="AD101" s="18">
        <v>2601.1033408703202</v>
      </c>
      <c r="AE101" s="18">
        <v>82733294</v>
      </c>
      <c r="AF101" s="18"/>
      <c r="AG101" s="18"/>
    </row>
    <row r="102" spans="1:33">
      <c r="A102" s="18" t="s">
        <v>751</v>
      </c>
      <c r="B102" s="18" t="s">
        <v>753</v>
      </c>
      <c r="C102" s="18" t="s">
        <v>433</v>
      </c>
      <c r="D102" s="18">
        <v>465158.48</v>
      </c>
      <c r="E102" s="18">
        <v>26294</v>
      </c>
      <c r="F102" s="18">
        <v>491452.48</v>
      </c>
      <c r="G102" s="18">
        <v>313931</v>
      </c>
      <c r="H102" s="18">
        <v>63767</v>
      </c>
      <c r="I102" s="18">
        <v>21093</v>
      </c>
      <c r="J102" s="18">
        <v>828</v>
      </c>
      <c r="K102" s="18">
        <v>28199</v>
      </c>
      <c r="L102" s="18">
        <v>1031</v>
      </c>
      <c r="M102" s="18">
        <v>46762</v>
      </c>
      <c r="N102" s="18">
        <v>26294</v>
      </c>
      <c r="O102" s="18">
        <v>1674</v>
      </c>
      <c r="P102" s="18">
        <v>453724.4743</v>
      </c>
      <c r="Q102" s="18">
        <v>96803.95</v>
      </c>
      <c r="R102" s="18">
        <v>-42046.95</v>
      </c>
      <c r="S102" s="18">
        <v>14400.36</v>
      </c>
      <c r="T102" s="18">
        <v>522881.83429999999</v>
      </c>
      <c r="U102" s="18">
        <v>491452.48</v>
      </c>
      <c r="V102" s="18">
        <v>417734.60800000001</v>
      </c>
      <c r="W102" s="18">
        <v>105147.22629999999</v>
      </c>
      <c r="X102" s="18">
        <v>73603.058409999998</v>
      </c>
      <c r="Y102" s="18">
        <v>1.1499999999999999</v>
      </c>
      <c r="Z102" s="18">
        <v>66336</v>
      </c>
      <c r="AA102" s="18">
        <v>565170.35199999996</v>
      </c>
      <c r="AB102" s="18">
        <v>572116.24606919999</v>
      </c>
      <c r="AC102" s="18">
        <v>8624.5213167691709</v>
      </c>
      <c r="AD102" s="18">
        <v>2045.45013191661</v>
      </c>
      <c r="AE102" s="18">
        <v>135686980</v>
      </c>
      <c r="AF102" s="18"/>
      <c r="AG102" s="18"/>
    </row>
    <row r="103" spans="1:33">
      <c r="A103" s="18" t="s">
        <v>751</v>
      </c>
      <c r="B103" s="18" t="s">
        <v>754</v>
      </c>
      <c r="C103" s="18" t="s">
        <v>434</v>
      </c>
      <c r="D103" s="18">
        <v>90951.627999999997</v>
      </c>
      <c r="E103" s="18">
        <v>6464</v>
      </c>
      <c r="F103" s="18">
        <v>97415.627999999997</v>
      </c>
      <c r="G103" s="18">
        <v>62369</v>
      </c>
      <c r="H103" s="18">
        <v>21528</v>
      </c>
      <c r="I103" s="18">
        <v>3082</v>
      </c>
      <c r="J103" s="18">
        <v>0</v>
      </c>
      <c r="K103" s="18">
        <v>3433</v>
      </c>
      <c r="L103" s="18">
        <v>185</v>
      </c>
      <c r="M103" s="18">
        <v>15325</v>
      </c>
      <c r="N103" s="18">
        <v>6464</v>
      </c>
      <c r="O103" s="18">
        <v>27</v>
      </c>
      <c r="P103" s="18">
        <v>90141.915699999998</v>
      </c>
      <c r="Q103" s="18">
        <v>23836.55</v>
      </c>
      <c r="R103" s="18">
        <v>-13206.45</v>
      </c>
      <c r="S103" s="18">
        <v>2889.15</v>
      </c>
      <c r="T103" s="18">
        <v>103661.1657</v>
      </c>
      <c r="U103" s="18">
        <v>97415.627999999997</v>
      </c>
      <c r="V103" s="18">
        <v>82803.283800000005</v>
      </c>
      <c r="W103" s="18">
        <v>20857.8819</v>
      </c>
      <c r="X103" s="18">
        <v>14600.517330000001</v>
      </c>
      <c r="Y103" s="18">
        <v>1.1499999999999999</v>
      </c>
      <c r="Z103" s="18">
        <v>13013</v>
      </c>
      <c r="AA103" s="18">
        <v>112027.9722</v>
      </c>
      <c r="AB103" s="18">
        <v>113404.786155182</v>
      </c>
      <c r="AC103" s="18">
        <v>8714.7303585016198</v>
      </c>
      <c r="AD103" s="18">
        <v>2135.65917364905</v>
      </c>
      <c r="AE103" s="18">
        <v>27791333</v>
      </c>
      <c r="AF103" s="18"/>
      <c r="AG103" s="18"/>
    </row>
    <row r="104" spans="1:33">
      <c r="A104" s="18" t="s">
        <v>751</v>
      </c>
      <c r="B104" s="18" t="s">
        <v>755</v>
      </c>
      <c r="C104" s="18" t="s">
        <v>435</v>
      </c>
      <c r="D104" s="18">
        <v>214205.75200000001</v>
      </c>
      <c r="E104" s="18">
        <v>13441</v>
      </c>
      <c r="F104" s="18">
        <v>227646.75200000001</v>
      </c>
      <c r="G104" s="18">
        <v>99239</v>
      </c>
      <c r="H104" s="18">
        <v>51492</v>
      </c>
      <c r="I104" s="18">
        <v>677</v>
      </c>
      <c r="J104" s="18">
        <v>0</v>
      </c>
      <c r="K104" s="18">
        <v>4282</v>
      </c>
      <c r="L104" s="18">
        <v>471</v>
      </c>
      <c r="M104" s="18">
        <v>29344</v>
      </c>
      <c r="N104" s="18">
        <v>13441</v>
      </c>
      <c r="O104" s="18">
        <v>1535</v>
      </c>
      <c r="P104" s="18">
        <v>143430.12669999999</v>
      </c>
      <c r="Q104" s="18">
        <v>47983.35</v>
      </c>
      <c r="R104" s="18">
        <v>-26647.5</v>
      </c>
      <c r="S104" s="18">
        <v>6436.37</v>
      </c>
      <c r="T104" s="18">
        <v>171202.34669999999</v>
      </c>
      <c r="U104" s="18">
        <v>227646.75200000001</v>
      </c>
      <c r="V104" s="18">
        <v>193499.73920000001</v>
      </c>
      <c r="W104" s="18">
        <v>-22297.392500000002</v>
      </c>
      <c r="X104" s="18">
        <v>-15608.17475</v>
      </c>
      <c r="Y104" s="18">
        <v>0.93100000000000005</v>
      </c>
      <c r="Z104" s="18">
        <v>28775</v>
      </c>
      <c r="AA104" s="18">
        <v>211939.126112</v>
      </c>
      <c r="AB104" s="18">
        <v>214543.83938806501</v>
      </c>
      <c r="AC104" s="18">
        <v>7455.91101261738</v>
      </c>
      <c r="AD104" s="18">
        <v>876.83982776481196</v>
      </c>
      <c r="AE104" s="18">
        <v>25231066</v>
      </c>
      <c r="AF104" s="18"/>
      <c r="AG104" s="18"/>
    </row>
    <row r="105" spans="1:33">
      <c r="A105" s="18" t="s">
        <v>751</v>
      </c>
      <c r="B105" s="18" t="s">
        <v>756</v>
      </c>
      <c r="C105" s="18" t="s">
        <v>436</v>
      </c>
      <c r="D105" s="18">
        <v>132040.51800000001</v>
      </c>
      <c r="E105" s="18">
        <v>7981</v>
      </c>
      <c r="F105" s="18">
        <v>140021.51800000001</v>
      </c>
      <c r="G105" s="18">
        <v>80739</v>
      </c>
      <c r="H105" s="18">
        <v>6306</v>
      </c>
      <c r="I105" s="18">
        <v>1217</v>
      </c>
      <c r="J105" s="18">
        <v>0</v>
      </c>
      <c r="K105" s="18">
        <v>8684</v>
      </c>
      <c r="L105" s="18">
        <v>170</v>
      </c>
      <c r="M105" s="18">
        <v>24765</v>
      </c>
      <c r="N105" s="18">
        <v>7981</v>
      </c>
      <c r="O105" s="18">
        <v>2406</v>
      </c>
      <c r="P105" s="18">
        <v>116692.07670000001</v>
      </c>
      <c r="Q105" s="18">
        <v>13775.95</v>
      </c>
      <c r="R105" s="18">
        <v>-23239.85</v>
      </c>
      <c r="S105" s="18">
        <v>2573.8000000000002</v>
      </c>
      <c r="T105" s="18">
        <v>109801.9767</v>
      </c>
      <c r="U105" s="18">
        <v>140021.51800000001</v>
      </c>
      <c r="V105" s="18">
        <v>119018.29029999999</v>
      </c>
      <c r="W105" s="18">
        <v>-9216.3135999999904</v>
      </c>
      <c r="X105" s="18">
        <v>-6451.4195200000004</v>
      </c>
      <c r="Y105" s="18">
        <v>0.95399999999999996</v>
      </c>
      <c r="Z105" s="18">
        <v>17434</v>
      </c>
      <c r="AA105" s="18">
        <v>133580.52817199999</v>
      </c>
      <c r="AB105" s="18">
        <v>135222.22115024499</v>
      </c>
      <c r="AC105" s="18">
        <v>7756.2361563751701</v>
      </c>
      <c r="AD105" s="18">
        <v>1177.1649715225999</v>
      </c>
      <c r="AE105" s="18">
        <v>20522694</v>
      </c>
      <c r="AF105" s="18"/>
      <c r="AG105" s="18"/>
    </row>
    <row r="106" spans="1:33">
      <c r="A106" s="18" t="s">
        <v>757</v>
      </c>
      <c r="B106" s="18" t="s">
        <v>758</v>
      </c>
      <c r="C106" s="18" t="s">
        <v>438</v>
      </c>
      <c r="D106" s="18">
        <v>79543.520999999993</v>
      </c>
      <c r="E106" s="18">
        <v>8824</v>
      </c>
      <c r="F106" s="18">
        <v>88367.520999999993</v>
      </c>
      <c r="G106" s="18">
        <v>1342</v>
      </c>
      <c r="H106" s="18">
        <v>82842</v>
      </c>
      <c r="I106" s="18">
        <v>9</v>
      </c>
      <c r="J106" s="18">
        <v>429</v>
      </c>
      <c r="K106" s="18">
        <v>639</v>
      </c>
      <c r="L106" s="18">
        <v>0</v>
      </c>
      <c r="M106" s="18">
        <v>16146</v>
      </c>
      <c r="N106" s="18">
        <v>8824</v>
      </c>
      <c r="O106" s="18">
        <v>0</v>
      </c>
      <c r="P106" s="18">
        <v>1939.5925999999999</v>
      </c>
      <c r="Q106" s="18">
        <v>71331.149999999994</v>
      </c>
      <c r="R106" s="18">
        <v>-13724.1</v>
      </c>
      <c r="S106" s="18">
        <v>4755.58</v>
      </c>
      <c r="T106" s="18">
        <v>64302.222600000001</v>
      </c>
      <c r="U106" s="18">
        <v>88367.520999999993</v>
      </c>
      <c r="V106" s="18">
        <v>75112.392850000004</v>
      </c>
      <c r="W106" s="18">
        <v>-10810.170249999999</v>
      </c>
      <c r="X106" s="18">
        <v>-7567.1191749999898</v>
      </c>
      <c r="Y106" s="18">
        <v>0.91400000000000003</v>
      </c>
      <c r="Z106" s="18">
        <v>15971</v>
      </c>
      <c r="AA106" s="18">
        <v>80767.914193999997</v>
      </c>
      <c r="AB106" s="18">
        <v>81760.544777321498</v>
      </c>
      <c r="AC106" s="18">
        <v>5119.3128030381004</v>
      </c>
      <c r="AD106" s="18">
        <v>-1459.7583818144701</v>
      </c>
      <c r="AE106" s="18">
        <v>-23313801</v>
      </c>
      <c r="AF106" s="18"/>
      <c r="AG106" s="18"/>
    </row>
    <row r="107" spans="1:33">
      <c r="A107" s="18" t="s">
        <v>757</v>
      </c>
      <c r="B107" s="18" t="s">
        <v>759</v>
      </c>
      <c r="C107" s="18" t="s">
        <v>439</v>
      </c>
      <c r="D107" s="18">
        <v>73126.491999999998</v>
      </c>
      <c r="E107" s="18">
        <v>3935</v>
      </c>
      <c r="F107" s="18">
        <v>77061.491999999998</v>
      </c>
      <c r="G107" s="18">
        <v>43188</v>
      </c>
      <c r="H107" s="18">
        <v>7243</v>
      </c>
      <c r="I107" s="18">
        <v>535</v>
      </c>
      <c r="J107" s="18">
        <v>0</v>
      </c>
      <c r="K107" s="18">
        <v>4497</v>
      </c>
      <c r="L107" s="18">
        <v>0</v>
      </c>
      <c r="M107" s="18">
        <v>9461</v>
      </c>
      <c r="N107" s="18">
        <v>3935</v>
      </c>
      <c r="O107" s="18">
        <v>0</v>
      </c>
      <c r="P107" s="18">
        <v>62419.616399999999</v>
      </c>
      <c r="Q107" s="18">
        <v>10433.75</v>
      </c>
      <c r="R107" s="18">
        <v>-8041.85</v>
      </c>
      <c r="S107" s="18">
        <v>1736.38</v>
      </c>
      <c r="T107" s="18">
        <v>66547.896399999998</v>
      </c>
      <c r="U107" s="18">
        <v>77061.491999999998</v>
      </c>
      <c r="V107" s="18">
        <v>65502.268199999999</v>
      </c>
      <c r="W107" s="18">
        <v>1045.6282000000001</v>
      </c>
      <c r="X107" s="18">
        <v>731.93973999999901</v>
      </c>
      <c r="Y107" s="18">
        <v>1.0089999999999999</v>
      </c>
      <c r="Z107" s="18">
        <v>12498</v>
      </c>
      <c r="AA107" s="18">
        <v>77755.045427999998</v>
      </c>
      <c r="AB107" s="18">
        <v>78710.6481183703</v>
      </c>
      <c r="AC107" s="18">
        <v>6297.8595069907396</v>
      </c>
      <c r="AD107" s="18">
        <v>-281.21167786182701</v>
      </c>
      <c r="AE107" s="18">
        <v>-3514584</v>
      </c>
      <c r="AF107" s="18"/>
      <c r="AG107" s="18"/>
    </row>
    <row r="108" spans="1:33">
      <c r="A108" s="18" t="s">
        <v>757</v>
      </c>
      <c r="B108" s="18" t="s">
        <v>760</v>
      </c>
      <c r="C108" s="18" t="s">
        <v>440</v>
      </c>
      <c r="D108" s="18">
        <v>62444.781999999999</v>
      </c>
      <c r="E108" s="18">
        <v>6994</v>
      </c>
      <c r="F108" s="18">
        <v>69438.782000000007</v>
      </c>
      <c r="G108" s="18">
        <v>19880</v>
      </c>
      <c r="H108" s="18">
        <v>16906</v>
      </c>
      <c r="I108" s="18">
        <v>651</v>
      </c>
      <c r="J108" s="18">
        <v>1578</v>
      </c>
      <c r="K108" s="18">
        <v>2517</v>
      </c>
      <c r="L108" s="18">
        <v>11</v>
      </c>
      <c r="M108" s="18">
        <v>827</v>
      </c>
      <c r="N108" s="18">
        <v>6994</v>
      </c>
      <c r="O108" s="18">
        <v>0</v>
      </c>
      <c r="P108" s="18">
        <v>28732.563999999998</v>
      </c>
      <c r="Q108" s="18">
        <v>18404.2</v>
      </c>
      <c r="R108" s="18">
        <v>-712.3</v>
      </c>
      <c r="S108" s="18">
        <v>5804.31</v>
      </c>
      <c r="T108" s="18">
        <v>52228.773999999998</v>
      </c>
      <c r="U108" s="18">
        <v>69438.782000000007</v>
      </c>
      <c r="V108" s="18">
        <v>59022.964699999997</v>
      </c>
      <c r="W108" s="18">
        <v>-6794.1907000000101</v>
      </c>
      <c r="X108" s="18">
        <v>-4755.9334900000003</v>
      </c>
      <c r="Y108" s="18">
        <v>0.93200000000000005</v>
      </c>
      <c r="Z108" s="18">
        <v>20042</v>
      </c>
      <c r="AA108" s="18">
        <v>64716.944823999998</v>
      </c>
      <c r="AB108" s="18">
        <v>65512.310401191098</v>
      </c>
      <c r="AC108" s="18">
        <v>3268.7511426599699</v>
      </c>
      <c r="AD108" s="18">
        <v>-3310.3200421925999</v>
      </c>
      <c r="AE108" s="18">
        <v>-66345434</v>
      </c>
      <c r="AF108" s="18"/>
      <c r="AG108" s="18"/>
    </row>
    <row r="109" spans="1:33">
      <c r="A109" s="18" t="s">
        <v>757</v>
      </c>
      <c r="B109" s="18" t="s">
        <v>761</v>
      </c>
      <c r="C109" s="18" t="s">
        <v>441</v>
      </c>
      <c r="D109" s="18">
        <v>51062.677000000003</v>
      </c>
      <c r="E109" s="18">
        <v>6561</v>
      </c>
      <c r="F109" s="18">
        <v>57623.677000000003</v>
      </c>
      <c r="G109" s="18">
        <v>39658</v>
      </c>
      <c r="H109" s="18">
        <v>5451</v>
      </c>
      <c r="I109" s="18">
        <v>377</v>
      </c>
      <c r="J109" s="18">
        <v>0</v>
      </c>
      <c r="K109" s="18">
        <v>3488</v>
      </c>
      <c r="L109" s="18">
        <v>0</v>
      </c>
      <c r="M109" s="18">
        <v>12540</v>
      </c>
      <c r="N109" s="18">
        <v>6561</v>
      </c>
      <c r="O109" s="18">
        <v>0</v>
      </c>
      <c r="P109" s="18">
        <v>57317.707399999999</v>
      </c>
      <c r="Q109" s="18">
        <v>7918.6</v>
      </c>
      <c r="R109" s="18">
        <v>-10659</v>
      </c>
      <c r="S109" s="18">
        <v>3445.05</v>
      </c>
      <c r="T109" s="18">
        <v>58022.357400000001</v>
      </c>
      <c r="U109" s="18">
        <v>57623.677000000003</v>
      </c>
      <c r="V109" s="18">
        <v>48980.12545</v>
      </c>
      <c r="W109" s="18">
        <v>9042.2319499999994</v>
      </c>
      <c r="X109" s="18">
        <v>6329.5623649999998</v>
      </c>
      <c r="Y109" s="18">
        <v>1.1100000000000001</v>
      </c>
      <c r="Z109" s="18">
        <v>15984</v>
      </c>
      <c r="AA109" s="18">
        <v>63962.281470000002</v>
      </c>
      <c r="AB109" s="18">
        <v>64748.372300743002</v>
      </c>
      <c r="AC109" s="18">
        <v>4050.8240928893201</v>
      </c>
      <c r="AD109" s="18">
        <v>-2528.2470919632401</v>
      </c>
      <c r="AE109" s="18">
        <v>-40411502</v>
      </c>
      <c r="AF109" s="18"/>
      <c r="AG109" s="18"/>
    </row>
    <row r="110" spans="1:33">
      <c r="A110" s="18" t="s">
        <v>757</v>
      </c>
      <c r="B110" s="18" t="s">
        <v>762</v>
      </c>
      <c r="C110" s="18" t="s">
        <v>442</v>
      </c>
      <c r="D110" s="18">
        <v>319292.63900000002</v>
      </c>
      <c r="E110" s="18">
        <v>17533</v>
      </c>
      <c r="F110" s="18">
        <v>336825.63900000002</v>
      </c>
      <c r="G110" s="18">
        <v>149647</v>
      </c>
      <c r="H110" s="18">
        <v>19778</v>
      </c>
      <c r="I110" s="18">
        <v>3651</v>
      </c>
      <c r="J110" s="18">
        <v>0</v>
      </c>
      <c r="K110" s="18">
        <v>10063</v>
      </c>
      <c r="L110" s="18">
        <v>408</v>
      </c>
      <c r="M110" s="18">
        <v>33190</v>
      </c>
      <c r="N110" s="18">
        <v>17533</v>
      </c>
      <c r="O110" s="18">
        <v>1186</v>
      </c>
      <c r="P110" s="18">
        <v>216284.80910000001</v>
      </c>
      <c r="Q110" s="18">
        <v>28468.2</v>
      </c>
      <c r="R110" s="18">
        <v>-29566.400000000001</v>
      </c>
      <c r="S110" s="18">
        <v>9260.75</v>
      </c>
      <c r="T110" s="18">
        <v>224447.3591</v>
      </c>
      <c r="U110" s="18">
        <v>336825.63900000002</v>
      </c>
      <c r="V110" s="18">
        <v>286301.79314999998</v>
      </c>
      <c r="W110" s="18">
        <v>-61854.434050000003</v>
      </c>
      <c r="X110" s="18">
        <v>-43298.103835000002</v>
      </c>
      <c r="Y110" s="18">
        <v>0.871</v>
      </c>
      <c r="Z110" s="18">
        <v>34878</v>
      </c>
      <c r="AA110" s="18">
        <v>293375.13156900002</v>
      </c>
      <c r="AB110" s="18">
        <v>296980.68621142698</v>
      </c>
      <c r="AC110" s="18">
        <v>8514.8427722755696</v>
      </c>
      <c r="AD110" s="18">
        <v>1935.771587423</v>
      </c>
      <c r="AE110" s="18">
        <v>67515841</v>
      </c>
      <c r="AF110" s="18"/>
      <c r="AG110" s="18"/>
    </row>
    <row r="111" spans="1:33">
      <c r="A111" s="18" t="s">
        <v>757</v>
      </c>
      <c r="B111" s="18" t="s">
        <v>763</v>
      </c>
      <c r="C111" s="18" t="s">
        <v>443</v>
      </c>
      <c r="D111" s="18">
        <v>705405.35699999996</v>
      </c>
      <c r="E111" s="18">
        <v>73066</v>
      </c>
      <c r="F111" s="18">
        <v>778471.35699999996</v>
      </c>
      <c r="G111" s="18">
        <v>336504</v>
      </c>
      <c r="H111" s="18">
        <v>179831</v>
      </c>
      <c r="I111" s="18">
        <v>41509</v>
      </c>
      <c r="J111" s="18">
        <v>0</v>
      </c>
      <c r="K111" s="18">
        <v>25264</v>
      </c>
      <c r="L111" s="18">
        <v>21815</v>
      </c>
      <c r="M111" s="18">
        <v>30728</v>
      </c>
      <c r="N111" s="18">
        <v>73066</v>
      </c>
      <c r="O111" s="18">
        <v>114</v>
      </c>
      <c r="P111" s="18">
        <v>486349.23119999998</v>
      </c>
      <c r="Q111" s="18">
        <v>209613.4</v>
      </c>
      <c r="R111" s="18">
        <v>-44758.45</v>
      </c>
      <c r="S111" s="18">
        <v>56882.34</v>
      </c>
      <c r="T111" s="18">
        <v>708086.52119999996</v>
      </c>
      <c r="U111" s="18">
        <v>778471.35699999996</v>
      </c>
      <c r="V111" s="18">
        <v>661700.65344999998</v>
      </c>
      <c r="W111" s="18">
        <v>46385.867750000099</v>
      </c>
      <c r="X111" s="18">
        <v>32470.1074250001</v>
      </c>
      <c r="Y111" s="18">
        <v>1.042</v>
      </c>
      <c r="Z111" s="18">
        <v>152067</v>
      </c>
      <c r="AA111" s="18">
        <v>811167.15399400005</v>
      </c>
      <c r="AB111" s="18">
        <v>821136.32718951197</v>
      </c>
      <c r="AC111" s="18">
        <v>5399.8324895573196</v>
      </c>
      <c r="AD111" s="18">
        <v>-1179.23869529525</v>
      </c>
      <c r="AE111" s="18">
        <v>-179323291</v>
      </c>
      <c r="AF111" s="18"/>
      <c r="AG111" s="18"/>
    </row>
    <row r="112" spans="1:33">
      <c r="A112" s="18" t="s">
        <v>757</v>
      </c>
      <c r="B112" s="18" t="s">
        <v>764</v>
      </c>
      <c r="C112" s="18" t="s">
        <v>444</v>
      </c>
      <c r="D112" s="18">
        <v>372105.98</v>
      </c>
      <c r="E112" s="18">
        <v>22368</v>
      </c>
      <c r="F112" s="18">
        <v>394473.98</v>
      </c>
      <c r="G112" s="18">
        <v>194148</v>
      </c>
      <c r="H112" s="18">
        <v>46666</v>
      </c>
      <c r="I112" s="18">
        <v>147921</v>
      </c>
      <c r="J112" s="18">
        <v>0</v>
      </c>
      <c r="K112" s="18">
        <v>9122</v>
      </c>
      <c r="L112" s="18">
        <v>139630</v>
      </c>
      <c r="M112" s="18">
        <v>12754</v>
      </c>
      <c r="N112" s="18">
        <v>22368</v>
      </c>
      <c r="O112" s="18">
        <v>319</v>
      </c>
      <c r="P112" s="18">
        <v>280602.10440000001</v>
      </c>
      <c r="Q112" s="18">
        <v>173152.65</v>
      </c>
      <c r="R112" s="18">
        <v>-129797.55</v>
      </c>
      <c r="S112" s="18">
        <v>16844.62</v>
      </c>
      <c r="T112" s="18">
        <v>340801.82439999998</v>
      </c>
      <c r="U112" s="18">
        <v>394473.98</v>
      </c>
      <c r="V112" s="18">
        <v>335302.88299999997</v>
      </c>
      <c r="W112" s="18">
        <v>5498.9414000000097</v>
      </c>
      <c r="X112" s="18">
        <v>3849.2589800000101</v>
      </c>
      <c r="Y112" s="18">
        <v>1.01</v>
      </c>
      <c r="Z112" s="18">
        <v>52175</v>
      </c>
      <c r="AA112" s="18">
        <v>398418.71980000002</v>
      </c>
      <c r="AB112" s="18">
        <v>403315.250931054</v>
      </c>
      <c r="AC112" s="18">
        <v>7730.0479335132604</v>
      </c>
      <c r="AD112" s="18">
        <v>1150.9767486607</v>
      </c>
      <c r="AE112" s="18">
        <v>60052212</v>
      </c>
      <c r="AF112" s="18"/>
      <c r="AG112" s="18"/>
    </row>
    <row r="113" spans="1:33">
      <c r="A113" s="18" t="s">
        <v>757</v>
      </c>
      <c r="B113" s="18" t="s">
        <v>765</v>
      </c>
      <c r="C113" s="18" t="s">
        <v>445</v>
      </c>
      <c r="D113" s="18">
        <v>149424.67000000001</v>
      </c>
      <c r="E113" s="18">
        <v>10659</v>
      </c>
      <c r="F113" s="18">
        <v>160083.67000000001</v>
      </c>
      <c r="G113" s="18">
        <v>3911</v>
      </c>
      <c r="H113" s="18">
        <v>148862</v>
      </c>
      <c r="I113" s="18">
        <v>946</v>
      </c>
      <c r="J113" s="18">
        <v>6454</v>
      </c>
      <c r="K113" s="18">
        <v>0</v>
      </c>
      <c r="L113" s="18">
        <v>3</v>
      </c>
      <c r="M113" s="18">
        <v>30146</v>
      </c>
      <c r="N113" s="18">
        <v>10659</v>
      </c>
      <c r="O113" s="18">
        <v>0</v>
      </c>
      <c r="P113" s="18">
        <v>5652.5682999999999</v>
      </c>
      <c r="Q113" s="18">
        <v>132822.70000000001</v>
      </c>
      <c r="R113" s="18">
        <v>-25626.65</v>
      </c>
      <c r="S113" s="18">
        <v>3935.33</v>
      </c>
      <c r="T113" s="18">
        <v>116783.9483</v>
      </c>
      <c r="U113" s="18">
        <v>160083.67000000001</v>
      </c>
      <c r="V113" s="18">
        <v>136071.1195</v>
      </c>
      <c r="W113" s="18">
        <v>-19287.171200000001</v>
      </c>
      <c r="X113" s="18">
        <v>-13501.019840000001</v>
      </c>
      <c r="Y113" s="18">
        <v>0.91600000000000004</v>
      </c>
      <c r="Z113" s="18">
        <v>28383</v>
      </c>
      <c r="AA113" s="18">
        <v>146636.64172000001</v>
      </c>
      <c r="AB113" s="18">
        <v>148438.79318892601</v>
      </c>
      <c r="AC113" s="18">
        <v>5229.8486132165799</v>
      </c>
      <c r="AD113" s="18">
        <v>-1349.2225716359901</v>
      </c>
      <c r="AE113" s="18">
        <v>-38294984</v>
      </c>
      <c r="AF113" s="18"/>
      <c r="AG113" s="18"/>
    </row>
    <row r="114" spans="1:33">
      <c r="A114" s="18" t="s">
        <v>757</v>
      </c>
      <c r="B114" s="18" t="s">
        <v>766</v>
      </c>
      <c r="C114" s="18" t="s">
        <v>446</v>
      </c>
      <c r="D114" s="18">
        <v>102000.656</v>
      </c>
      <c r="E114" s="18">
        <v>5894</v>
      </c>
      <c r="F114" s="18">
        <v>107894.656</v>
      </c>
      <c r="G114" s="18">
        <v>45127</v>
      </c>
      <c r="H114" s="18">
        <v>13130</v>
      </c>
      <c r="I114" s="18">
        <v>1217</v>
      </c>
      <c r="J114" s="18">
        <v>0</v>
      </c>
      <c r="K114" s="18">
        <v>3856</v>
      </c>
      <c r="L114" s="18">
        <v>208</v>
      </c>
      <c r="M114" s="18">
        <v>2128</v>
      </c>
      <c r="N114" s="18">
        <v>5894</v>
      </c>
      <c r="O114" s="18">
        <v>1031</v>
      </c>
      <c r="P114" s="18">
        <v>65222.053099999997</v>
      </c>
      <c r="Q114" s="18">
        <v>15472.55</v>
      </c>
      <c r="R114" s="18">
        <v>-2861.95</v>
      </c>
      <c r="S114" s="18">
        <v>4648.1400000000003</v>
      </c>
      <c r="T114" s="18">
        <v>82480.793099999995</v>
      </c>
      <c r="U114" s="18">
        <v>107894.656</v>
      </c>
      <c r="V114" s="18">
        <v>91710.457599999994</v>
      </c>
      <c r="W114" s="18">
        <v>-9229.6644999999808</v>
      </c>
      <c r="X114" s="18">
        <v>-6460.7651499999902</v>
      </c>
      <c r="Y114" s="18">
        <v>0.94</v>
      </c>
      <c r="Z114" s="18">
        <v>15536</v>
      </c>
      <c r="AA114" s="18">
        <v>101420.97663999999</v>
      </c>
      <c r="AB114" s="18">
        <v>102667.43154982199</v>
      </c>
      <c r="AC114" s="18">
        <v>6608.3568196332399</v>
      </c>
      <c r="AD114" s="18">
        <v>29.285634780672801</v>
      </c>
      <c r="AE114" s="18">
        <v>454982</v>
      </c>
      <c r="AF114" s="18"/>
      <c r="AG114" s="18"/>
    </row>
    <row r="115" spans="1:33">
      <c r="A115" s="18" t="s">
        <v>757</v>
      </c>
      <c r="B115" s="18" t="s">
        <v>767</v>
      </c>
      <c r="C115" s="18" t="s">
        <v>447</v>
      </c>
      <c r="D115" s="18">
        <v>90417.751999999993</v>
      </c>
      <c r="E115" s="18">
        <v>7638</v>
      </c>
      <c r="F115" s="18">
        <v>98055.751999999993</v>
      </c>
      <c r="G115" s="18">
        <v>39193</v>
      </c>
      <c r="H115" s="18">
        <v>30651</v>
      </c>
      <c r="I115" s="18">
        <v>1714</v>
      </c>
      <c r="J115" s="18">
        <v>3024</v>
      </c>
      <c r="K115" s="18">
        <v>0</v>
      </c>
      <c r="L115" s="18">
        <v>302</v>
      </c>
      <c r="M115" s="18">
        <v>10720</v>
      </c>
      <c r="N115" s="18">
        <v>7638</v>
      </c>
      <c r="O115" s="18">
        <v>234</v>
      </c>
      <c r="P115" s="18">
        <v>56645.642899999999</v>
      </c>
      <c r="Q115" s="18">
        <v>30080.65</v>
      </c>
      <c r="R115" s="18">
        <v>-9567.6</v>
      </c>
      <c r="S115" s="18">
        <v>4669.8999999999996</v>
      </c>
      <c r="T115" s="18">
        <v>81828.592900000003</v>
      </c>
      <c r="U115" s="18">
        <v>98055.751999999993</v>
      </c>
      <c r="V115" s="18">
        <v>83347.389200000005</v>
      </c>
      <c r="W115" s="18">
        <v>-1518.7963</v>
      </c>
      <c r="X115" s="18">
        <v>-1063.15741</v>
      </c>
      <c r="Y115" s="18">
        <v>0.98899999999999999</v>
      </c>
      <c r="Z115" s="18">
        <v>17487</v>
      </c>
      <c r="AA115" s="18">
        <v>96977.138728000005</v>
      </c>
      <c r="AB115" s="18">
        <v>98168.979259540807</v>
      </c>
      <c r="AC115" s="18">
        <v>5613.8262286007202</v>
      </c>
      <c r="AD115" s="18">
        <v>-965.244956251845</v>
      </c>
      <c r="AE115" s="18">
        <v>-16879239</v>
      </c>
      <c r="AF115" s="18"/>
      <c r="AG115" s="18"/>
    </row>
    <row r="116" spans="1:33">
      <c r="A116" s="18" t="s">
        <v>757</v>
      </c>
      <c r="B116" s="18" t="s">
        <v>768</v>
      </c>
      <c r="C116" s="18" t="s">
        <v>448</v>
      </c>
      <c r="D116" s="18">
        <v>110982.432</v>
      </c>
      <c r="E116" s="18">
        <v>11132</v>
      </c>
      <c r="F116" s="18">
        <v>122114.432</v>
      </c>
      <c r="G116" s="18">
        <v>48842</v>
      </c>
      <c r="H116" s="18">
        <v>27103</v>
      </c>
      <c r="I116" s="18">
        <v>1247</v>
      </c>
      <c r="J116" s="18">
        <v>0</v>
      </c>
      <c r="K116" s="18">
        <v>3934</v>
      </c>
      <c r="L116" s="18">
        <v>316</v>
      </c>
      <c r="M116" s="18">
        <v>1795</v>
      </c>
      <c r="N116" s="18">
        <v>11132</v>
      </c>
      <c r="O116" s="18">
        <v>184</v>
      </c>
      <c r="P116" s="18">
        <v>70591.342600000004</v>
      </c>
      <c r="Q116" s="18">
        <v>27441.4</v>
      </c>
      <c r="R116" s="18">
        <v>-1950.75</v>
      </c>
      <c r="S116" s="18">
        <v>9157.0499999999993</v>
      </c>
      <c r="T116" s="18">
        <v>105239.0426</v>
      </c>
      <c r="U116" s="18">
        <v>122114.432</v>
      </c>
      <c r="V116" s="18">
        <v>103797.2672</v>
      </c>
      <c r="W116" s="18">
        <v>1441.7754</v>
      </c>
      <c r="X116" s="18">
        <v>1009.24278</v>
      </c>
      <c r="Y116" s="18">
        <v>1.008</v>
      </c>
      <c r="Z116" s="18">
        <v>17734</v>
      </c>
      <c r="AA116" s="18">
        <v>123091.347456</v>
      </c>
      <c r="AB116" s="18">
        <v>124604.12932298701</v>
      </c>
      <c r="AC116" s="18">
        <v>7026.2844999992903</v>
      </c>
      <c r="AD116" s="18">
        <v>447.21331514672102</v>
      </c>
      <c r="AE116" s="18">
        <v>7930881</v>
      </c>
      <c r="AF116" s="18"/>
      <c r="AG116" s="18"/>
    </row>
    <row r="117" spans="1:33">
      <c r="A117" s="18" t="s">
        <v>757</v>
      </c>
      <c r="B117" s="18" t="s">
        <v>769</v>
      </c>
      <c r="C117" s="18" t="s">
        <v>449</v>
      </c>
      <c r="D117" s="18">
        <v>620795.07999999996</v>
      </c>
      <c r="E117" s="18">
        <v>46917</v>
      </c>
      <c r="F117" s="18">
        <v>667712.07999999996</v>
      </c>
      <c r="G117" s="18">
        <v>364111</v>
      </c>
      <c r="H117" s="18">
        <v>66990</v>
      </c>
      <c r="I117" s="18">
        <v>21624</v>
      </c>
      <c r="J117" s="18">
        <v>247</v>
      </c>
      <c r="K117" s="18">
        <v>16336</v>
      </c>
      <c r="L117" s="18">
        <v>2431</v>
      </c>
      <c r="M117" s="18">
        <v>55384</v>
      </c>
      <c r="N117" s="18">
        <v>46917</v>
      </c>
      <c r="O117" s="18">
        <v>0</v>
      </c>
      <c r="P117" s="18">
        <v>526249.62829999998</v>
      </c>
      <c r="Q117" s="18">
        <v>89417.45</v>
      </c>
      <c r="R117" s="18">
        <v>-49142.75</v>
      </c>
      <c r="S117" s="18">
        <v>30464.17</v>
      </c>
      <c r="T117" s="18">
        <v>596988.49829999998</v>
      </c>
      <c r="U117" s="18">
        <v>667712.07999999996</v>
      </c>
      <c r="V117" s="18">
        <v>567555.26800000004</v>
      </c>
      <c r="W117" s="18">
        <v>29433.230300000101</v>
      </c>
      <c r="X117" s="18">
        <v>20603.261210000001</v>
      </c>
      <c r="Y117" s="18">
        <v>1.0309999999999999</v>
      </c>
      <c r="Z117" s="18">
        <v>86376</v>
      </c>
      <c r="AA117" s="18">
        <v>688411.15448000003</v>
      </c>
      <c r="AB117" s="18">
        <v>696871.66720532696</v>
      </c>
      <c r="AC117" s="18">
        <v>8067.88537562896</v>
      </c>
      <c r="AD117" s="18">
        <v>1488.81419077639</v>
      </c>
      <c r="AE117" s="18">
        <v>128597815</v>
      </c>
      <c r="AF117" s="18"/>
      <c r="AG117" s="18"/>
    </row>
    <row r="118" spans="1:33">
      <c r="A118" s="18" t="s">
        <v>757</v>
      </c>
      <c r="B118" s="18" t="s">
        <v>770</v>
      </c>
      <c r="C118" s="18" t="s">
        <v>450</v>
      </c>
      <c r="D118" s="18">
        <v>136477.99900000001</v>
      </c>
      <c r="E118" s="18">
        <v>10714</v>
      </c>
      <c r="F118" s="18">
        <v>147191.99900000001</v>
      </c>
      <c r="G118" s="18">
        <v>60909</v>
      </c>
      <c r="H118" s="18">
        <v>32050</v>
      </c>
      <c r="I118" s="18">
        <v>82179</v>
      </c>
      <c r="J118" s="18">
        <v>0</v>
      </c>
      <c r="K118" s="18">
        <v>4807</v>
      </c>
      <c r="L118" s="18">
        <v>85881</v>
      </c>
      <c r="M118" s="18">
        <v>1795</v>
      </c>
      <c r="N118" s="18">
        <v>10714</v>
      </c>
      <c r="O118" s="18">
        <v>39</v>
      </c>
      <c r="P118" s="18">
        <v>88031.777700000006</v>
      </c>
      <c r="Q118" s="18">
        <v>101180.6</v>
      </c>
      <c r="R118" s="18">
        <v>-74557.75</v>
      </c>
      <c r="S118" s="18">
        <v>8801.75</v>
      </c>
      <c r="T118" s="18">
        <v>123456.3777</v>
      </c>
      <c r="U118" s="18">
        <v>147191.99900000001</v>
      </c>
      <c r="V118" s="18">
        <v>125113.19915</v>
      </c>
      <c r="W118" s="18">
        <v>-1656.8214499999899</v>
      </c>
      <c r="X118" s="18">
        <v>-1159.7750149999899</v>
      </c>
      <c r="Y118" s="18">
        <v>0.99199999999999999</v>
      </c>
      <c r="Z118" s="18">
        <v>32526</v>
      </c>
      <c r="AA118" s="18">
        <v>146014.46300799999</v>
      </c>
      <c r="AB118" s="18">
        <v>147808.967955111</v>
      </c>
      <c r="AC118" s="18">
        <v>4544.3327785498204</v>
      </c>
      <c r="AD118" s="18">
        <v>-2034.73840630275</v>
      </c>
      <c r="AE118" s="18">
        <v>-66181901</v>
      </c>
      <c r="AF118" s="18"/>
      <c r="AG118" s="18"/>
    </row>
    <row r="119" spans="1:33">
      <c r="A119" s="18" t="s">
        <v>757</v>
      </c>
      <c r="B119" s="18" t="s">
        <v>771</v>
      </c>
      <c r="C119" s="18" t="s">
        <v>451</v>
      </c>
      <c r="D119" s="18">
        <v>251788.66099999999</v>
      </c>
      <c r="E119" s="18">
        <v>20255</v>
      </c>
      <c r="F119" s="18">
        <v>272043.66100000002</v>
      </c>
      <c r="G119" s="18">
        <v>132227</v>
      </c>
      <c r="H119" s="18">
        <v>41708</v>
      </c>
      <c r="I119" s="18">
        <v>205213</v>
      </c>
      <c r="J119" s="18">
        <v>0</v>
      </c>
      <c r="K119" s="18">
        <v>13744</v>
      </c>
      <c r="L119" s="18">
        <v>197159</v>
      </c>
      <c r="M119" s="18">
        <v>18259</v>
      </c>
      <c r="N119" s="18">
        <v>20255</v>
      </c>
      <c r="O119" s="18">
        <v>0</v>
      </c>
      <c r="P119" s="18">
        <v>191107.68309999999</v>
      </c>
      <c r="Q119" s="18">
        <v>221565.25</v>
      </c>
      <c r="R119" s="18">
        <v>-183105.3</v>
      </c>
      <c r="S119" s="18">
        <v>14112.72</v>
      </c>
      <c r="T119" s="18">
        <v>243680.35310000001</v>
      </c>
      <c r="U119" s="18">
        <v>272043.66100000002</v>
      </c>
      <c r="V119" s="18">
        <v>231237.11184999999</v>
      </c>
      <c r="W119" s="18">
        <v>12443.241250000099</v>
      </c>
      <c r="X119" s="18">
        <v>8710.2688750000507</v>
      </c>
      <c r="Y119" s="18">
        <v>1.032</v>
      </c>
      <c r="Z119" s="18">
        <v>47287</v>
      </c>
      <c r="AA119" s="18">
        <v>280749.05815200001</v>
      </c>
      <c r="AB119" s="18">
        <v>284199.43945924798</v>
      </c>
      <c r="AC119" s="18">
        <v>6010.0966324623596</v>
      </c>
      <c r="AD119" s="18">
        <v>-568.97455239020405</v>
      </c>
      <c r="AE119" s="18">
        <v>-26905100</v>
      </c>
      <c r="AF119" s="18"/>
      <c r="AG119" s="18"/>
    </row>
    <row r="120" spans="1:33">
      <c r="A120" s="18" t="s">
        <v>757</v>
      </c>
      <c r="B120" s="18" t="s">
        <v>772</v>
      </c>
      <c r="C120" s="18" t="s">
        <v>452</v>
      </c>
      <c r="D120" s="18">
        <v>81567.301999999996</v>
      </c>
      <c r="E120" s="18">
        <v>9761</v>
      </c>
      <c r="F120" s="18">
        <v>91328.301999999996</v>
      </c>
      <c r="G120" s="18">
        <v>35921</v>
      </c>
      <c r="H120" s="18">
        <v>20479</v>
      </c>
      <c r="I120" s="18">
        <v>1106</v>
      </c>
      <c r="J120" s="18">
        <v>2576</v>
      </c>
      <c r="K120" s="18">
        <v>-4</v>
      </c>
      <c r="L120" s="18">
        <v>0</v>
      </c>
      <c r="M120" s="18">
        <v>0</v>
      </c>
      <c r="N120" s="18">
        <v>9761</v>
      </c>
      <c r="O120" s="18">
        <v>0</v>
      </c>
      <c r="P120" s="18">
        <v>51916.621299999999</v>
      </c>
      <c r="Q120" s="18">
        <v>20533.45</v>
      </c>
      <c r="R120" s="18">
        <v>0</v>
      </c>
      <c r="S120" s="18">
        <v>8296.85</v>
      </c>
      <c r="T120" s="18">
        <v>80746.921300000002</v>
      </c>
      <c r="U120" s="18">
        <v>91328.301999999996</v>
      </c>
      <c r="V120" s="18">
        <v>77629.056700000001</v>
      </c>
      <c r="W120" s="18">
        <v>3117.8645999999999</v>
      </c>
      <c r="X120" s="18">
        <v>2182.50522</v>
      </c>
      <c r="Y120" s="18">
        <v>1.024</v>
      </c>
      <c r="Z120" s="18">
        <v>24656</v>
      </c>
      <c r="AA120" s="18">
        <v>93520.181247999994</v>
      </c>
      <c r="AB120" s="18">
        <v>94669.536075234399</v>
      </c>
      <c r="AC120" s="18">
        <v>3839.6145390669399</v>
      </c>
      <c r="AD120" s="18">
        <v>-2739.4566457856299</v>
      </c>
      <c r="AE120" s="18">
        <v>-67544043</v>
      </c>
      <c r="AF120" s="18"/>
      <c r="AG120" s="18"/>
    </row>
    <row r="121" spans="1:33">
      <c r="A121" s="18" t="s">
        <v>757</v>
      </c>
      <c r="B121" s="18" t="s">
        <v>773</v>
      </c>
      <c r="C121" s="18" t="s">
        <v>453</v>
      </c>
      <c r="D121" s="18">
        <v>791412.69799999997</v>
      </c>
      <c r="E121" s="18">
        <v>49656</v>
      </c>
      <c r="F121" s="18">
        <v>841068.69799999997</v>
      </c>
      <c r="G121" s="18">
        <v>397518</v>
      </c>
      <c r="H121" s="18">
        <v>157251</v>
      </c>
      <c r="I121" s="18">
        <v>24703</v>
      </c>
      <c r="J121" s="18">
        <v>0</v>
      </c>
      <c r="K121" s="18">
        <v>15377</v>
      </c>
      <c r="L121" s="18">
        <v>1937</v>
      </c>
      <c r="M121" s="18">
        <v>0</v>
      </c>
      <c r="N121" s="18">
        <v>49656</v>
      </c>
      <c r="O121" s="18">
        <v>2150</v>
      </c>
      <c r="P121" s="18">
        <v>574532.76540000003</v>
      </c>
      <c r="Q121" s="18">
        <v>167731.35</v>
      </c>
      <c r="R121" s="18">
        <v>-3473.95</v>
      </c>
      <c r="S121" s="18">
        <v>42207.6</v>
      </c>
      <c r="T121" s="18">
        <v>780997.76540000003</v>
      </c>
      <c r="U121" s="18">
        <v>841068.69799999997</v>
      </c>
      <c r="V121" s="18">
        <v>714908.3933</v>
      </c>
      <c r="W121" s="18">
        <v>66089.372099999993</v>
      </c>
      <c r="X121" s="18">
        <v>46262.560469999997</v>
      </c>
      <c r="Y121" s="18">
        <v>1.0549999999999999</v>
      </c>
      <c r="Z121" s="18">
        <v>131671</v>
      </c>
      <c r="AA121" s="18">
        <v>887327.47638999997</v>
      </c>
      <c r="AB121" s="18">
        <v>898232.65326965204</v>
      </c>
      <c r="AC121" s="18">
        <v>6821.7956366219796</v>
      </c>
      <c r="AD121" s="18">
        <v>242.72445176941099</v>
      </c>
      <c r="AE121" s="18">
        <v>31959771</v>
      </c>
      <c r="AF121" s="18"/>
      <c r="AG121" s="18"/>
    </row>
    <row r="122" spans="1:33">
      <c r="A122" s="18" t="s">
        <v>757</v>
      </c>
      <c r="B122" s="18" t="s">
        <v>774</v>
      </c>
      <c r="C122" s="18" t="s">
        <v>454</v>
      </c>
      <c r="D122" s="18">
        <v>1802205.4110000001</v>
      </c>
      <c r="E122" s="18">
        <v>134996</v>
      </c>
      <c r="F122" s="18">
        <v>1937201.4110000001</v>
      </c>
      <c r="G122" s="18">
        <v>1161425</v>
      </c>
      <c r="H122" s="18">
        <v>215120</v>
      </c>
      <c r="I122" s="18">
        <v>80917</v>
      </c>
      <c r="J122" s="18">
        <v>0</v>
      </c>
      <c r="K122" s="18">
        <v>8413</v>
      </c>
      <c r="L122" s="18">
        <v>46410</v>
      </c>
      <c r="M122" s="18">
        <v>84221</v>
      </c>
      <c r="N122" s="18">
        <v>134996</v>
      </c>
      <c r="O122" s="18">
        <v>355</v>
      </c>
      <c r="P122" s="18">
        <v>1678607.5525</v>
      </c>
      <c r="Q122" s="18">
        <v>258782.5</v>
      </c>
      <c r="R122" s="18">
        <v>-111338.1</v>
      </c>
      <c r="S122" s="18">
        <v>100429.03</v>
      </c>
      <c r="T122" s="18">
        <v>1926480.9824999999</v>
      </c>
      <c r="U122" s="18">
        <v>1937201.4110000001</v>
      </c>
      <c r="V122" s="18">
        <v>1646621.1993499999</v>
      </c>
      <c r="W122" s="18">
        <v>279859.78314999997</v>
      </c>
      <c r="X122" s="18">
        <v>195901.84820499999</v>
      </c>
      <c r="Y122" s="18">
        <v>1.101</v>
      </c>
      <c r="Z122" s="18">
        <v>365619</v>
      </c>
      <c r="AA122" s="18">
        <v>2132858.753511</v>
      </c>
      <c r="AB122" s="18">
        <v>2159071.4005722399</v>
      </c>
      <c r="AC122" s="18">
        <v>5905.2494552313801</v>
      </c>
      <c r="AD122" s="18">
        <v>-673.82172962119103</v>
      </c>
      <c r="AE122" s="18">
        <v>-246362027</v>
      </c>
      <c r="AF122" s="18"/>
      <c r="AG122" s="18"/>
    </row>
    <row r="123" spans="1:33">
      <c r="A123" s="18" t="s">
        <v>757</v>
      </c>
      <c r="B123" s="18" t="s">
        <v>775</v>
      </c>
      <c r="C123" s="18" t="s">
        <v>455</v>
      </c>
      <c r="D123" s="18">
        <v>78932.899000000005</v>
      </c>
      <c r="E123" s="18">
        <v>3618</v>
      </c>
      <c r="F123" s="18">
        <v>82550.899000000005</v>
      </c>
      <c r="G123" s="18">
        <v>38260</v>
      </c>
      <c r="H123" s="18">
        <v>3796</v>
      </c>
      <c r="I123" s="18">
        <v>312</v>
      </c>
      <c r="J123" s="18">
        <v>0</v>
      </c>
      <c r="K123" s="18">
        <v>3929</v>
      </c>
      <c r="L123" s="18">
        <v>156</v>
      </c>
      <c r="M123" s="18">
        <v>4390</v>
      </c>
      <c r="N123" s="18">
        <v>3618</v>
      </c>
      <c r="O123" s="18">
        <v>841</v>
      </c>
      <c r="P123" s="18">
        <v>55297.178</v>
      </c>
      <c r="Q123" s="18">
        <v>6831.45</v>
      </c>
      <c r="R123" s="18">
        <v>-4578.95</v>
      </c>
      <c r="S123" s="18">
        <v>2329</v>
      </c>
      <c r="T123" s="18">
        <v>59878.678</v>
      </c>
      <c r="U123" s="18">
        <v>82550.899000000005</v>
      </c>
      <c r="V123" s="18">
        <v>70168.264150000003</v>
      </c>
      <c r="W123" s="18">
        <v>-10289.586149999999</v>
      </c>
      <c r="X123" s="18">
        <v>-7202.7103049999996</v>
      </c>
      <c r="Y123" s="18">
        <v>0.91300000000000003</v>
      </c>
      <c r="Z123" s="18">
        <v>13000</v>
      </c>
      <c r="AA123" s="18">
        <v>75368.970786999998</v>
      </c>
      <c r="AB123" s="18">
        <v>76295.248829254997</v>
      </c>
      <c r="AC123" s="18">
        <v>5868.8652945580798</v>
      </c>
      <c r="AD123" s="18">
        <v>-710.205890294489</v>
      </c>
      <c r="AE123" s="18">
        <v>-9232677</v>
      </c>
      <c r="AF123" s="18"/>
      <c r="AG123" s="18"/>
    </row>
    <row r="124" spans="1:33">
      <c r="A124" s="18" t="s">
        <v>757</v>
      </c>
      <c r="B124" s="18" t="s">
        <v>776</v>
      </c>
      <c r="C124" s="18" t="s">
        <v>456</v>
      </c>
      <c r="D124" s="18">
        <v>37576.980000000003</v>
      </c>
      <c r="E124" s="18">
        <v>1997</v>
      </c>
      <c r="F124" s="18">
        <v>39573.980000000003</v>
      </c>
      <c r="G124" s="18">
        <v>13014</v>
      </c>
      <c r="H124" s="18">
        <v>2555</v>
      </c>
      <c r="I124" s="18">
        <v>435</v>
      </c>
      <c r="J124" s="18">
        <v>0</v>
      </c>
      <c r="K124" s="18">
        <v>2584</v>
      </c>
      <c r="L124" s="18">
        <v>0</v>
      </c>
      <c r="M124" s="18">
        <v>0</v>
      </c>
      <c r="N124" s="18">
        <v>1997</v>
      </c>
      <c r="O124" s="18">
        <v>0</v>
      </c>
      <c r="P124" s="18">
        <v>18809.1342</v>
      </c>
      <c r="Q124" s="18">
        <v>4737.8999999999996</v>
      </c>
      <c r="R124" s="18">
        <v>0</v>
      </c>
      <c r="S124" s="18">
        <v>1697.45</v>
      </c>
      <c r="T124" s="18">
        <v>25244.484199999999</v>
      </c>
      <c r="U124" s="18">
        <v>39573.980000000003</v>
      </c>
      <c r="V124" s="18">
        <v>33637.883000000002</v>
      </c>
      <c r="W124" s="18">
        <v>-8393.3988000000008</v>
      </c>
      <c r="X124" s="18">
        <v>-5875.3791600000004</v>
      </c>
      <c r="Y124" s="18">
        <v>0.85199999999999998</v>
      </c>
      <c r="Z124" s="18">
        <v>7239</v>
      </c>
      <c r="AA124" s="18">
        <v>33717.030959999996</v>
      </c>
      <c r="AB124" s="18">
        <v>34131.410314025401</v>
      </c>
      <c r="AC124" s="18">
        <v>4714.9344265817699</v>
      </c>
      <c r="AD124" s="18">
        <v>-1864.1367582707901</v>
      </c>
      <c r="AE124" s="18">
        <v>-13494486</v>
      </c>
      <c r="AF124" s="18"/>
      <c r="AG124" s="18"/>
    </row>
    <row r="125" spans="1:33">
      <c r="A125" s="18" t="s">
        <v>757</v>
      </c>
      <c r="B125" s="18" t="s">
        <v>777</v>
      </c>
      <c r="C125" s="18" t="s">
        <v>457</v>
      </c>
      <c r="D125" s="18">
        <v>116558.921</v>
      </c>
      <c r="E125" s="18">
        <v>10539</v>
      </c>
      <c r="F125" s="18">
        <v>127097.921</v>
      </c>
      <c r="G125" s="18">
        <v>57493</v>
      </c>
      <c r="H125" s="18">
        <v>13510</v>
      </c>
      <c r="I125" s="18">
        <v>5273</v>
      </c>
      <c r="J125" s="18">
        <v>0</v>
      </c>
      <c r="K125" s="18">
        <v>4192</v>
      </c>
      <c r="L125" s="18">
        <v>3880</v>
      </c>
      <c r="M125" s="18">
        <v>103</v>
      </c>
      <c r="N125" s="18">
        <v>10539</v>
      </c>
      <c r="O125" s="18">
        <v>508</v>
      </c>
      <c r="P125" s="18">
        <v>83094.632899999997</v>
      </c>
      <c r="Q125" s="18">
        <v>19528.75</v>
      </c>
      <c r="R125" s="18">
        <v>-3817.35</v>
      </c>
      <c r="S125" s="18">
        <v>8940.64</v>
      </c>
      <c r="T125" s="18">
        <v>107746.67290000001</v>
      </c>
      <c r="U125" s="18">
        <v>127097.921</v>
      </c>
      <c r="V125" s="18">
        <v>108033.23285</v>
      </c>
      <c r="W125" s="18">
        <v>-286.55995000001002</v>
      </c>
      <c r="X125" s="18">
        <v>-200.59196500000701</v>
      </c>
      <c r="Y125" s="18">
        <v>0.998</v>
      </c>
      <c r="Z125" s="18">
        <v>18931</v>
      </c>
      <c r="AA125" s="18">
        <v>126843.725158</v>
      </c>
      <c r="AB125" s="18">
        <v>128402.623417918</v>
      </c>
      <c r="AC125" s="18">
        <v>6782.6645934138796</v>
      </c>
      <c r="AD125" s="18">
        <v>203.593408561318</v>
      </c>
      <c r="AE125" s="18">
        <v>3854227</v>
      </c>
      <c r="AF125" s="18"/>
      <c r="AG125" s="18"/>
    </row>
    <row r="126" spans="1:33">
      <c r="A126" s="18" t="s">
        <v>757</v>
      </c>
      <c r="B126" s="18" t="s">
        <v>778</v>
      </c>
      <c r="C126" s="18" t="s">
        <v>458</v>
      </c>
      <c r="D126" s="18">
        <v>98313.841</v>
      </c>
      <c r="E126" s="18">
        <v>5348</v>
      </c>
      <c r="F126" s="18">
        <v>103661.841</v>
      </c>
      <c r="G126" s="18">
        <v>60563</v>
      </c>
      <c r="H126" s="18">
        <v>11045</v>
      </c>
      <c r="I126" s="18">
        <v>3768</v>
      </c>
      <c r="J126" s="18">
        <v>0</v>
      </c>
      <c r="K126" s="18">
        <v>6402</v>
      </c>
      <c r="L126" s="18">
        <v>3321</v>
      </c>
      <c r="M126" s="18">
        <v>0</v>
      </c>
      <c r="N126" s="18">
        <v>5348</v>
      </c>
      <c r="O126" s="18">
        <v>246</v>
      </c>
      <c r="P126" s="18">
        <v>87531.703899999993</v>
      </c>
      <c r="Q126" s="18">
        <v>18032.75</v>
      </c>
      <c r="R126" s="18">
        <v>-3031.95</v>
      </c>
      <c r="S126" s="18">
        <v>4545.8</v>
      </c>
      <c r="T126" s="18">
        <v>107078.3039</v>
      </c>
      <c r="U126" s="18">
        <v>103661.841</v>
      </c>
      <c r="V126" s="18">
        <v>88112.564849999995</v>
      </c>
      <c r="W126" s="18">
        <v>18965.73905</v>
      </c>
      <c r="X126" s="18">
        <v>13276.017335</v>
      </c>
      <c r="Y126" s="18">
        <v>1.1279999999999999</v>
      </c>
      <c r="Z126" s="18">
        <v>19357</v>
      </c>
      <c r="AA126" s="18">
        <v>116930.556648</v>
      </c>
      <c r="AB126" s="18">
        <v>118367.622936165</v>
      </c>
      <c r="AC126" s="18">
        <v>6114.9776791943495</v>
      </c>
      <c r="AD126" s="18">
        <v>-464.09350565821501</v>
      </c>
      <c r="AE126" s="18">
        <v>-8983458</v>
      </c>
      <c r="AF126" s="18"/>
      <c r="AG126" s="18"/>
    </row>
    <row r="127" spans="1:33">
      <c r="A127" s="18" t="s">
        <v>757</v>
      </c>
      <c r="B127" s="18" t="s">
        <v>779</v>
      </c>
      <c r="C127" s="18" t="s">
        <v>459</v>
      </c>
      <c r="D127" s="18">
        <v>80915.92</v>
      </c>
      <c r="E127" s="18">
        <v>7425</v>
      </c>
      <c r="F127" s="18">
        <v>88340.92</v>
      </c>
      <c r="G127" s="18">
        <v>39350</v>
      </c>
      <c r="H127" s="18">
        <v>9890</v>
      </c>
      <c r="I127" s="18">
        <v>705</v>
      </c>
      <c r="J127" s="18">
        <v>0</v>
      </c>
      <c r="K127" s="18">
        <v>4503</v>
      </c>
      <c r="L127" s="18">
        <v>1</v>
      </c>
      <c r="M127" s="18">
        <v>0</v>
      </c>
      <c r="N127" s="18">
        <v>7425</v>
      </c>
      <c r="O127" s="18">
        <v>156</v>
      </c>
      <c r="P127" s="18">
        <v>56872.555</v>
      </c>
      <c r="Q127" s="18">
        <v>12833.3</v>
      </c>
      <c r="R127" s="18">
        <v>-133.44999999999999</v>
      </c>
      <c r="S127" s="18">
        <v>6311.25</v>
      </c>
      <c r="T127" s="18">
        <v>75883.654999999999</v>
      </c>
      <c r="U127" s="18">
        <v>88340.92</v>
      </c>
      <c r="V127" s="18">
        <v>75089.782000000007</v>
      </c>
      <c r="W127" s="18">
        <v>793.87300000000698</v>
      </c>
      <c r="X127" s="18">
        <v>555.71110000000499</v>
      </c>
      <c r="Y127" s="18">
        <v>1.006</v>
      </c>
      <c r="Z127" s="18">
        <v>17063</v>
      </c>
      <c r="AA127" s="18">
        <v>88870.965519999998</v>
      </c>
      <c r="AB127" s="18">
        <v>89963.181893603105</v>
      </c>
      <c r="AC127" s="18">
        <v>5272.4129340446098</v>
      </c>
      <c r="AD127" s="18">
        <v>-1306.65825080796</v>
      </c>
      <c r="AE127" s="18">
        <v>-22295510</v>
      </c>
      <c r="AF127" s="18"/>
      <c r="AG127" s="18"/>
    </row>
    <row r="128" spans="1:33">
      <c r="A128" s="18" t="s">
        <v>757</v>
      </c>
      <c r="B128" s="18" t="s">
        <v>780</v>
      </c>
      <c r="C128" s="18" t="s">
        <v>460</v>
      </c>
      <c r="D128" s="18">
        <v>97023.528000000006</v>
      </c>
      <c r="E128" s="18">
        <v>11299</v>
      </c>
      <c r="F128" s="18">
        <v>108322.52800000001</v>
      </c>
      <c r="G128" s="18">
        <v>8812</v>
      </c>
      <c r="H128" s="18">
        <v>70347</v>
      </c>
      <c r="I128" s="18">
        <v>1</v>
      </c>
      <c r="J128" s="18">
        <v>3603</v>
      </c>
      <c r="K128" s="18">
        <v>0</v>
      </c>
      <c r="L128" s="18">
        <v>20</v>
      </c>
      <c r="M128" s="18">
        <v>6090</v>
      </c>
      <c r="N128" s="18">
        <v>11299</v>
      </c>
      <c r="O128" s="18">
        <v>0</v>
      </c>
      <c r="P128" s="18">
        <v>12735.9836</v>
      </c>
      <c r="Q128" s="18">
        <v>62858.35</v>
      </c>
      <c r="R128" s="18">
        <v>-5193.5</v>
      </c>
      <c r="S128" s="18">
        <v>8568.85</v>
      </c>
      <c r="T128" s="18">
        <v>78969.683600000004</v>
      </c>
      <c r="U128" s="18">
        <v>108322.52800000001</v>
      </c>
      <c r="V128" s="18">
        <v>92074.148799999995</v>
      </c>
      <c r="W128" s="18">
        <v>-13104.465200000001</v>
      </c>
      <c r="X128" s="18">
        <v>-9173.1256399999893</v>
      </c>
      <c r="Y128" s="18">
        <v>0.91500000000000004</v>
      </c>
      <c r="Z128" s="18">
        <v>27280</v>
      </c>
      <c r="AA128" s="18">
        <v>99115.113119999995</v>
      </c>
      <c r="AB128" s="18">
        <v>100333.22916935101</v>
      </c>
      <c r="AC128" s="18">
        <v>3677.9042950641701</v>
      </c>
      <c r="AD128" s="18">
        <v>-2901.1668897884001</v>
      </c>
      <c r="AE128" s="18">
        <v>-79143833</v>
      </c>
      <c r="AF128" s="18"/>
      <c r="AG128" s="18"/>
    </row>
    <row r="129" spans="1:33">
      <c r="A129" s="18" t="s">
        <v>757</v>
      </c>
      <c r="B129" s="18" t="s">
        <v>781</v>
      </c>
      <c r="C129" s="18" t="s">
        <v>461</v>
      </c>
      <c r="D129" s="18">
        <v>77018.038</v>
      </c>
      <c r="E129" s="18">
        <v>4982</v>
      </c>
      <c r="F129" s="18">
        <v>82000.038</v>
      </c>
      <c r="G129" s="18">
        <v>39191</v>
      </c>
      <c r="H129" s="18">
        <v>15300</v>
      </c>
      <c r="I129" s="18">
        <v>200</v>
      </c>
      <c r="J129" s="18">
        <v>0</v>
      </c>
      <c r="K129" s="18">
        <v>4939</v>
      </c>
      <c r="L129" s="18">
        <v>0</v>
      </c>
      <c r="M129" s="18">
        <v>11170</v>
      </c>
      <c r="N129" s="18">
        <v>4982</v>
      </c>
      <c r="O129" s="18">
        <v>0</v>
      </c>
      <c r="P129" s="18">
        <v>56642.7523</v>
      </c>
      <c r="Q129" s="18">
        <v>17373.150000000001</v>
      </c>
      <c r="R129" s="18">
        <v>-9494.5</v>
      </c>
      <c r="S129" s="18">
        <v>2335.8000000000002</v>
      </c>
      <c r="T129" s="18">
        <v>66857.202300000004</v>
      </c>
      <c r="U129" s="18">
        <v>82000.038</v>
      </c>
      <c r="V129" s="18">
        <v>69700.032300000006</v>
      </c>
      <c r="W129" s="18">
        <v>-2842.8299999999899</v>
      </c>
      <c r="X129" s="18">
        <v>-1989.98099999999</v>
      </c>
      <c r="Y129" s="18">
        <v>0.97599999999999998</v>
      </c>
      <c r="Z129" s="18">
        <v>14523</v>
      </c>
      <c r="AA129" s="18">
        <v>80032.037087999997</v>
      </c>
      <c r="AB129" s="18">
        <v>81015.623806214004</v>
      </c>
      <c r="AC129" s="18">
        <v>5578.4358470160396</v>
      </c>
      <c r="AD129" s="18">
        <v>-1000.63533783652</v>
      </c>
      <c r="AE129" s="18">
        <v>-14532227</v>
      </c>
      <c r="AF129" s="18"/>
      <c r="AG129" s="18"/>
    </row>
    <row r="130" spans="1:33">
      <c r="A130" s="18" t="s">
        <v>757</v>
      </c>
      <c r="B130" s="18" t="s">
        <v>782</v>
      </c>
      <c r="C130" s="18" t="s">
        <v>462</v>
      </c>
      <c r="D130" s="18">
        <v>81752.027000000002</v>
      </c>
      <c r="E130" s="18">
        <v>5186</v>
      </c>
      <c r="F130" s="18">
        <v>86938.027000000002</v>
      </c>
      <c r="G130" s="18">
        <v>32374</v>
      </c>
      <c r="H130" s="18">
        <v>27728</v>
      </c>
      <c r="I130" s="18">
        <v>574</v>
      </c>
      <c r="J130" s="18">
        <v>0</v>
      </c>
      <c r="K130" s="18">
        <v>4300</v>
      </c>
      <c r="L130" s="18">
        <v>54</v>
      </c>
      <c r="M130" s="18">
        <v>4887</v>
      </c>
      <c r="N130" s="18">
        <v>5186</v>
      </c>
      <c r="O130" s="18">
        <v>0</v>
      </c>
      <c r="P130" s="18">
        <v>46790.142200000002</v>
      </c>
      <c r="Q130" s="18">
        <v>27711.7</v>
      </c>
      <c r="R130" s="18">
        <v>-4199.8500000000004</v>
      </c>
      <c r="S130" s="18">
        <v>3577.31</v>
      </c>
      <c r="T130" s="18">
        <v>73879.302200000006</v>
      </c>
      <c r="U130" s="18">
        <v>86938.027000000002</v>
      </c>
      <c r="V130" s="18">
        <v>73897.322950000002</v>
      </c>
      <c r="W130" s="18">
        <v>-18.020750000010601</v>
      </c>
      <c r="X130" s="18">
        <v>-12.614525000007401</v>
      </c>
      <c r="Y130" s="18">
        <v>1</v>
      </c>
      <c r="Z130" s="18">
        <v>23538</v>
      </c>
      <c r="AA130" s="18">
        <v>86938.027000000002</v>
      </c>
      <c r="AB130" s="18">
        <v>88006.487728681794</v>
      </c>
      <c r="AC130" s="18">
        <v>3738.9110259445001</v>
      </c>
      <c r="AD130" s="18">
        <v>-2840.1601589080601</v>
      </c>
      <c r="AE130" s="18">
        <v>-66851690</v>
      </c>
      <c r="AF130" s="18"/>
      <c r="AG130" s="18"/>
    </row>
    <row r="131" spans="1:33">
      <c r="A131" s="18" t="s">
        <v>757</v>
      </c>
      <c r="B131" s="18" t="s">
        <v>783</v>
      </c>
      <c r="C131" s="18" t="s">
        <v>463</v>
      </c>
      <c r="D131" s="18">
        <v>81655.703999999998</v>
      </c>
      <c r="E131" s="18">
        <v>10999</v>
      </c>
      <c r="F131" s="18">
        <v>92654.703999999998</v>
      </c>
      <c r="G131" s="18">
        <v>35311</v>
      </c>
      <c r="H131" s="18">
        <v>22152</v>
      </c>
      <c r="I131" s="18">
        <v>24633</v>
      </c>
      <c r="J131" s="18">
        <v>0</v>
      </c>
      <c r="K131" s="18">
        <v>7534</v>
      </c>
      <c r="L131" s="18">
        <v>24648</v>
      </c>
      <c r="M131" s="18">
        <v>0</v>
      </c>
      <c r="N131" s="18">
        <v>10999</v>
      </c>
      <c r="O131" s="18">
        <v>132</v>
      </c>
      <c r="P131" s="18">
        <v>51034.988299999997</v>
      </c>
      <c r="Q131" s="18">
        <v>46171.15</v>
      </c>
      <c r="R131" s="18">
        <v>-21063</v>
      </c>
      <c r="S131" s="18">
        <v>9349.15</v>
      </c>
      <c r="T131" s="18">
        <v>85492.2883</v>
      </c>
      <c r="U131" s="18">
        <v>92654.703999999998</v>
      </c>
      <c r="V131" s="18">
        <v>78756.498399999997</v>
      </c>
      <c r="W131" s="18">
        <v>6735.7899000000198</v>
      </c>
      <c r="X131" s="18">
        <v>4715.0529300000098</v>
      </c>
      <c r="Y131" s="18">
        <v>1.0509999999999999</v>
      </c>
      <c r="Z131" s="18">
        <v>13630</v>
      </c>
      <c r="AA131" s="18">
        <v>97380.093903999994</v>
      </c>
      <c r="AB131" s="18">
        <v>98576.886719320799</v>
      </c>
      <c r="AC131" s="18">
        <v>7232.3467879178897</v>
      </c>
      <c r="AD131" s="18">
        <v>653.27560306531996</v>
      </c>
      <c r="AE131" s="18">
        <v>8904146</v>
      </c>
      <c r="AF131" s="18"/>
      <c r="AG131" s="18"/>
    </row>
    <row r="132" spans="1:33">
      <c r="A132" s="18" t="s">
        <v>757</v>
      </c>
      <c r="B132" s="18" t="s">
        <v>784</v>
      </c>
      <c r="C132" s="18" t="s">
        <v>464</v>
      </c>
      <c r="D132" s="18">
        <v>281549.97100000002</v>
      </c>
      <c r="E132" s="18">
        <v>25274</v>
      </c>
      <c r="F132" s="18">
        <v>306823.97100000002</v>
      </c>
      <c r="G132" s="18">
        <v>119702</v>
      </c>
      <c r="H132" s="18">
        <v>51137</v>
      </c>
      <c r="I132" s="18">
        <v>3206</v>
      </c>
      <c r="J132" s="18">
        <v>0</v>
      </c>
      <c r="K132" s="18">
        <v>9289</v>
      </c>
      <c r="L132" s="18">
        <v>15</v>
      </c>
      <c r="M132" s="18">
        <v>1394</v>
      </c>
      <c r="N132" s="18">
        <v>25274</v>
      </c>
      <c r="O132" s="18">
        <v>465</v>
      </c>
      <c r="P132" s="18">
        <v>173005.30059999999</v>
      </c>
      <c r="Q132" s="18">
        <v>54087.199999999997</v>
      </c>
      <c r="R132" s="18">
        <v>-1592.9</v>
      </c>
      <c r="S132" s="18">
        <v>21245.919999999998</v>
      </c>
      <c r="T132" s="18">
        <v>246745.52059999999</v>
      </c>
      <c r="U132" s="18">
        <v>306823.97100000002</v>
      </c>
      <c r="V132" s="18">
        <v>260800.37534999999</v>
      </c>
      <c r="W132" s="18">
        <v>-14054.85475</v>
      </c>
      <c r="X132" s="18">
        <v>-9838.3983249999801</v>
      </c>
      <c r="Y132" s="18">
        <v>0.96799999999999997</v>
      </c>
      <c r="Z132" s="18">
        <v>47166</v>
      </c>
      <c r="AA132" s="18">
        <v>297005.60392800003</v>
      </c>
      <c r="AB132" s="18">
        <v>300655.77675738197</v>
      </c>
      <c r="AC132" s="18">
        <v>6374.4175201921298</v>
      </c>
      <c r="AD132" s="18">
        <v>-204.65366466043801</v>
      </c>
      <c r="AE132" s="18">
        <v>-9652695</v>
      </c>
      <c r="AF132" s="18"/>
      <c r="AG132" s="18"/>
    </row>
    <row r="133" spans="1:33">
      <c r="A133" s="18" t="s">
        <v>757</v>
      </c>
      <c r="B133" s="18" t="s">
        <v>785</v>
      </c>
      <c r="C133" s="18" t="s">
        <v>465</v>
      </c>
      <c r="D133" s="18">
        <v>131301.72899999999</v>
      </c>
      <c r="E133" s="18">
        <v>16820</v>
      </c>
      <c r="F133" s="18">
        <v>148121.72899999999</v>
      </c>
      <c r="G133" s="18">
        <v>38255</v>
      </c>
      <c r="H133" s="18">
        <v>45848</v>
      </c>
      <c r="I133" s="18">
        <v>69941</v>
      </c>
      <c r="J133" s="18">
        <v>0</v>
      </c>
      <c r="K133" s="18">
        <v>5704</v>
      </c>
      <c r="L133" s="18">
        <v>65167</v>
      </c>
      <c r="M133" s="18">
        <v>0</v>
      </c>
      <c r="N133" s="18">
        <v>16820</v>
      </c>
      <c r="O133" s="18">
        <v>0</v>
      </c>
      <c r="P133" s="18">
        <v>55289.951500000003</v>
      </c>
      <c r="Q133" s="18">
        <v>103269.05</v>
      </c>
      <c r="R133" s="18">
        <v>-55391.95</v>
      </c>
      <c r="S133" s="18">
        <v>14297</v>
      </c>
      <c r="T133" s="18">
        <v>117464.0515</v>
      </c>
      <c r="U133" s="18">
        <v>148121.72899999999</v>
      </c>
      <c r="V133" s="18">
        <v>125903.46965</v>
      </c>
      <c r="W133" s="18">
        <v>-8439.4181499999704</v>
      </c>
      <c r="X133" s="18">
        <v>-5907.59270499998</v>
      </c>
      <c r="Y133" s="18">
        <v>0.96</v>
      </c>
      <c r="Z133" s="18">
        <v>37871</v>
      </c>
      <c r="AA133" s="18">
        <v>142196.85983999999</v>
      </c>
      <c r="AB133" s="18">
        <v>143944.44677892301</v>
      </c>
      <c r="AC133" s="18">
        <v>3800.9148630594</v>
      </c>
      <c r="AD133" s="18">
        <v>-2778.1563217931598</v>
      </c>
      <c r="AE133" s="18">
        <v>-105211558</v>
      </c>
      <c r="AF133" s="18"/>
      <c r="AG133" s="18"/>
    </row>
    <row r="134" spans="1:33">
      <c r="A134" s="18" t="s">
        <v>757</v>
      </c>
      <c r="B134" s="18" t="s">
        <v>786</v>
      </c>
      <c r="C134" s="18" t="s">
        <v>466</v>
      </c>
      <c r="D134" s="18">
        <v>216717.44899999999</v>
      </c>
      <c r="E134" s="18">
        <v>11274</v>
      </c>
      <c r="F134" s="18">
        <v>227991.44899999999</v>
      </c>
      <c r="G134" s="18">
        <v>107689</v>
      </c>
      <c r="H134" s="18">
        <v>28171</v>
      </c>
      <c r="I134" s="18">
        <v>12769</v>
      </c>
      <c r="J134" s="18">
        <v>0</v>
      </c>
      <c r="K134" s="18">
        <v>2946</v>
      </c>
      <c r="L134" s="18">
        <v>12269</v>
      </c>
      <c r="M134" s="18">
        <v>6615</v>
      </c>
      <c r="N134" s="18">
        <v>11274</v>
      </c>
      <c r="O134" s="18">
        <v>1948</v>
      </c>
      <c r="P134" s="18">
        <v>155642.9117</v>
      </c>
      <c r="Q134" s="18">
        <v>37303.1</v>
      </c>
      <c r="R134" s="18">
        <v>-17707.2</v>
      </c>
      <c r="S134" s="18">
        <v>8458.35</v>
      </c>
      <c r="T134" s="18">
        <v>183697.1617</v>
      </c>
      <c r="U134" s="18">
        <v>227991.44899999999</v>
      </c>
      <c r="V134" s="18">
        <v>193792.73165</v>
      </c>
      <c r="W134" s="18">
        <v>-10095.569949999999</v>
      </c>
      <c r="X134" s="18">
        <v>-7066.8989650000003</v>
      </c>
      <c r="Y134" s="18">
        <v>0.96899999999999997</v>
      </c>
      <c r="Z134" s="18">
        <v>32162</v>
      </c>
      <c r="AA134" s="18">
        <v>220923.71408100001</v>
      </c>
      <c r="AB134" s="18">
        <v>223638.847155392</v>
      </c>
      <c r="AC134" s="18">
        <v>6953.5118200171501</v>
      </c>
      <c r="AD134" s="18">
        <v>374.440635164588</v>
      </c>
      <c r="AE134" s="18">
        <v>12042760</v>
      </c>
      <c r="AF134" s="18"/>
      <c r="AG134" s="18"/>
    </row>
    <row r="135" spans="1:33">
      <c r="A135" s="18" t="s">
        <v>757</v>
      </c>
      <c r="B135" s="18" t="s">
        <v>787</v>
      </c>
      <c r="C135" s="18" t="s">
        <v>467</v>
      </c>
      <c r="D135" s="18">
        <v>70622.705000000002</v>
      </c>
      <c r="E135" s="18">
        <v>7263</v>
      </c>
      <c r="F135" s="18">
        <v>77885.705000000002</v>
      </c>
      <c r="G135" s="18">
        <v>28347</v>
      </c>
      <c r="H135" s="18">
        <v>5463</v>
      </c>
      <c r="I135" s="18">
        <v>549</v>
      </c>
      <c r="J135" s="18">
        <v>0</v>
      </c>
      <c r="K135" s="18">
        <v>1891</v>
      </c>
      <c r="L135" s="18">
        <v>0</v>
      </c>
      <c r="M135" s="18">
        <v>4739</v>
      </c>
      <c r="N135" s="18">
        <v>7263</v>
      </c>
      <c r="O135" s="18">
        <v>0</v>
      </c>
      <c r="P135" s="18">
        <v>40969.919099999999</v>
      </c>
      <c r="Q135" s="18">
        <v>6717.55</v>
      </c>
      <c r="R135" s="18">
        <v>-4028.15</v>
      </c>
      <c r="S135" s="18">
        <v>5367.92</v>
      </c>
      <c r="T135" s="18">
        <v>49027.239099999999</v>
      </c>
      <c r="U135" s="18">
        <v>77885.705000000002</v>
      </c>
      <c r="V135" s="18">
        <v>66202.849249999999</v>
      </c>
      <c r="W135" s="18">
        <v>-17175.61015</v>
      </c>
      <c r="X135" s="18">
        <v>-12022.927105000001</v>
      </c>
      <c r="Y135" s="18">
        <v>0.84599999999999997</v>
      </c>
      <c r="Z135" s="18">
        <v>16484</v>
      </c>
      <c r="AA135" s="18">
        <v>65891.306429999997</v>
      </c>
      <c r="AB135" s="18">
        <v>66701.1048083551</v>
      </c>
      <c r="AC135" s="18">
        <v>4046.4149968669699</v>
      </c>
      <c r="AD135" s="18">
        <v>-2532.6561879855999</v>
      </c>
      <c r="AE135" s="18">
        <v>-41748305</v>
      </c>
      <c r="AF135" s="18"/>
      <c r="AG135" s="18"/>
    </row>
    <row r="136" spans="1:33">
      <c r="A136" s="18" t="s">
        <v>757</v>
      </c>
      <c r="B136" s="18" t="s">
        <v>788</v>
      </c>
      <c r="C136" s="18" t="s">
        <v>468</v>
      </c>
      <c r="D136" s="18">
        <v>263757.12300000002</v>
      </c>
      <c r="E136" s="18">
        <v>20654</v>
      </c>
      <c r="F136" s="18">
        <v>284411.12300000002</v>
      </c>
      <c r="G136" s="18">
        <v>152407</v>
      </c>
      <c r="H136" s="18">
        <v>42777</v>
      </c>
      <c r="I136" s="18">
        <v>7274</v>
      </c>
      <c r="J136" s="18">
        <v>13826</v>
      </c>
      <c r="K136" s="18">
        <v>0</v>
      </c>
      <c r="L136" s="18">
        <v>68</v>
      </c>
      <c r="M136" s="18">
        <v>36880</v>
      </c>
      <c r="N136" s="18">
        <v>20654</v>
      </c>
      <c r="O136" s="18">
        <v>2695</v>
      </c>
      <c r="P136" s="18">
        <v>220273.8371</v>
      </c>
      <c r="Q136" s="18">
        <v>54295.45</v>
      </c>
      <c r="R136" s="18">
        <v>-33696.550000000003</v>
      </c>
      <c r="S136" s="18">
        <v>11286.3</v>
      </c>
      <c r="T136" s="18">
        <v>252159.03709999999</v>
      </c>
      <c r="U136" s="18">
        <v>284411.12300000002</v>
      </c>
      <c r="V136" s="18">
        <v>241749.45454999999</v>
      </c>
      <c r="W136" s="18">
        <v>10409.582549999999</v>
      </c>
      <c r="X136" s="18">
        <v>7286.7077849999896</v>
      </c>
      <c r="Y136" s="18">
        <v>1.026</v>
      </c>
      <c r="Z136" s="18">
        <v>45040</v>
      </c>
      <c r="AA136" s="18">
        <v>291805.81219800003</v>
      </c>
      <c r="AB136" s="18">
        <v>295392.08004296297</v>
      </c>
      <c r="AC136" s="18">
        <v>6558.4387220906601</v>
      </c>
      <c r="AD136" s="18">
        <v>-20.632462761907799</v>
      </c>
      <c r="AE136" s="18">
        <v>-929286</v>
      </c>
      <c r="AF136" s="18"/>
      <c r="AG136" s="18"/>
    </row>
    <row r="137" spans="1:33">
      <c r="A137" s="18" t="s">
        <v>757</v>
      </c>
      <c r="B137" s="18" t="s">
        <v>789</v>
      </c>
      <c r="C137" s="18" t="s">
        <v>469</v>
      </c>
      <c r="D137" s="18">
        <v>59587.103000000003</v>
      </c>
      <c r="E137" s="18">
        <v>5223</v>
      </c>
      <c r="F137" s="18">
        <v>64810.103000000003</v>
      </c>
      <c r="G137" s="18">
        <v>32033</v>
      </c>
      <c r="H137" s="18">
        <v>5651</v>
      </c>
      <c r="I137" s="18">
        <v>624</v>
      </c>
      <c r="J137" s="18">
        <v>0</v>
      </c>
      <c r="K137" s="18">
        <v>2721</v>
      </c>
      <c r="L137" s="18">
        <v>0</v>
      </c>
      <c r="M137" s="18">
        <v>9467</v>
      </c>
      <c r="N137" s="18">
        <v>5223</v>
      </c>
      <c r="O137" s="18">
        <v>0</v>
      </c>
      <c r="P137" s="18">
        <v>46297.294900000001</v>
      </c>
      <c r="Q137" s="18">
        <v>7646.6</v>
      </c>
      <c r="R137" s="18">
        <v>-8046.95</v>
      </c>
      <c r="S137" s="18">
        <v>2830.16</v>
      </c>
      <c r="T137" s="18">
        <v>48727.104899999998</v>
      </c>
      <c r="U137" s="18">
        <v>64810.103000000003</v>
      </c>
      <c r="V137" s="18">
        <v>55088.587549999997</v>
      </c>
      <c r="W137" s="18">
        <v>-6361.4826499999999</v>
      </c>
      <c r="X137" s="18">
        <v>-4453.0378549999996</v>
      </c>
      <c r="Y137" s="18">
        <v>0.93100000000000005</v>
      </c>
      <c r="Z137" s="18">
        <v>10310</v>
      </c>
      <c r="AA137" s="18">
        <v>60338.205892999998</v>
      </c>
      <c r="AB137" s="18">
        <v>61079.757152678198</v>
      </c>
      <c r="AC137" s="18">
        <v>5924.3217412878903</v>
      </c>
      <c r="AD137" s="18">
        <v>-654.74944356467404</v>
      </c>
      <c r="AE137" s="18">
        <v>-6750467</v>
      </c>
      <c r="AF137" s="18"/>
      <c r="AG137" s="18"/>
    </row>
    <row r="138" spans="1:33">
      <c r="A138" s="18" t="s">
        <v>757</v>
      </c>
      <c r="B138" s="18" t="s">
        <v>790</v>
      </c>
      <c r="C138" s="18" t="s">
        <v>470</v>
      </c>
      <c r="D138" s="18">
        <v>106786.56</v>
      </c>
      <c r="E138" s="18">
        <v>9974</v>
      </c>
      <c r="F138" s="18">
        <v>116760.56</v>
      </c>
      <c r="G138" s="18">
        <v>45542</v>
      </c>
      <c r="H138" s="18">
        <v>23854</v>
      </c>
      <c r="I138" s="18">
        <v>1522</v>
      </c>
      <c r="J138" s="18">
        <v>0</v>
      </c>
      <c r="K138" s="18">
        <v>4970</v>
      </c>
      <c r="L138" s="18">
        <v>197</v>
      </c>
      <c r="M138" s="18">
        <v>11249</v>
      </c>
      <c r="N138" s="18">
        <v>9974</v>
      </c>
      <c r="O138" s="18">
        <v>0</v>
      </c>
      <c r="P138" s="18">
        <v>65821.852599999998</v>
      </c>
      <c r="Q138" s="18">
        <v>25794.1</v>
      </c>
      <c r="R138" s="18">
        <v>-9729.1</v>
      </c>
      <c r="S138" s="18">
        <v>6565.57</v>
      </c>
      <c r="T138" s="18">
        <v>88452.422600000005</v>
      </c>
      <c r="U138" s="18">
        <v>116760.56</v>
      </c>
      <c r="V138" s="18">
        <v>99246.475999999995</v>
      </c>
      <c r="W138" s="18">
        <v>-10794.053400000001</v>
      </c>
      <c r="X138" s="18">
        <v>-7555.8373799999999</v>
      </c>
      <c r="Y138" s="18">
        <v>0.93500000000000005</v>
      </c>
      <c r="Z138" s="18">
        <v>14019</v>
      </c>
      <c r="AA138" s="18">
        <v>109171.12360000001</v>
      </c>
      <c r="AB138" s="18">
        <v>110512.82713639</v>
      </c>
      <c r="AC138" s="18">
        <v>7883.0749080811702</v>
      </c>
      <c r="AD138" s="18">
        <v>1304.0037232285999</v>
      </c>
      <c r="AE138" s="18">
        <v>18280828</v>
      </c>
      <c r="AF138" s="18"/>
      <c r="AG138" s="18"/>
    </row>
    <row r="139" spans="1:33">
      <c r="A139" s="18" t="s">
        <v>791</v>
      </c>
      <c r="B139" s="18" t="s">
        <v>792</v>
      </c>
      <c r="C139" s="18" t="s">
        <v>472</v>
      </c>
      <c r="D139" s="18">
        <v>302494.46899999998</v>
      </c>
      <c r="E139" s="18">
        <v>24214</v>
      </c>
      <c r="F139" s="18">
        <v>326708.46899999998</v>
      </c>
      <c r="G139" s="18">
        <v>101219</v>
      </c>
      <c r="H139" s="18">
        <v>140899</v>
      </c>
      <c r="I139" s="18">
        <v>2030</v>
      </c>
      <c r="J139" s="18">
        <v>0</v>
      </c>
      <c r="K139" s="18">
        <v>9399</v>
      </c>
      <c r="L139" s="18">
        <v>513</v>
      </c>
      <c r="M139" s="18">
        <v>0</v>
      </c>
      <c r="N139" s="18">
        <v>24214</v>
      </c>
      <c r="O139" s="18">
        <v>7</v>
      </c>
      <c r="P139" s="18">
        <v>146291.82070000001</v>
      </c>
      <c r="Q139" s="18">
        <v>129478.8</v>
      </c>
      <c r="R139" s="18">
        <v>-442</v>
      </c>
      <c r="S139" s="18">
        <v>20581.900000000001</v>
      </c>
      <c r="T139" s="18">
        <v>295910.52069999999</v>
      </c>
      <c r="U139" s="18">
        <v>326708.46899999998</v>
      </c>
      <c r="V139" s="18">
        <v>277702.19864999998</v>
      </c>
      <c r="W139" s="18">
        <v>18208.322050000101</v>
      </c>
      <c r="X139" s="18">
        <v>12745.825435000101</v>
      </c>
      <c r="Y139" s="18">
        <v>1.0389999999999999</v>
      </c>
      <c r="Z139" s="18">
        <v>47340</v>
      </c>
      <c r="AA139" s="18">
        <v>339450.09929099999</v>
      </c>
      <c r="AB139" s="18">
        <v>343621.911246654</v>
      </c>
      <c r="AC139" s="18">
        <v>7258.5955058439704</v>
      </c>
      <c r="AD139" s="18">
        <v>679.52432099140697</v>
      </c>
      <c r="AE139" s="18">
        <v>32168681</v>
      </c>
      <c r="AF139" s="18"/>
      <c r="AG139" s="18"/>
    </row>
    <row r="140" spans="1:33">
      <c r="A140" s="18" t="s">
        <v>791</v>
      </c>
      <c r="B140" s="18" t="s">
        <v>793</v>
      </c>
      <c r="C140" s="18" t="s">
        <v>473</v>
      </c>
      <c r="D140" s="18">
        <v>588428.64</v>
      </c>
      <c r="E140" s="18">
        <v>34339</v>
      </c>
      <c r="F140" s="18">
        <v>622767.64</v>
      </c>
      <c r="G140" s="18">
        <v>382237</v>
      </c>
      <c r="H140" s="18">
        <v>53634</v>
      </c>
      <c r="I140" s="18">
        <v>45240</v>
      </c>
      <c r="J140" s="18">
        <v>0</v>
      </c>
      <c r="K140" s="18">
        <v>11411</v>
      </c>
      <c r="L140" s="18">
        <v>9520</v>
      </c>
      <c r="M140" s="18">
        <v>32319</v>
      </c>
      <c r="N140" s="18">
        <v>34339</v>
      </c>
      <c r="O140" s="18">
        <v>589</v>
      </c>
      <c r="P140" s="18">
        <v>552447.1361</v>
      </c>
      <c r="Q140" s="18">
        <v>93742.25</v>
      </c>
      <c r="R140" s="18">
        <v>-36063.800000000003</v>
      </c>
      <c r="S140" s="18">
        <v>23693.919999999998</v>
      </c>
      <c r="T140" s="18">
        <v>633819.5061</v>
      </c>
      <c r="U140" s="18">
        <v>622767.64</v>
      </c>
      <c r="V140" s="18">
        <v>529352.49399999995</v>
      </c>
      <c r="W140" s="18">
        <v>104467.01210000001</v>
      </c>
      <c r="X140" s="18">
        <v>73126.908469999995</v>
      </c>
      <c r="Y140" s="18">
        <v>1.117</v>
      </c>
      <c r="Z140" s="18">
        <v>106124</v>
      </c>
      <c r="AA140" s="18">
        <v>695631.45388000004</v>
      </c>
      <c r="AB140" s="18">
        <v>704180.70345184195</v>
      </c>
      <c r="AC140" s="18">
        <v>6635.4519566906902</v>
      </c>
      <c r="AD140" s="18">
        <v>56.3807718381195</v>
      </c>
      <c r="AE140" s="18">
        <v>5983353</v>
      </c>
      <c r="AF140" s="18"/>
      <c r="AG140" s="18"/>
    </row>
    <row r="141" spans="1:33">
      <c r="A141" s="18" t="s">
        <v>791</v>
      </c>
      <c r="B141" s="18" t="s">
        <v>794</v>
      </c>
      <c r="C141" s="18" t="s">
        <v>474</v>
      </c>
      <c r="D141" s="18">
        <v>48746.940999999999</v>
      </c>
      <c r="E141" s="18">
        <v>2043</v>
      </c>
      <c r="F141" s="18">
        <v>50789.940999999999</v>
      </c>
      <c r="G141" s="18">
        <v>26425</v>
      </c>
      <c r="H141" s="18">
        <v>14646</v>
      </c>
      <c r="I141" s="18">
        <v>1141</v>
      </c>
      <c r="J141" s="18">
        <v>0</v>
      </c>
      <c r="K141" s="18">
        <v>1932</v>
      </c>
      <c r="L141" s="18">
        <v>0</v>
      </c>
      <c r="M141" s="18">
        <v>4061</v>
      </c>
      <c r="N141" s="18">
        <v>2043</v>
      </c>
      <c r="O141" s="18">
        <v>361</v>
      </c>
      <c r="P141" s="18">
        <v>38192.052499999998</v>
      </c>
      <c r="Q141" s="18">
        <v>15061.15</v>
      </c>
      <c r="R141" s="18">
        <v>-3758.7</v>
      </c>
      <c r="S141" s="18">
        <v>1046.18</v>
      </c>
      <c r="T141" s="18">
        <v>50540.682500000003</v>
      </c>
      <c r="U141" s="18">
        <v>50789.940999999999</v>
      </c>
      <c r="V141" s="18">
        <v>43171.449849999997</v>
      </c>
      <c r="W141" s="18">
        <v>7369.2326500000099</v>
      </c>
      <c r="X141" s="18">
        <v>5158.4628549999998</v>
      </c>
      <c r="Y141" s="18">
        <v>1.1020000000000001</v>
      </c>
      <c r="Z141" s="18">
        <v>10228</v>
      </c>
      <c r="AA141" s="18">
        <v>55970.514982000001</v>
      </c>
      <c r="AB141" s="18">
        <v>56658.387703362299</v>
      </c>
      <c r="AC141" s="18">
        <v>5539.5373194527101</v>
      </c>
      <c r="AD141" s="18">
        <v>-1039.5338653998599</v>
      </c>
      <c r="AE141" s="18">
        <v>-10632352</v>
      </c>
      <c r="AF141" s="18"/>
      <c r="AG141" s="18"/>
    </row>
    <row r="142" spans="1:33">
      <c r="A142" s="18" t="s">
        <v>791</v>
      </c>
      <c r="B142" s="18" t="s">
        <v>795</v>
      </c>
      <c r="C142" s="18" t="s">
        <v>475</v>
      </c>
      <c r="D142" s="18">
        <v>465103.66700000002</v>
      </c>
      <c r="E142" s="18">
        <v>19371</v>
      </c>
      <c r="F142" s="18">
        <v>484474.66700000002</v>
      </c>
      <c r="G142" s="18">
        <v>286881</v>
      </c>
      <c r="H142" s="18">
        <v>88262</v>
      </c>
      <c r="I142" s="18">
        <v>15204</v>
      </c>
      <c r="J142" s="18">
        <v>397</v>
      </c>
      <c r="K142" s="18">
        <v>18014</v>
      </c>
      <c r="L142" s="18">
        <v>1293</v>
      </c>
      <c r="M142" s="18">
        <v>31604</v>
      </c>
      <c r="N142" s="18">
        <v>19371</v>
      </c>
      <c r="O142" s="18">
        <v>3979</v>
      </c>
      <c r="P142" s="18">
        <v>414629.10930000001</v>
      </c>
      <c r="Q142" s="18">
        <v>103595.45</v>
      </c>
      <c r="R142" s="18">
        <v>-31344.6</v>
      </c>
      <c r="S142" s="18">
        <v>11092.67</v>
      </c>
      <c r="T142" s="18">
        <v>497972.62929999997</v>
      </c>
      <c r="U142" s="18">
        <v>484474.66700000002</v>
      </c>
      <c r="V142" s="18">
        <v>411803.46694999997</v>
      </c>
      <c r="W142" s="18">
        <v>86169.162349999999</v>
      </c>
      <c r="X142" s="18">
        <v>60318.413645000001</v>
      </c>
      <c r="Y142" s="18">
        <v>1.125</v>
      </c>
      <c r="Z142" s="18">
        <v>85637</v>
      </c>
      <c r="AA142" s="18">
        <v>545034.00037499995</v>
      </c>
      <c r="AB142" s="18">
        <v>551732.42044838204</v>
      </c>
      <c r="AC142" s="18">
        <v>6442.6873950323097</v>
      </c>
      <c r="AD142" s="18">
        <v>-136.38378982025901</v>
      </c>
      <c r="AE142" s="18">
        <v>-11679499</v>
      </c>
      <c r="AF142" s="18"/>
      <c r="AG142" s="18"/>
    </row>
    <row r="143" spans="1:33">
      <c r="A143" s="18" t="s">
        <v>791</v>
      </c>
      <c r="B143" s="18" t="s">
        <v>796</v>
      </c>
      <c r="C143" s="18" t="s">
        <v>476</v>
      </c>
      <c r="D143" s="18">
        <v>150119.78599999999</v>
      </c>
      <c r="E143" s="18">
        <v>11714</v>
      </c>
      <c r="F143" s="18">
        <v>161833.78599999999</v>
      </c>
      <c r="G143" s="18">
        <v>85696</v>
      </c>
      <c r="H143" s="18">
        <v>19742</v>
      </c>
      <c r="I143" s="18">
        <v>2313</v>
      </c>
      <c r="J143" s="18">
        <v>7038</v>
      </c>
      <c r="K143" s="18">
        <v>3766</v>
      </c>
      <c r="L143" s="18">
        <v>156</v>
      </c>
      <c r="M143" s="18">
        <v>22391</v>
      </c>
      <c r="N143" s="18">
        <v>11714</v>
      </c>
      <c r="O143" s="18">
        <v>11</v>
      </c>
      <c r="P143" s="18">
        <v>123856.42879999999</v>
      </c>
      <c r="Q143" s="18">
        <v>27930.15</v>
      </c>
      <c r="R143" s="18">
        <v>-19174.3</v>
      </c>
      <c r="S143" s="18">
        <v>6150.43</v>
      </c>
      <c r="T143" s="18">
        <v>138762.70879999999</v>
      </c>
      <c r="U143" s="18">
        <v>161833.78599999999</v>
      </c>
      <c r="V143" s="18">
        <v>137558.7181</v>
      </c>
      <c r="W143" s="18">
        <v>1203.9907000000201</v>
      </c>
      <c r="X143" s="18">
        <v>842.79349000001696</v>
      </c>
      <c r="Y143" s="18">
        <v>1.0049999999999999</v>
      </c>
      <c r="Z143" s="18">
        <v>26585</v>
      </c>
      <c r="AA143" s="18">
        <v>162642.95493000001</v>
      </c>
      <c r="AB143" s="18">
        <v>164641.82258476599</v>
      </c>
      <c r="AC143" s="18">
        <v>6193.0345151313104</v>
      </c>
      <c r="AD143" s="18">
        <v>-386.036669721257</v>
      </c>
      <c r="AE143" s="18">
        <v>-10262785</v>
      </c>
      <c r="AF143" s="18"/>
      <c r="AG143" s="18"/>
    </row>
    <row r="144" spans="1:33">
      <c r="A144" s="18" t="s">
        <v>791</v>
      </c>
      <c r="B144" s="18" t="s">
        <v>797</v>
      </c>
      <c r="C144" s="18" t="s">
        <v>477</v>
      </c>
      <c r="D144" s="18">
        <v>326915.34700000001</v>
      </c>
      <c r="E144" s="18">
        <v>24597</v>
      </c>
      <c r="F144" s="18">
        <v>351512.34700000001</v>
      </c>
      <c r="G144" s="18">
        <v>192571</v>
      </c>
      <c r="H144" s="18">
        <v>36051</v>
      </c>
      <c r="I144" s="18">
        <v>23950</v>
      </c>
      <c r="J144" s="18">
        <v>0</v>
      </c>
      <c r="K144" s="18">
        <v>10772</v>
      </c>
      <c r="L144" s="18">
        <v>1733</v>
      </c>
      <c r="M144" s="18">
        <v>22651</v>
      </c>
      <c r="N144" s="18">
        <v>24597</v>
      </c>
      <c r="O144" s="18">
        <v>638</v>
      </c>
      <c r="P144" s="18">
        <v>278322.86629999999</v>
      </c>
      <c r="Q144" s="18">
        <v>60157.05</v>
      </c>
      <c r="R144" s="18">
        <v>-21268.7</v>
      </c>
      <c r="S144" s="18">
        <v>17056.78</v>
      </c>
      <c r="T144" s="18">
        <v>334267.9963</v>
      </c>
      <c r="U144" s="18">
        <v>351512.34700000001</v>
      </c>
      <c r="V144" s="18">
        <v>298785.49495000002</v>
      </c>
      <c r="W144" s="18">
        <v>35482.501349999999</v>
      </c>
      <c r="X144" s="18">
        <v>24837.750945</v>
      </c>
      <c r="Y144" s="18">
        <v>1.071</v>
      </c>
      <c r="Z144" s="18">
        <v>69017</v>
      </c>
      <c r="AA144" s="18">
        <v>376469.72363700002</v>
      </c>
      <c r="AB144" s="18">
        <v>381096.50352980598</v>
      </c>
      <c r="AC144" s="18">
        <v>5521.7772944318904</v>
      </c>
      <c r="AD144" s="18">
        <v>-1057.2938904206801</v>
      </c>
      <c r="AE144" s="18">
        <v>-72971252</v>
      </c>
      <c r="AF144" s="18"/>
      <c r="AG144" s="18"/>
    </row>
    <row r="145" spans="1:33">
      <c r="A145" s="18" t="s">
        <v>798</v>
      </c>
      <c r="B145" s="18" t="s">
        <v>799</v>
      </c>
      <c r="C145" s="18" t="s">
        <v>479</v>
      </c>
      <c r="D145" s="18">
        <v>184579.18700000001</v>
      </c>
      <c r="E145" s="18">
        <v>8336</v>
      </c>
      <c r="F145" s="18">
        <v>192915.18700000001</v>
      </c>
      <c r="G145" s="18">
        <v>118380</v>
      </c>
      <c r="H145" s="18">
        <v>35016</v>
      </c>
      <c r="I145" s="18">
        <v>3764</v>
      </c>
      <c r="J145" s="18">
        <v>0</v>
      </c>
      <c r="K145" s="18">
        <v>11198</v>
      </c>
      <c r="L145" s="18">
        <v>90</v>
      </c>
      <c r="M145" s="18">
        <v>13559</v>
      </c>
      <c r="N145" s="18">
        <v>8336</v>
      </c>
      <c r="O145" s="18">
        <v>4793</v>
      </c>
      <c r="P145" s="18">
        <v>171094.614</v>
      </c>
      <c r="Q145" s="18">
        <v>42481.3</v>
      </c>
      <c r="R145" s="18">
        <v>-15675.7</v>
      </c>
      <c r="S145" s="18">
        <v>4780.57</v>
      </c>
      <c r="T145" s="18">
        <v>202680.78400000001</v>
      </c>
      <c r="U145" s="18">
        <v>192915.18700000001</v>
      </c>
      <c r="V145" s="18">
        <v>163977.90895000001</v>
      </c>
      <c r="W145" s="18">
        <v>38702.875050000002</v>
      </c>
      <c r="X145" s="18">
        <v>27092.012535000002</v>
      </c>
      <c r="Y145" s="18">
        <v>1.1399999999999999</v>
      </c>
      <c r="Z145" s="18">
        <v>32519</v>
      </c>
      <c r="AA145" s="18">
        <v>219923.31318</v>
      </c>
      <c r="AB145" s="18">
        <v>222626.15141503801</v>
      </c>
      <c r="AC145" s="18">
        <v>6846.0331318625604</v>
      </c>
      <c r="AD145" s="18">
        <v>266.96194700999001</v>
      </c>
      <c r="AE145" s="18">
        <v>8681336</v>
      </c>
      <c r="AF145" s="18"/>
      <c r="AG145" s="18"/>
    </row>
    <row r="146" spans="1:33">
      <c r="A146" s="18" t="s">
        <v>798</v>
      </c>
      <c r="B146" s="18" t="s">
        <v>800</v>
      </c>
      <c r="C146" s="18" t="s">
        <v>480</v>
      </c>
      <c r="D146" s="18">
        <v>294697.99</v>
      </c>
      <c r="E146" s="18">
        <v>30560</v>
      </c>
      <c r="F146" s="18">
        <v>325257.99</v>
      </c>
      <c r="G146" s="18">
        <v>223311</v>
      </c>
      <c r="H146" s="18">
        <v>38954</v>
      </c>
      <c r="I146" s="18">
        <v>8488</v>
      </c>
      <c r="J146" s="18">
        <v>0</v>
      </c>
      <c r="K146" s="18">
        <v>9705</v>
      </c>
      <c r="L146" s="18">
        <v>1783</v>
      </c>
      <c r="M146" s="18">
        <v>92362</v>
      </c>
      <c r="N146" s="18">
        <v>30560</v>
      </c>
      <c r="O146" s="18">
        <v>196</v>
      </c>
      <c r="P146" s="18">
        <v>322751.38829999999</v>
      </c>
      <c r="Q146" s="18">
        <v>48574.95</v>
      </c>
      <c r="R146" s="18">
        <v>-80189.850000000006</v>
      </c>
      <c r="S146" s="18">
        <v>10274.459999999999</v>
      </c>
      <c r="T146" s="18">
        <v>301410.94829999999</v>
      </c>
      <c r="U146" s="18">
        <v>325257.99</v>
      </c>
      <c r="V146" s="18">
        <v>276469.29149999999</v>
      </c>
      <c r="W146" s="18">
        <v>24941.656800000099</v>
      </c>
      <c r="X146" s="18">
        <v>17459.159759999999</v>
      </c>
      <c r="Y146" s="18">
        <v>1.054</v>
      </c>
      <c r="Z146" s="18">
        <v>42632</v>
      </c>
      <c r="AA146" s="18">
        <v>342821.92145999998</v>
      </c>
      <c r="AB146" s="18">
        <v>347035.17281445302</v>
      </c>
      <c r="AC146" s="18">
        <v>8140.2508166272501</v>
      </c>
      <c r="AD146" s="18">
        <v>1561.1796317746901</v>
      </c>
      <c r="AE146" s="18">
        <v>66556210</v>
      </c>
      <c r="AF146" s="18"/>
      <c r="AG146" s="18"/>
    </row>
    <row r="147" spans="1:33">
      <c r="A147" s="18" t="s">
        <v>798</v>
      </c>
      <c r="B147" s="18" t="s">
        <v>801</v>
      </c>
      <c r="C147" s="18" t="s">
        <v>481</v>
      </c>
      <c r="D147" s="18">
        <v>54208.150999999998</v>
      </c>
      <c r="E147" s="18">
        <v>5690</v>
      </c>
      <c r="F147" s="18">
        <v>59898.150999999998</v>
      </c>
      <c r="G147" s="18">
        <v>26861</v>
      </c>
      <c r="H147" s="18">
        <v>19314</v>
      </c>
      <c r="I147" s="18">
        <v>427</v>
      </c>
      <c r="J147" s="18">
        <v>0</v>
      </c>
      <c r="K147" s="18">
        <v>2237</v>
      </c>
      <c r="L147" s="18">
        <v>67</v>
      </c>
      <c r="M147" s="18">
        <v>9907</v>
      </c>
      <c r="N147" s="18">
        <v>5690</v>
      </c>
      <c r="O147" s="18">
        <v>137</v>
      </c>
      <c r="P147" s="18">
        <v>38822.203300000001</v>
      </c>
      <c r="Q147" s="18">
        <v>18681.3</v>
      </c>
      <c r="R147" s="18">
        <v>-8594.35</v>
      </c>
      <c r="S147" s="18">
        <v>3152.31</v>
      </c>
      <c r="T147" s="18">
        <v>52061.463300000003</v>
      </c>
      <c r="U147" s="18">
        <v>59898.150999999998</v>
      </c>
      <c r="V147" s="18">
        <v>50913.428350000002</v>
      </c>
      <c r="W147" s="18">
        <v>1148.03495</v>
      </c>
      <c r="X147" s="18">
        <v>803.62446500000101</v>
      </c>
      <c r="Y147" s="18">
        <v>1.0129999999999999</v>
      </c>
      <c r="Z147" s="18">
        <v>9066</v>
      </c>
      <c r="AA147" s="18">
        <v>60676.826963</v>
      </c>
      <c r="AB147" s="18">
        <v>61422.539845936502</v>
      </c>
      <c r="AC147" s="18">
        <v>6775.0430008754201</v>
      </c>
      <c r="AD147" s="18">
        <v>195.971816022849</v>
      </c>
      <c r="AE147" s="18">
        <v>1776680</v>
      </c>
      <c r="AF147" s="18"/>
      <c r="AG147" s="18"/>
    </row>
    <row r="148" spans="1:33">
      <c r="A148" s="18" t="s">
        <v>798</v>
      </c>
      <c r="B148" s="18" t="s">
        <v>802</v>
      </c>
      <c r="C148" s="18" t="s">
        <v>482</v>
      </c>
      <c r="D148" s="18">
        <v>52472.345999999998</v>
      </c>
      <c r="E148" s="18">
        <v>5743</v>
      </c>
      <c r="F148" s="18">
        <v>58215.345999999998</v>
      </c>
      <c r="G148" s="18">
        <v>24647</v>
      </c>
      <c r="H148" s="18">
        <v>16805</v>
      </c>
      <c r="I148" s="18">
        <v>1085</v>
      </c>
      <c r="J148" s="18">
        <v>0</v>
      </c>
      <c r="K148" s="18">
        <v>3556</v>
      </c>
      <c r="L148" s="18">
        <v>677</v>
      </c>
      <c r="M148" s="18">
        <v>8828</v>
      </c>
      <c r="N148" s="18">
        <v>5743</v>
      </c>
      <c r="O148" s="18">
        <v>0</v>
      </c>
      <c r="P148" s="18">
        <v>35622.309099999999</v>
      </c>
      <c r="Q148" s="18">
        <v>18229.099999999999</v>
      </c>
      <c r="R148" s="18">
        <v>-8079.25</v>
      </c>
      <c r="S148" s="18">
        <v>3380.79</v>
      </c>
      <c r="T148" s="18">
        <v>49152.949099999998</v>
      </c>
      <c r="U148" s="18">
        <v>58215.345999999998</v>
      </c>
      <c r="V148" s="18">
        <v>49483.044099999999</v>
      </c>
      <c r="W148" s="18">
        <v>-330.09500000000099</v>
      </c>
      <c r="X148" s="18">
        <v>-231.06650000000101</v>
      </c>
      <c r="Y148" s="18">
        <v>0.996</v>
      </c>
      <c r="Z148" s="18">
        <v>9811</v>
      </c>
      <c r="AA148" s="18">
        <v>57982.484616000002</v>
      </c>
      <c r="AB148" s="18">
        <v>58695.084267744904</v>
      </c>
      <c r="AC148" s="18">
        <v>5982.5791731469699</v>
      </c>
      <c r="AD148" s="18">
        <v>-596.49201170559797</v>
      </c>
      <c r="AE148" s="18">
        <v>-5852183</v>
      </c>
      <c r="AF148" s="18"/>
      <c r="AG148" s="18"/>
    </row>
    <row r="149" spans="1:33">
      <c r="A149" s="18" t="s">
        <v>798</v>
      </c>
      <c r="B149" s="18" t="s">
        <v>803</v>
      </c>
      <c r="C149" s="18" t="s">
        <v>483</v>
      </c>
      <c r="D149" s="18">
        <v>654658.42500000005</v>
      </c>
      <c r="E149" s="18">
        <v>60294</v>
      </c>
      <c r="F149" s="18">
        <v>714952.42500000005</v>
      </c>
      <c r="G149" s="18">
        <v>334777</v>
      </c>
      <c r="H149" s="18">
        <v>175452</v>
      </c>
      <c r="I149" s="18">
        <v>94587</v>
      </c>
      <c r="J149" s="18">
        <v>0</v>
      </c>
      <c r="K149" s="18">
        <v>1163</v>
      </c>
      <c r="L149" s="18">
        <v>70187</v>
      </c>
      <c r="M149" s="18">
        <v>75890</v>
      </c>
      <c r="N149" s="18">
        <v>60294</v>
      </c>
      <c r="O149" s="18">
        <v>4481</v>
      </c>
      <c r="P149" s="18">
        <v>483853.19809999998</v>
      </c>
      <c r="Q149" s="18">
        <v>230521.7</v>
      </c>
      <c r="R149" s="18">
        <v>-127974.3</v>
      </c>
      <c r="S149" s="18">
        <v>38348.6</v>
      </c>
      <c r="T149" s="18">
        <v>624749.19810000004</v>
      </c>
      <c r="U149" s="18">
        <v>714952.42500000005</v>
      </c>
      <c r="V149" s="18">
        <v>607709.56125000003</v>
      </c>
      <c r="W149" s="18">
        <v>17039.636849999901</v>
      </c>
      <c r="X149" s="18">
        <v>11927.745794999901</v>
      </c>
      <c r="Y149" s="18">
        <v>1.0169999999999999</v>
      </c>
      <c r="Z149" s="18">
        <v>114880</v>
      </c>
      <c r="AA149" s="18">
        <v>727106.61622500001</v>
      </c>
      <c r="AB149" s="18">
        <v>736042.692782167</v>
      </c>
      <c r="AC149" s="18">
        <v>6407.0568661400403</v>
      </c>
      <c r="AD149" s="18">
        <v>-172.01431871253001</v>
      </c>
      <c r="AE149" s="18">
        <v>-19761005</v>
      </c>
      <c r="AF149" s="18"/>
      <c r="AG149" s="18"/>
    </row>
    <row r="150" spans="1:33">
      <c r="A150" s="18" t="s">
        <v>798</v>
      </c>
      <c r="B150" s="18" t="s">
        <v>804</v>
      </c>
      <c r="C150" s="18" t="s">
        <v>484</v>
      </c>
      <c r="D150" s="18">
        <v>59724.337</v>
      </c>
      <c r="E150" s="18">
        <v>2495</v>
      </c>
      <c r="F150" s="18">
        <v>62219.337</v>
      </c>
      <c r="G150" s="18">
        <v>42313</v>
      </c>
      <c r="H150" s="18">
        <v>934</v>
      </c>
      <c r="I150" s="18">
        <v>2693</v>
      </c>
      <c r="J150" s="18">
        <v>0</v>
      </c>
      <c r="K150" s="18">
        <v>4945</v>
      </c>
      <c r="L150" s="18">
        <v>1974</v>
      </c>
      <c r="M150" s="18">
        <v>7270</v>
      </c>
      <c r="N150" s="18">
        <v>2495</v>
      </c>
      <c r="O150" s="18">
        <v>21898</v>
      </c>
      <c r="P150" s="18">
        <v>61154.978900000002</v>
      </c>
      <c r="Q150" s="18">
        <v>7286.2</v>
      </c>
      <c r="R150" s="18">
        <v>-26470.7</v>
      </c>
      <c r="S150" s="18">
        <v>884.85</v>
      </c>
      <c r="T150" s="18">
        <v>42855.3289</v>
      </c>
      <c r="U150" s="18">
        <v>62219.337</v>
      </c>
      <c r="V150" s="18">
        <v>52886.436450000001</v>
      </c>
      <c r="W150" s="18">
        <v>-10031.107550000001</v>
      </c>
      <c r="X150" s="18">
        <v>-7021.7752849999997</v>
      </c>
      <c r="Y150" s="18">
        <v>0.88700000000000001</v>
      </c>
      <c r="Z150" s="18">
        <v>4598</v>
      </c>
      <c r="AA150" s="18">
        <v>55188.551918999998</v>
      </c>
      <c r="AB150" s="18">
        <v>55866.814382884397</v>
      </c>
      <c r="AC150" s="18">
        <v>12150.242362523801</v>
      </c>
      <c r="AD150" s="18">
        <v>5571.17117767122</v>
      </c>
      <c r="AE150" s="18">
        <v>25616245</v>
      </c>
      <c r="AF150" s="18"/>
      <c r="AG150" s="18"/>
    </row>
    <row r="151" spans="1:33">
      <c r="A151" s="18" t="s">
        <v>798</v>
      </c>
      <c r="B151" s="18" t="s">
        <v>805</v>
      </c>
      <c r="C151" s="18" t="s">
        <v>485</v>
      </c>
      <c r="D151" s="18">
        <v>45781.906000000003</v>
      </c>
      <c r="E151" s="18">
        <v>3294</v>
      </c>
      <c r="F151" s="18">
        <v>49075.906000000003</v>
      </c>
      <c r="G151" s="18">
        <v>30953</v>
      </c>
      <c r="H151" s="18">
        <v>7143</v>
      </c>
      <c r="I151" s="18">
        <v>6814</v>
      </c>
      <c r="J151" s="18">
        <v>0</v>
      </c>
      <c r="K151" s="18">
        <v>3452</v>
      </c>
      <c r="L151" s="18">
        <v>5443</v>
      </c>
      <c r="M151" s="18">
        <v>9319</v>
      </c>
      <c r="N151" s="18">
        <v>3294</v>
      </c>
      <c r="O151" s="18">
        <v>0</v>
      </c>
      <c r="P151" s="18">
        <v>44736.370900000002</v>
      </c>
      <c r="Q151" s="18">
        <v>14797.65</v>
      </c>
      <c r="R151" s="18">
        <v>-12547.7</v>
      </c>
      <c r="S151" s="18">
        <v>1215.67</v>
      </c>
      <c r="T151" s="18">
        <v>48201.990899999997</v>
      </c>
      <c r="U151" s="18">
        <v>49075.906000000003</v>
      </c>
      <c r="V151" s="18">
        <v>41714.520100000002</v>
      </c>
      <c r="W151" s="18">
        <v>6487.4708000000001</v>
      </c>
      <c r="X151" s="18">
        <v>4541.2295599999998</v>
      </c>
      <c r="Y151" s="18">
        <v>1.093</v>
      </c>
      <c r="Z151" s="18">
        <v>5600</v>
      </c>
      <c r="AA151" s="18">
        <v>53639.965257999997</v>
      </c>
      <c r="AB151" s="18">
        <v>54299.195727608298</v>
      </c>
      <c r="AC151" s="18">
        <v>9696.2849513586207</v>
      </c>
      <c r="AD151" s="18">
        <v>3117.21376650605</v>
      </c>
      <c r="AE151" s="18">
        <v>17456397</v>
      </c>
      <c r="AF151" s="18"/>
      <c r="AG151" s="18"/>
    </row>
    <row r="152" spans="1:33">
      <c r="A152" s="18" t="s">
        <v>798</v>
      </c>
      <c r="B152" s="18" t="s">
        <v>806</v>
      </c>
      <c r="C152" s="18" t="s">
        <v>486</v>
      </c>
      <c r="D152" s="18">
        <v>226879.23</v>
      </c>
      <c r="E152" s="18">
        <v>25336</v>
      </c>
      <c r="F152" s="18">
        <v>252215.23</v>
      </c>
      <c r="G152" s="18">
        <v>140646</v>
      </c>
      <c r="H152" s="18">
        <v>17713</v>
      </c>
      <c r="I152" s="18">
        <v>5830</v>
      </c>
      <c r="J152" s="18">
        <v>0</v>
      </c>
      <c r="K152" s="18">
        <v>6669</v>
      </c>
      <c r="L152" s="18">
        <v>9424</v>
      </c>
      <c r="M152" s="18">
        <v>52747</v>
      </c>
      <c r="N152" s="18">
        <v>25336</v>
      </c>
      <c r="O152" s="18">
        <v>226</v>
      </c>
      <c r="P152" s="18">
        <v>203275.66380000001</v>
      </c>
      <c r="Q152" s="18">
        <v>25680.2</v>
      </c>
      <c r="R152" s="18">
        <v>-53037.45</v>
      </c>
      <c r="S152" s="18">
        <v>12568.61</v>
      </c>
      <c r="T152" s="18">
        <v>188487.0238</v>
      </c>
      <c r="U152" s="18">
        <v>252215.23</v>
      </c>
      <c r="V152" s="18">
        <v>214382.9455</v>
      </c>
      <c r="W152" s="18">
        <v>-25895.921699999999</v>
      </c>
      <c r="X152" s="18">
        <v>-18127.145189999999</v>
      </c>
      <c r="Y152" s="18">
        <v>0.92800000000000005</v>
      </c>
      <c r="Z152" s="18">
        <v>32819</v>
      </c>
      <c r="AA152" s="18">
        <v>234055.73344000001</v>
      </c>
      <c r="AB152" s="18">
        <v>236932.25788083501</v>
      </c>
      <c r="AC152" s="18">
        <v>7219.36249979691</v>
      </c>
      <c r="AD152" s="18">
        <v>640.29131494434</v>
      </c>
      <c r="AE152" s="18">
        <v>21013721</v>
      </c>
      <c r="AF152" s="18"/>
      <c r="AG152" s="18"/>
    </row>
    <row r="153" spans="1:33">
      <c r="A153" s="18" t="s">
        <v>798</v>
      </c>
      <c r="B153" s="18" t="s">
        <v>807</v>
      </c>
      <c r="C153" s="18" t="s">
        <v>487</v>
      </c>
      <c r="D153" s="18">
        <v>30813.13</v>
      </c>
      <c r="E153" s="18">
        <v>1034</v>
      </c>
      <c r="F153" s="18">
        <v>31847.13</v>
      </c>
      <c r="G153" s="18">
        <v>8415</v>
      </c>
      <c r="H153" s="18">
        <v>8297</v>
      </c>
      <c r="I153" s="18">
        <v>239</v>
      </c>
      <c r="J153" s="18">
        <v>0</v>
      </c>
      <c r="K153" s="18">
        <v>1393</v>
      </c>
      <c r="L153" s="18">
        <v>98</v>
      </c>
      <c r="M153" s="18">
        <v>0</v>
      </c>
      <c r="N153" s="18">
        <v>1034</v>
      </c>
      <c r="O153" s="18">
        <v>0</v>
      </c>
      <c r="P153" s="18">
        <v>12162.199500000001</v>
      </c>
      <c r="Q153" s="18">
        <v>8439.65</v>
      </c>
      <c r="R153" s="18">
        <v>-83.3</v>
      </c>
      <c r="S153" s="18">
        <v>878.9</v>
      </c>
      <c r="T153" s="18">
        <v>21397.449499999999</v>
      </c>
      <c r="U153" s="18">
        <v>31847.13</v>
      </c>
      <c r="V153" s="18">
        <v>27070.0605</v>
      </c>
      <c r="W153" s="18">
        <v>-5672.6109999999999</v>
      </c>
      <c r="X153" s="18">
        <v>-3970.8276999999998</v>
      </c>
      <c r="Y153" s="18">
        <v>0.875</v>
      </c>
      <c r="Z153" s="18">
        <v>6373</v>
      </c>
      <c r="AA153" s="18">
        <v>27866.23875</v>
      </c>
      <c r="AB153" s="18">
        <v>28208.712380790399</v>
      </c>
      <c r="AC153" s="18">
        <v>4426.2846980684799</v>
      </c>
      <c r="AD153" s="18">
        <v>-2152.7864867840899</v>
      </c>
      <c r="AE153" s="18">
        <v>-13719708</v>
      </c>
      <c r="AF153" s="18"/>
      <c r="AG153" s="18"/>
    </row>
    <row r="154" spans="1:33">
      <c r="A154" s="18" t="s">
        <v>798</v>
      </c>
      <c r="B154" s="18" t="s">
        <v>808</v>
      </c>
      <c r="C154" s="18" t="s">
        <v>488</v>
      </c>
      <c r="D154" s="18">
        <v>40382.438000000002</v>
      </c>
      <c r="E154" s="18">
        <v>3367</v>
      </c>
      <c r="F154" s="18">
        <v>43749.438000000002</v>
      </c>
      <c r="G154" s="18">
        <v>34003</v>
      </c>
      <c r="H154" s="18">
        <v>6759</v>
      </c>
      <c r="I154" s="18">
        <v>133</v>
      </c>
      <c r="J154" s="18">
        <v>0</v>
      </c>
      <c r="K154" s="18">
        <v>5126</v>
      </c>
      <c r="L154" s="18">
        <v>3</v>
      </c>
      <c r="M154" s="18">
        <v>19881</v>
      </c>
      <c r="N154" s="18">
        <v>3367</v>
      </c>
      <c r="O154" s="18">
        <v>228</v>
      </c>
      <c r="P154" s="18">
        <v>49144.535900000003</v>
      </c>
      <c r="Q154" s="18">
        <v>10215.299999999999</v>
      </c>
      <c r="R154" s="18">
        <v>-17095.2</v>
      </c>
      <c r="S154" s="18">
        <v>-517.82000000000005</v>
      </c>
      <c r="T154" s="18">
        <v>41746.815900000001</v>
      </c>
      <c r="U154" s="18">
        <v>43749.438000000002</v>
      </c>
      <c r="V154" s="18">
        <v>37187.022299999997</v>
      </c>
      <c r="W154" s="18">
        <v>4559.7936</v>
      </c>
      <c r="X154" s="18">
        <v>3191.8555200000001</v>
      </c>
      <c r="Y154" s="18">
        <v>1.073</v>
      </c>
      <c r="Z154" s="18">
        <v>5564</v>
      </c>
      <c r="AA154" s="18">
        <v>46943.146974000003</v>
      </c>
      <c r="AB154" s="18">
        <v>47520.074134107403</v>
      </c>
      <c r="AC154" s="18">
        <v>8540.6315841314608</v>
      </c>
      <c r="AD154" s="18">
        <v>1961.5603992788899</v>
      </c>
      <c r="AE154" s="18">
        <v>10914122</v>
      </c>
      <c r="AF154" s="18"/>
      <c r="AG154" s="18"/>
    </row>
    <row r="155" spans="1:33">
      <c r="A155" s="18" t="s">
        <v>798</v>
      </c>
      <c r="B155" s="18" t="s">
        <v>809</v>
      </c>
      <c r="C155" s="18" t="s">
        <v>489</v>
      </c>
      <c r="D155" s="18">
        <v>35588.627</v>
      </c>
      <c r="E155" s="18">
        <v>1666</v>
      </c>
      <c r="F155" s="18">
        <v>37254.627</v>
      </c>
      <c r="G155" s="18">
        <v>20703</v>
      </c>
      <c r="H155" s="18">
        <v>1881</v>
      </c>
      <c r="I155" s="18">
        <v>504</v>
      </c>
      <c r="J155" s="18">
        <v>0</v>
      </c>
      <c r="K155" s="18">
        <v>3252</v>
      </c>
      <c r="L155" s="18">
        <v>265</v>
      </c>
      <c r="M155" s="18">
        <v>3313</v>
      </c>
      <c r="N155" s="18">
        <v>1666</v>
      </c>
      <c r="O155" s="18">
        <v>14</v>
      </c>
      <c r="P155" s="18">
        <v>29922.045900000001</v>
      </c>
      <c r="Q155" s="18">
        <v>4791.45</v>
      </c>
      <c r="R155" s="18">
        <v>-3053.2</v>
      </c>
      <c r="S155" s="18">
        <v>852.89</v>
      </c>
      <c r="T155" s="18">
        <v>32513.1859</v>
      </c>
      <c r="U155" s="18">
        <v>37254.627</v>
      </c>
      <c r="V155" s="18">
        <v>31666.432949999999</v>
      </c>
      <c r="W155" s="18">
        <v>846.75295000000199</v>
      </c>
      <c r="X155" s="18">
        <v>592.72706500000095</v>
      </c>
      <c r="Y155" s="18">
        <v>1.016</v>
      </c>
      <c r="Z155" s="18">
        <v>5055</v>
      </c>
      <c r="AA155" s="18">
        <v>37850.701031999997</v>
      </c>
      <c r="AB155" s="18">
        <v>38315.882828750102</v>
      </c>
      <c r="AC155" s="18">
        <v>7579.7987791790501</v>
      </c>
      <c r="AD155" s="18">
        <v>1000.72759432648</v>
      </c>
      <c r="AE155" s="18">
        <v>5058678</v>
      </c>
      <c r="AF155" s="18"/>
      <c r="AG155" s="18"/>
    </row>
    <row r="156" spans="1:33">
      <c r="A156" s="18" t="s">
        <v>798</v>
      </c>
      <c r="B156" s="18" t="s">
        <v>810</v>
      </c>
      <c r="C156" s="18" t="s">
        <v>490</v>
      </c>
      <c r="D156" s="18">
        <v>3502593.463</v>
      </c>
      <c r="E156" s="18">
        <v>217746</v>
      </c>
      <c r="F156" s="18">
        <v>3720339.463</v>
      </c>
      <c r="G156" s="18">
        <v>1981948</v>
      </c>
      <c r="H156" s="18">
        <v>1028440</v>
      </c>
      <c r="I156" s="18">
        <v>889707</v>
      </c>
      <c r="J156" s="18">
        <v>0</v>
      </c>
      <c r="K156" s="18">
        <v>98760</v>
      </c>
      <c r="L156" s="18">
        <v>699227</v>
      </c>
      <c r="M156" s="18">
        <v>124675</v>
      </c>
      <c r="N156" s="18">
        <v>217746</v>
      </c>
      <c r="O156" s="18">
        <v>7402</v>
      </c>
      <c r="P156" s="18">
        <v>2864509.4443999999</v>
      </c>
      <c r="Q156" s="18">
        <v>1714370.95</v>
      </c>
      <c r="R156" s="18">
        <v>-706608.4</v>
      </c>
      <c r="S156" s="18">
        <v>163889.35</v>
      </c>
      <c r="T156" s="18">
        <v>4036161.3443999998</v>
      </c>
      <c r="U156" s="18">
        <v>3720339.463</v>
      </c>
      <c r="V156" s="18">
        <v>3162288.5435500001</v>
      </c>
      <c r="W156" s="18">
        <v>873872.80085</v>
      </c>
      <c r="X156" s="18">
        <v>611710.96059499995</v>
      </c>
      <c r="Y156" s="18">
        <v>1.1639999999999999</v>
      </c>
      <c r="Z156" s="18">
        <v>609104</v>
      </c>
      <c r="AA156" s="18">
        <v>4330475.1349320002</v>
      </c>
      <c r="AB156" s="18">
        <v>4383696.2946232297</v>
      </c>
      <c r="AC156" s="18">
        <v>7196.9586386285901</v>
      </c>
      <c r="AD156" s="18">
        <v>617.887453776028</v>
      </c>
      <c r="AE156" s="18">
        <v>376357720</v>
      </c>
      <c r="AF156" s="18"/>
      <c r="AG156" s="18"/>
    </row>
    <row r="157" spans="1:33">
      <c r="A157" s="18" t="s">
        <v>798</v>
      </c>
      <c r="B157" s="18" t="s">
        <v>811</v>
      </c>
      <c r="C157" s="18" t="s">
        <v>491</v>
      </c>
      <c r="D157" s="18">
        <v>60403.531999999999</v>
      </c>
      <c r="E157" s="18">
        <v>3972</v>
      </c>
      <c r="F157" s="18">
        <v>64375.531999999999</v>
      </c>
      <c r="G157" s="18">
        <v>49973</v>
      </c>
      <c r="H157" s="18">
        <v>6377</v>
      </c>
      <c r="I157" s="18">
        <v>2160</v>
      </c>
      <c r="J157" s="18">
        <v>0</v>
      </c>
      <c r="K157" s="18">
        <v>6620</v>
      </c>
      <c r="L157" s="18">
        <v>1247</v>
      </c>
      <c r="M157" s="18">
        <v>9791</v>
      </c>
      <c r="N157" s="18">
        <v>3972</v>
      </c>
      <c r="O157" s="18">
        <v>1513</v>
      </c>
      <c r="P157" s="18">
        <v>72225.976899999994</v>
      </c>
      <c r="Q157" s="18">
        <v>12883.45</v>
      </c>
      <c r="R157" s="18">
        <v>-10668.35</v>
      </c>
      <c r="S157" s="18">
        <v>1711.73</v>
      </c>
      <c r="T157" s="18">
        <v>76152.806899999996</v>
      </c>
      <c r="U157" s="18">
        <v>64375.531999999999</v>
      </c>
      <c r="V157" s="18">
        <v>54719.2022</v>
      </c>
      <c r="W157" s="18">
        <v>21433.6047</v>
      </c>
      <c r="X157" s="18">
        <v>15003.523289999999</v>
      </c>
      <c r="Y157" s="18">
        <v>1.2330000000000001</v>
      </c>
      <c r="Z157" s="18">
        <v>13298</v>
      </c>
      <c r="AA157" s="18">
        <v>79375.030956000002</v>
      </c>
      <c r="AB157" s="18">
        <v>80350.543126461198</v>
      </c>
      <c r="AC157" s="18">
        <v>6042.3028370026504</v>
      </c>
      <c r="AD157" s="18">
        <v>-536.768347849919</v>
      </c>
      <c r="AE157" s="18">
        <v>-7137945</v>
      </c>
      <c r="AF157" s="18"/>
      <c r="AG157" s="18"/>
    </row>
    <row r="158" spans="1:33">
      <c r="A158" s="18" t="s">
        <v>798</v>
      </c>
      <c r="B158" s="18" t="s">
        <v>812</v>
      </c>
      <c r="C158" s="18" t="s">
        <v>492</v>
      </c>
      <c r="D158" s="18">
        <v>45210.17</v>
      </c>
      <c r="E158" s="18">
        <v>3559</v>
      </c>
      <c r="F158" s="18">
        <v>48769.17</v>
      </c>
      <c r="G158" s="18">
        <v>18959</v>
      </c>
      <c r="H158" s="18">
        <v>17619</v>
      </c>
      <c r="I158" s="18">
        <v>1271</v>
      </c>
      <c r="J158" s="18">
        <v>0</v>
      </c>
      <c r="K158" s="18">
        <v>1937</v>
      </c>
      <c r="L158" s="18">
        <v>57</v>
      </c>
      <c r="M158" s="18">
        <v>1753</v>
      </c>
      <c r="N158" s="18">
        <v>3559</v>
      </c>
      <c r="O158" s="18">
        <v>0</v>
      </c>
      <c r="P158" s="18">
        <v>27401.4427</v>
      </c>
      <c r="Q158" s="18">
        <v>17702.95</v>
      </c>
      <c r="R158" s="18">
        <v>-1538.5</v>
      </c>
      <c r="S158" s="18">
        <v>2727.14</v>
      </c>
      <c r="T158" s="18">
        <v>46293.032700000003</v>
      </c>
      <c r="U158" s="18">
        <v>48769.17</v>
      </c>
      <c r="V158" s="18">
        <v>41453.794500000004</v>
      </c>
      <c r="W158" s="18">
        <v>4839.2381999999998</v>
      </c>
      <c r="X158" s="18">
        <v>3387.4667399999998</v>
      </c>
      <c r="Y158" s="18">
        <v>1.069</v>
      </c>
      <c r="Z158" s="18">
        <v>9474</v>
      </c>
      <c r="AA158" s="18">
        <v>52134.242729999998</v>
      </c>
      <c r="AB158" s="18">
        <v>52774.968001768197</v>
      </c>
      <c r="AC158" s="18">
        <v>5570.50538334053</v>
      </c>
      <c r="AD158" s="18">
        <v>-1008.56580151203</v>
      </c>
      <c r="AE158" s="18">
        <v>-9555152</v>
      </c>
      <c r="AF158" s="18"/>
      <c r="AG158" s="18"/>
    </row>
    <row r="159" spans="1:33">
      <c r="A159" s="18" t="s">
        <v>798</v>
      </c>
      <c r="B159" s="18" t="s">
        <v>813</v>
      </c>
      <c r="C159" s="18" t="s">
        <v>493</v>
      </c>
      <c r="D159" s="18">
        <v>54633.752</v>
      </c>
      <c r="E159" s="18">
        <v>6821</v>
      </c>
      <c r="F159" s="18">
        <v>61454.752</v>
      </c>
      <c r="G159" s="18">
        <v>31053</v>
      </c>
      <c r="H159" s="18">
        <v>578</v>
      </c>
      <c r="I159" s="18">
        <v>1130</v>
      </c>
      <c r="J159" s="18">
        <v>0</v>
      </c>
      <c r="K159" s="18">
        <v>4412</v>
      </c>
      <c r="L159" s="18">
        <v>621</v>
      </c>
      <c r="M159" s="18">
        <v>16803</v>
      </c>
      <c r="N159" s="18">
        <v>6821</v>
      </c>
      <c r="O159" s="18">
        <v>315</v>
      </c>
      <c r="P159" s="18">
        <v>44880.900900000001</v>
      </c>
      <c r="Q159" s="18">
        <v>5202</v>
      </c>
      <c r="R159" s="18">
        <v>-15078.15</v>
      </c>
      <c r="S159" s="18">
        <v>2941.34</v>
      </c>
      <c r="T159" s="18">
        <v>37946.090900000003</v>
      </c>
      <c r="U159" s="18">
        <v>61454.752</v>
      </c>
      <c r="V159" s="18">
        <v>52236.539199999999</v>
      </c>
      <c r="W159" s="18">
        <v>-14290.4483</v>
      </c>
      <c r="X159" s="18">
        <v>-10003.31381</v>
      </c>
      <c r="Y159" s="18">
        <v>0.83699999999999997</v>
      </c>
      <c r="Z159" s="18">
        <v>9335</v>
      </c>
      <c r="AA159" s="18">
        <v>51437.627423999998</v>
      </c>
      <c r="AB159" s="18">
        <v>52069.791354740097</v>
      </c>
      <c r="AC159" s="18">
        <v>5577.9101611933702</v>
      </c>
      <c r="AD159" s="18">
        <v>-1001.1610236592001</v>
      </c>
      <c r="AE159" s="18">
        <v>-9345838</v>
      </c>
      <c r="AF159" s="18"/>
      <c r="AG159" s="18"/>
    </row>
    <row r="160" spans="1:33">
      <c r="A160" s="18" t="s">
        <v>798</v>
      </c>
      <c r="B160" s="18" t="s">
        <v>814</v>
      </c>
      <c r="C160" s="18" t="s">
        <v>494</v>
      </c>
      <c r="D160" s="18">
        <v>211722.26199999999</v>
      </c>
      <c r="E160" s="18">
        <v>12593</v>
      </c>
      <c r="F160" s="18">
        <v>224315.26199999999</v>
      </c>
      <c r="G160" s="18">
        <v>89908</v>
      </c>
      <c r="H160" s="18">
        <v>56454</v>
      </c>
      <c r="I160" s="18">
        <v>3443</v>
      </c>
      <c r="J160" s="18">
        <v>0</v>
      </c>
      <c r="K160" s="18">
        <v>5859</v>
      </c>
      <c r="L160" s="18">
        <v>1644</v>
      </c>
      <c r="M160" s="18">
        <v>4859</v>
      </c>
      <c r="N160" s="18">
        <v>12593</v>
      </c>
      <c r="O160" s="18">
        <v>771</v>
      </c>
      <c r="P160" s="18">
        <v>129944.0324</v>
      </c>
      <c r="Q160" s="18">
        <v>55892.6</v>
      </c>
      <c r="R160" s="18">
        <v>-6182.9</v>
      </c>
      <c r="S160" s="18">
        <v>9878.02</v>
      </c>
      <c r="T160" s="18">
        <v>189531.7524</v>
      </c>
      <c r="U160" s="18">
        <v>224315.26199999999</v>
      </c>
      <c r="V160" s="18">
        <v>190667.97270000001</v>
      </c>
      <c r="W160" s="18">
        <v>-1136.2202999999899</v>
      </c>
      <c r="X160" s="18">
        <v>-795.35420999998996</v>
      </c>
      <c r="Y160" s="18">
        <v>0.996</v>
      </c>
      <c r="Z160" s="18">
        <v>39945</v>
      </c>
      <c r="AA160" s="18">
        <v>223418.000952</v>
      </c>
      <c r="AB160" s="18">
        <v>226163.78859332501</v>
      </c>
      <c r="AC160" s="18">
        <v>5661.8797995575196</v>
      </c>
      <c r="AD160" s="18">
        <v>-917.19138529504698</v>
      </c>
      <c r="AE160" s="18">
        <v>-36637210</v>
      </c>
      <c r="AF160" s="18"/>
      <c r="AG160" s="18"/>
    </row>
    <row r="161" spans="1:33">
      <c r="A161" s="18" t="s">
        <v>798</v>
      </c>
      <c r="B161" s="18" t="s">
        <v>815</v>
      </c>
      <c r="C161" s="18" t="s">
        <v>495</v>
      </c>
      <c r="D161" s="18">
        <v>25420.802</v>
      </c>
      <c r="E161" s="18">
        <v>3127</v>
      </c>
      <c r="F161" s="18">
        <v>28547.802</v>
      </c>
      <c r="G161" s="18">
        <v>22797</v>
      </c>
      <c r="H161" s="18">
        <v>2513</v>
      </c>
      <c r="I161" s="18">
        <v>757</v>
      </c>
      <c r="J161" s="18">
        <v>0</v>
      </c>
      <c r="K161" s="18">
        <v>2631</v>
      </c>
      <c r="L161" s="18">
        <v>5</v>
      </c>
      <c r="M161" s="18">
        <v>11969</v>
      </c>
      <c r="N161" s="18">
        <v>3127</v>
      </c>
      <c r="O161" s="18">
        <v>0</v>
      </c>
      <c r="P161" s="18">
        <v>32948.504099999998</v>
      </c>
      <c r="Q161" s="18">
        <v>5015.8500000000004</v>
      </c>
      <c r="R161" s="18">
        <v>-10177.9</v>
      </c>
      <c r="S161" s="18">
        <v>623.22</v>
      </c>
      <c r="T161" s="18">
        <v>28409.6741</v>
      </c>
      <c r="U161" s="18">
        <v>28547.802</v>
      </c>
      <c r="V161" s="18">
        <v>24265.631700000002</v>
      </c>
      <c r="W161" s="18">
        <v>4144.0424000000003</v>
      </c>
      <c r="X161" s="18">
        <v>2900.8296799999998</v>
      </c>
      <c r="Y161" s="18">
        <v>1.1020000000000001</v>
      </c>
      <c r="Z161" s="18">
        <v>7019</v>
      </c>
      <c r="AA161" s="18">
        <v>31459.677803999999</v>
      </c>
      <c r="AB161" s="18">
        <v>31846.314485673902</v>
      </c>
      <c r="AC161" s="18">
        <v>4537.15835385011</v>
      </c>
      <c r="AD161" s="18">
        <v>-2041.9128310024601</v>
      </c>
      <c r="AE161" s="18">
        <v>-14332186</v>
      </c>
      <c r="AF161" s="18"/>
      <c r="AG161" s="18"/>
    </row>
    <row r="162" spans="1:33">
      <c r="A162" s="18" t="s">
        <v>798</v>
      </c>
      <c r="B162" s="18" t="s">
        <v>816</v>
      </c>
      <c r="C162" s="18" t="s">
        <v>496</v>
      </c>
      <c r="D162" s="18">
        <v>266169.54300000001</v>
      </c>
      <c r="E162" s="18">
        <v>10106</v>
      </c>
      <c r="F162" s="18">
        <v>276275.54300000001</v>
      </c>
      <c r="G162" s="18">
        <v>164235</v>
      </c>
      <c r="H162" s="18">
        <v>68035</v>
      </c>
      <c r="I162" s="18">
        <v>4542</v>
      </c>
      <c r="J162" s="18">
        <v>0</v>
      </c>
      <c r="K162" s="18">
        <v>6253</v>
      </c>
      <c r="L162" s="18">
        <v>28</v>
      </c>
      <c r="M162" s="18">
        <v>6416</v>
      </c>
      <c r="N162" s="18">
        <v>10106</v>
      </c>
      <c r="O162" s="18">
        <v>0</v>
      </c>
      <c r="P162" s="18">
        <v>237368.8455</v>
      </c>
      <c r="Q162" s="18">
        <v>67005.5</v>
      </c>
      <c r="R162" s="18">
        <v>-5477.4</v>
      </c>
      <c r="S162" s="18">
        <v>7499.38</v>
      </c>
      <c r="T162" s="18">
        <v>306396.32549999998</v>
      </c>
      <c r="U162" s="18">
        <v>276275.54300000001</v>
      </c>
      <c r="V162" s="18">
        <v>234834.21155000001</v>
      </c>
      <c r="W162" s="18">
        <v>71562.113949999999</v>
      </c>
      <c r="X162" s="18">
        <v>50093.479764999996</v>
      </c>
      <c r="Y162" s="18">
        <v>1.181</v>
      </c>
      <c r="Z162" s="18">
        <v>50290</v>
      </c>
      <c r="AA162" s="18">
        <v>326281.41628300003</v>
      </c>
      <c r="AB162" s="18">
        <v>330291.38627918001</v>
      </c>
      <c r="AC162" s="18">
        <v>6567.7348633760103</v>
      </c>
      <c r="AD162" s="18">
        <v>-11.3363214765559</v>
      </c>
      <c r="AE162" s="18">
        <v>-570104</v>
      </c>
      <c r="AF162" s="18"/>
      <c r="AG162" s="18"/>
    </row>
    <row r="163" spans="1:33">
      <c r="A163" s="18" t="s">
        <v>798</v>
      </c>
      <c r="B163" s="18" t="s">
        <v>817</v>
      </c>
      <c r="C163" s="18" t="s">
        <v>497</v>
      </c>
      <c r="D163" s="18">
        <v>216556.348</v>
      </c>
      <c r="E163" s="18">
        <v>14018</v>
      </c>
      <c r="F163" s="18">
        <v>230574.348</v>
      </c>
      <c r="G163" s="18">
        <v>83567</v>
      </c>
      <c r="H163" s="18">
        <v>65591</v>
      </c>
      <c r="I163" s="18">
        <v>3451</v>
      </c>
      <c r="J163" s="18">
        <v>0</v>
      </c>
      <c r="K163" s="18">
        <v>8062</v>
      </c>
      <c r="L163" s="18">
        <v>-1</v>
      </c>
      <c r="M163" s="18">
        <v>0</v>
      </c>
      <c r="N163" s="18">
        <v>14018</v>
      </c>
      <c r="O163" s="18">
        <v>385</v>
      </c>
      <c r="P163" s="18">
        <v>120779.3851</v>
      </c>
      <c r="Q163" s="18">
        <v>65538.399999999994</v>
      </c>
      <c r="R163" s="18">
        <v>-326.39999999999998</v>
      </c>
      <c r="S163" s="18">
        <v>11915.3</v>
      </c>
      <c r="T163" s="18">
        <v>197906.6851</v>
      </c>
      <c r="U163" s="18">
        <v>230574.348</v>
      </c>
      <c r="V163" s="18">
        <v>195988.19579999999</v>
      </c>
      <c r="W163" s="18">
        <v>1918.48929999999</v>
      </c>
      <c r="X163" s="18">
        <v>1342.9425099999901</v>
      </c>
      <c r="Y163" s="18">
        <v>1.006</v>
      </c>
      <c r="Z163" s="18">
        <v>43552</v>
      </c>
      <c r="AA163" s="18">
        <v>231957.794088</v>
      </c>
      <c r="AB163" s="18">
        <v>234808.535038156</v>
      </c>
      <c r="AC163" s="18">
        <v>5391.4524026027702</v>
      </c>
      <c r="AD163" s="18">
        <v>-1187.61878224979</v>
      </c>
      <c r="AE163" s="18">
        <v>-51723173</v>
      </c>
      <c r="AF163" s="18"/>
      <c r="AG163" s="18"/>
    </row>
    <row r="164" spans="1:33">
      <c r="A164" s="18" t="s">
        <v>798</v>
      </c>
      <c r="B164" s="18" t="s">
        <v>818</v>
      </c>
      <c r="C164" s="18" t="s">
        <v>498</v>
      </c>
      <c r="D164" s="18">
        <v>289385.92599999998</v>
      </c>
      <c r="E164" s="18">
        <v>14424</v>
      </c>
      <c r="F164" s="18">
        <v>303809.92599999998</v>
      </c>
      <c r="G164" s="18">
        <v>169932</v>
      </c>
      <c r="H164" s="18">
        <v>19856</v>
      </c>
      <c r="I164" s="18">
        <v>4965</v>
      </c>
      <c r="J164" s="18">
        <v>0</v>
      </c>
      <c r="K164" s="18">
        <v>11313</v>
      </c>
      <c r="L164" s="18">
        <v>1458</v>
      </c>
      <c r="M164" s="18">
        <v>40302</v>
      </c>
      <c r="N164" s="18">
        <v>14424</v>
      </c>
      <c r="O164" s="18">
        <v>0</v>
      </c>
      <c r="P164" s="18">
        <v>245602.71960000001</v>
      </c>
      <c r="Q164" s="18">
        <v>30713.9</v>
      </c>
      <c r="R164" s="18">
        <v>-35496</v>
      </c>
      <c r="S164" s="18">
        <v>5409.06</v>
      </c>
      <c r="T164" s="18">
        <v>246229.6796</v>
      </c>
      <c r="U164" s="18">
        <v>303809.92599999998</v>
      </c>
      <c r="V164" s="18">
        <v>258238.43710000001</v>
      </c>
      <c r="W164" s="18">
        <v>-12008.7574999999</v>
      </c>
      <c r="X164" s="18">
        <v>-8406.1302499999601</v>
      </c>
      <c r="Y164" s="18">
        <v>0.97199999999999998</v>
      </c>
      <c r="Z164" s="18">
        <v>40465</v>
      </c>
      <c r="AA164" s="18">
        <v>295303.24807199999</v>
      </c>
      <c r="AB164" s="18">
        <v>298932.49909718201</v>
      </c>
      <c r="AC164" s="18">
        <v>7387.4335622681901</v>
      </c>
      <c r="AD164" s="18">
        <v>808.36237741562798</v>
      </c>
      <c r="AE164" s="18">
        <v>32710384</v>
      </c>
      <c r="AF164" s="18"/>
      <c r="AG164" s="18"/>
    </row>
    <row r="165" spans="1:33">
      <c r="A165" s="18" t="s">
        <v>798</v>
      </c>
      <c r="B165" s="18" t="s">
        <v>819</v>
      </c>
      <c r="C165" s="18" t="s">
        <v>499</v>
      </c>
      <c r="D165" s="18">
        <v>71151.028000000006</v>
      </c>
      <c r="E165" s="18">
        <v>6227</v>
      </c>
      <c r="F165" s="18">
        <v>77378.028000000006</v>
      </c>
      <c r="G165" s="18">
        <v>40283</v>
      </c>
      <c r="H165" s="18">
        <v>29223</v>
      </c>
      <c r="I165" s="18">
        <v>1566</v>
      </c>
      <c r="J165" s="18">
        <v>0</v>
      </c>
      <c r="K165" s="18">
        <v>6035</v>
      </c>
      <c r="L165" s="18">
        <v>198</v>
      </c>
      <c r="M165" s="18">
        <v>9677</v>
      </c>
      <c r="N165" s="18">
        <v>6227</v>
      </c>
      <c r="O165" s="18">
        <v>74</v>
      </c>
      <c r="P165" s="18">
        <v>58221.019899999999</v>
      </c>
      <c r="Q165" s="18">
        <v>31300.400000000001</v>
      </c>
      <c r="R165" s="18">
        <v>-8456.65</v>
      </c>
      <c r="S165" s="18">
        <v>3647.86</v>
      </c>
      <c r="T165" s="18">
        <v>84712.6299</v>
      </c>
      <c r="U165" s="18">
        <v>77378.028000000006</v>
      </c>
      <c r="V165" s="18">
        <v>65771.323799999998</v>
      </c>
      <c r="W165" s="18">
        <v>18941.306100000002</v>
      </c>
      <c r="X165" s="18">
        <v>13258.914269999999</v>
      </c>
      <c r="Y165" s="18">
        <v>1.171</v>
      </c>
      <c r="Z165" s="18">
        <v>14435</v>
      </c>
      <c r="AA165" s="18">
        <v>90609.670788000003</v>
      </c>
      <c r="AB165" s="18">
        <v>91723.255696888693</v>
      </c>
      <c r="AC165" s="18">
        <v>6354.2262346303196</v>
      </c>
      <c r="AD165" s="18">
        <v>-224.844950222243</v>
      </c>
      <c r="AE165" s="18">
        <v>-3245637</v>
      </c>
      <c r="AF165" s="18"/>
      <c r="AG165" s="18"/>
    </row>
    <row r="166" spans="1:33">
      <c r="A166" s="18" t="s">
        <v>798</v>
      </c>
      <c r="B166" s="18" t="s">
        <v>820</v>
      </c>
      <c r="C166" s="18" t="s">
        <v>500</v>
      </c>
      <c r="D166" s="18">
        <v>96848.357000000004</v>
      </c>
      <c r="E166" s="18">
        <v>6596</v>
      </c>
      <c r="F166" s="18">
        <v>103444.357</v>
      </c>
      <c r="G166" s="18">
        <v>58832</v>
      </c>
      <c r="H166" s="18">
        <v>12643</v>
      </c>
      <c r="I166" s="18">
        <v>4474</v>
      </c>
      <c r="J166" s="18">
        <v>0</v>
      </c>
      <c r="K166" s="18">
        <v>3868</v>
      </c>
      <c r="L166" s="18">
        <v>313</v>
      </c>
      <c r="M166" s="18">
        <v>3157</v>
      </c>
      <c r="N166" s="18">
        <v>6596</v>
      </c>
      <c r="O166" s="18">
        <v>3146</v>
      </c>
      <c r="P166" s="18">
        <v>85029.889599999995</v>
      </c>
      <c r="Q166" s="18">
        <v>17837.25</v>
      </c>
      <c r="R166" s="18">
        <v>-5623.6</v>
      </c>
      <c r="S166" s="18">
        <v>5069.91</v>
      </c>
      <c r="T166" s="18">
        <v>102313.44960000001</v>
      </c>
      <c r="U166" s="18">
        <v>103444.357</v>
      </c>
      <c r="V166" s="18">
        <v>87927.703450000001</v>
      </c>
      <c r="W166" s="18">
        <v>14385.746150000001</v>
      </c>
      <c r="X166" s="18">
        <v>10070.022305</v>
      </c>
      <c r="Y166" s="18">
        <v>1.097</v>
      </c>
      <c r="Z166" s="18">
        <v>13925</v>
      </c>
      <c r="AA166" s="18">
        <v>113478.459629</v>
      </c>
      <c r="AB166" s="18">
        <v>114873.09994749801</v>
      </c>
      <c r="AC166" s="18">
        <v>8249.4147179531901</v>
      </c>
      <c r="AD166" s="18">
        <v>1670.3435331006201</v>
      </c>
      <c r="AE166" s="18">
        <v>23259534</v>
      </c>
      <c r="AF166" s="18"/>
      <c r="AG166" s="18"/>
    </row>
    <row r="167" spans="1:33">
      <c r="A167" s="18" t="s">
        <v>798</v>
      </c>
      <c r="B167" s="18" t="s">
        <v>821</v>
      </c>
      <c r="C167" s="18" t="s">
        <v>501</v>
      </c>
      <c r="D167" s="18">
        <v>184555.19699999999</v>
      </c>
      <c r="E167" s="18">
        <v>11556</v>
      </c>
      <c r="F167" s="18">
        <v>196111.19699999999</v>
      </c>
      <c r="G167" s="18">
        <v>104315</v>
      </c>
      <c r="H167" s="18">
        <v>8983</v>
      </c>
      <c r="I167" s="18">
        <v>1362</v>
      </c>
      <c r="J167" s="18">
        <v>0</v>
      </c>
      <c r="K167" s="18">
        <v>7263</v>
      </c>
      <c r="L167" s="18">
        <v>5012</v>
      </c>
      <c r="M167" s="18">
        <v>24006</v>
      </c>
      <c r="N167" s="18">
        <v>11556</v>
      </c>
      <c r="O167" s="18">
        <v>106</v>
      </c>
      <c r="P167" s="18">
        <v>150766.46950000001</v>
      </c>
      <c r="Q167" s="18">
        <v>14966.8</v>
      </c>
      <c r="R167" s="18">
        <v>-24755.4</v>
      </c>
      <c r="S167" s="18">
        <v>5741.58</v>
      </c>
      <c r="T167" s="18">
        <v>146719.44949999999</v>
      </c>
      <c r="U167" s="18">
        <v>196111.19699999999</v>
      </c>
      <c r="V167" s="18">
        <v>166694.51745000001</v>
      </c>
      <c r="W167" s="18">
        <v>-19975.067950000001</v>
      </c>
      <c r="X167" s="18">
        <v>-13982.547565000001</v>
      </c>
      <c r="Y167" s="18">
        <v>0.92900000000000005</v>
      </c>
      <c r="Z167" s="18">
        <v>24624</v>
      </c>
      <c r="AA167" s="18">
        <v>182187.30201300001</v>
      </c>
      <c r="AB167" s="18">
        <v>184426.367979673</v>
      </c>
      <c r="AC167" s="18">
        <v>7489.6998042427203</v>
      </c>
      <c r="AD167" s="18">
        <v>910.62861939015204</v>
      </c>
      <c r="AE167" s="18">
        <v>22423319</v>
      </c>
      <c r="AF167" s="18"/>
      <c r="AG167" s="18"/>
    </row>
    <row r="168" spans="1:33">
      <c r="A168" s="18" t="s">
        <v>798</v>
      </c>
      <c r="B168" s="18" t="s">
        <v>822</v>
      </c>
      <c r="C168" s="18" t="s">
        <v>502</v>
      </c>
      <c r="D168" s="18">
        <v>208719.38699999999</v>
      </c>
      <c r="E168" s="18">
        <v>16880</v>
      </c>
      <c r="F168" s="18">
        <v>225599.38699999999</v>
      </c>
      <c r="G168" s="18">
        <v>129881</v>
      </c>
      <c r="H168" s="18">
        <v>20383</v>
      </c>
      <c r="I168" s="18">
        <v>17040</v>
      </c>
      <c r="J168" s="18">
        <v>0</v>
      </c>
      <c r="K168" s="18">
        <v>11953</v>
      </c>
      <c r="L168" s="18">
        <v>6462</v>
      </c>
      <c r="M168" s="18">
        <v>8348</v>
      </c>
      <c r="N168" s="18">
        <v>16880</v>
      </c>
      <c r="O168" s="18">
        <v>578</v>
      </c>
      <c r="P168" s="18">
        <v>187717.00930000001</v>
      </c>
      <c r="Q168" s="18">
        <v>41969.599999999999</v>
      </c>
      <c r="R168" s="18">
        <v>-13079.8</v>
      </c>
      <c r="S168" s="18">
        <v>12928.84</v>
      </c>
      <c r="T168" s="18">
        <v>229535.64929999999</v>
      </c>
      <c r="U168" s="18">
        <v>225599.38699999999</v>
      </c>
      <c r="V168" s="18">
        <v>191759.47894999999</v>
      </c>
      <c r="W168" s="18">
        <v>37776.17035</v>
      </c>
      <c r="X168" s="18">
        <v>26443.319244999999</v>
      </c>
      <c r="Y168" s="18">
        <v>1.117</v>
      </c>
      <c r="Z168" s="18">
        <v>35197</v>
      </c>
      <c r="AA168" s="18">
        <v>251994.51527900001</v>
      </c>
      <c r="AB168" s="18">
        <v>255091.50577567599</v>
      </c>
      <c r="AC168" s="18">
        <v>7247.5354653997902</v>
      </c>
      <c r="AD168" s="18">
        <v>668.46428054722605</v>
      </c>
      <c r="AE168" s="18">
        <v>23527937</v>
      </c>
      <c r="AF168" s="18"/>
      <c r="AG168" s="18"/>
    </row>
    <row r="169" spans="1:33">
      <c r="A169" s="18" t="s">
        <v>798</v>
      </c>
      <c r="B169" s="18" t="s">
        <v>823</v>
      </c>
      <c r="C169" s="18" t="s">
        <v>503</v>
      </c>
      <c r="D169" s="18">
        <v>87479.327999999994</v>
      </c>
      <c r="E169" s="18">
        <v>3115</v>
      </c>
      <c r="F169" s="18">
        <v>90594.327999999994</v>
      </c>
      <c r="G169" s="18">
        <v>47353</v>
      </c>
      <c r="H169" s="18">
        <v>2530</v>
      </c>
      <c r="I169" s="18">
        <v>2791</v>
      </c>
      <c r="J169" s="18">
        <v>0</v>
      </c>
      <c r="K169" s="18">
        <v>2175</v>
      </c>
      <c r="L169" s="18">
        <v>473</v>
      </c>
      <c r="M169" s="18">
        <v>7699</v>
      </c>
      <c r="N169" s="18">
        <v>3115</v>
      </c>
      <c r="O169" s="18">
        <v>1283</v>
      </c>
      <c r="P169" s="18">
        <v>68439.290900000007</v>
      </c>
      <c r="Q169" s="18">
        <v>6371.6</v>
      </c>
      <c r="R169" s="18">
        <v>-8036.75</v>
      </c>
      <c r="S169" s="18">
        <v>1338.92</v>
      </c>
      <c r="T169" s="18">
        <v>68113.060899999997</v>
      </c>
      <c r="U169" s="18">
        <v>90594.327999999994</v>
      </c>
      <c r="V169" s="18">
        <v>77005.178799999994</v>
      </c>
      <c r="W169" s="18">
        <v>-8892.1178999999793</v>
      </c>
      <c r="X169" s="18">
        <v>-6224.4825299999902</v>
      </c>
      <c r="Y169" s="18">
        <v>0.93100000000000005</v>
      </c>
      <c r="Z169" s="18">
        <v>9075</v>
      </c>
      <c r="AA169" s="18">
        <v>84343.319367999997</v>
      </c>
      <c r="AB169" s="18">
        <v>85379.891367400996</v>
      </c>
      <c r="AC169" s="18">
        <v>9408.2524922755892</v>
      </c>
      <c r="AD169" s="18">
        <v>2829.1813074230299</v>
      </c>
      <c r="AE169" s="18">
        <v>25674820</v>
      </c>
      <c r="AF169" s="18"/>
      <c r="AG169" s="18"/>
    </row>
    <row r="170" spans="1:33">
      <c r="A170" s="18" t="s">
        <v>798</v>
      </c>
      <c r="B170" s="18" t="s">
        <v>824</v>
      </c>
      <c r="C170" s="18" t="s">
        <v>504</v>
      </c>
      <c r="D170" s="18">
        <v>70554.328999999998</v>
      </c>
      <c r="E170" s="18">
        <v>4134</v>
      </c>
      <c r="F170" s="18">
        <v>74688.328999999998</v>
      </c>
      <c r="G170" s="18">
        <v>31501</v>
      </c>
      <c r="H170" s="18">
        <v>14291</v>
      </c>
      <c r="I170" s="18">
        <v>1420</v>
      </c>
      <c r="J170" s="18">
        <v>0</v>
      </c>
      <c r="K170" s="18">
        <v>3190</v>
      </c>
      <c r="L170" s="18">
        <v>41</v>
      </c>
      <c r="M170" s="18">
        <v>5425</v>
      </c>
      <c r="N170" s="18">
        <v>4134</v>
      </c>
      <c r="O170" s="18">
        <v>231</v>
      </c>
      <c r="P170" s="18">
        <v>45528.395299999996</v>
      </c>
      <c r="Q170" s="18">
        <v>16065.85</v>
      </c>
      <c r="R170" s="18">
        <v>-4842.45</v>
      </c>
      <c r="S170" s="18">
        <v>2591.65</v>
      </c>
      <c r="T170" s="18">
        <v>59343.445299999999</v>
      </c>
      <c r="U170" s="18">
        <v>74688.328999999998</v>
      </c>
      <c r="V170" s="18">
        <v>63485.07965</v>
      </c>
      <c r="W170" s="18">
        <v>-4141.6343499999903</v>
      </c>
      <c r="X170" s="18">
        <v>-2899.144045</v>
      </c>
      <c r="Y170" s="18">
        <v>0.96099999999999997</v>
      </c>
      <c r="Z170" s="18">
        <v>10360</v>
      </c>
      <c r="AA170" s="18">
        <v>71775.484169000003</v>
      </c>
      <c r="AB170" s="18">
        <v>72657.598575814103</v>
      </c>
      <c r="AC170" s="18">
        <v>7013.2817158121698</v>
      </c>
      <c r="AD170" s="18">
        <v>434.21053095960701</v>
      </c>
      <c r="AE170" s="18">
        <v>4498421</v>
      </c>
      <c r="AF170" s="18"/>
      <c r="AG170" s="18"/>
    </row>
    <row r="171" spans="1:33">
      <c r="A171" s="18" t="s">
        <v>798</v>
      </c>
      <c r="B171" s="18" t="s">
        <v>825</v>
      </c>
      <c r="C171" s="18" t="s">
        <v>505</v>
      </c>
      <c r="D171" s="18">
        <v>407736.25699999998</v>
      </c>
      <c r="E171" s="18">
        <v>23644</v>
      </c>
      <c r="F171" s="18">
        <v>431380.25699999998</v>
      </c>
      <c r="G171" s="18">
        <v>240862</v>
      </c>
      <c r="H171" s="18">
        <v>64354</v>
      </c>
      <c r="I171" s="18">
        <v>210305</v>
      </c>
      <c r="J171" s="18">
        <v>0</v>
      </c>
      <c r="K171" s="18">
        <v>9793</v>
      </c>
      <c r="L171" s="18">
        <v>199310</v>
      </c>
      <c r="M171" s="18">
        <v>14215</v>
      </c>
      <c r="N171" s="18">
        <v>23644</v>
      </c>
      <c r="O171" s="18">
        <v>1946</v>
      </c>
      <c r="P171" s="18">
        <v>348117.84860000003</v>
      </c>
      <c r="Q171" s="18">
        <v>241784.2</v>
      </c>
      <c r="R171" s="18">
        <v>-183150.35</v>
      </c>
      <c r="S171" s="18">
        <v>17680.849999999999</v>
      </c>
      <c r="T171" s="18">
        <v>424432.54859999998</v>
      </c>
      <c r="U171" s="18">
        <v>431380.25699999998</v>
      </c>
      <c r="V171" s="18">
        <v>366673.21844999999</v>
      </c>
      <c r="W171" s="18">
        <v>57759.330150000002</v>
      </c>
      <c r="X171" s="18">
        <v>40431.531105000002</v>
      </c>
      <c r="Y171" s="18">
        <v>1.0940000000000001</v>
      </c>
      <c r="Z171" s="18">
        <v>71427</v>
      </c>
      <c r="AA171" s="18">
        <v>471930.00115800003</v>
      </c>
      <c r="AB171" s="18">
        <v>477729.97949111799</v>
      </c>
      <c r="AC171" s="18">
        <v>6688.3668569465099</v>
      </c>
      <c r="AD171" s="18">
        <v>109.295672093943</v>
      </c>
      <c r="AE171" s="18">
        <v>7806662</v>
      </c>
      <c r="AF171" s="18"/>
      <c r="AG171" s="18"/>
    </row>
    <row r="172" spans="1:33">
      <c r="A172" s="18" t="s">
        <v>798</v>
      </c>
      <c r="B172" s="18" t="s">
        <v>826</v>
      </c>
      <c r="C172" s="18" t="s">
        <v>506</v>
      </c>
      <c r="D172" s="18">
        <v>77348.534</v>
      </c>
      <c r="E172" s="18">
        <v>2706</v>
      </c>
      <c r="F172" s="18">
        <v>80054.534</v>
      </c>
      <c r="G172" s="18">
        <v>52182</v>
      </c>
      <c r="H172" s="18">
        <v>7442</v>
      </c>
      <c r="I172" s="18">
        <v>2017</v>
      </c>
      <c r="J172" s="18">
        <v>4118</v>
      </c>
      <c r="K172" s="18">
        <v>2467</v>
      </c>
      <c r="L172" s="18">
        <v>151</v>
      </c>
      <c r="M172" s="18">
        <v>9261</v>
      </c>
      <c r="N172" s="18">
        <v>2706</v>
      </c>
      <c r="O172" s="18">
        <v>129</v>
      </c>
      <c r="P172" s="18">
        <v>75418.6446</v>
      </c>
      <c r="Q172" s="18">
        <v>13637.4</v>
      </c>
      <c r="R172" s="18">
        <v>-8109.85</v>
      </c>
      <c r="S172" s="18">
        <v>725.73</v>
      </c>
      <c r="T172" s="18">
        <v>81671.924599999998</v>
      </c>
      <c r="U172" s="18">
        <v>80054.534</v>
      </c>
      <c r="V172" s="18">
        <v>68046.353900000002</v>
      </c>
      <c r="W172" s="18">
        <v>13625.5707</v>
      </c>
      <c r="X172" s="18">
        <v>9537.8994899999907</v>
      </c>
      <c r="Y172" s="18">
        <v>1.119</v>
      </c>
      <c r="Z172" s="18">
        <v>15348</v>
      </c>
      <c r="AA172" s="18">
        <v>89581.023545999997</v>
      </c>
      <c r="AB172" s="18">
        <v>90681.966470481304</v>
      </c>
      <c r="AC172" s="18">
        <v>5908.3897882773899</v>
      </c>
      <c r="AD172" s="18">
        <v>-670.68139657517997</v>
      </c>
      <c r="AE172" s="18">
        <v>-10293618</v>
      </c>
      <c r="AF172" s="18"/>
      <c r="AG172" s="18"/>
    </row>
    <row r="173" spans="1:33">
      <c r="A173" s="18" t="s">
        <v>798</v>
      </c>
      <c r="B173" s="18" t="s">
        <v>827</v>
      </c>
      <c r="C173" s="18" t="s">
        <v>507</v>
      </c>
      <c r="D173" s="18">
        <v>224092.155</v>
      </c>
      <c r="E173" s="18">
        <v>16325</v>
      </c>
      <c r="F173" s="18">
        <v>240417.155</v>
      </c>
      <c r="G173" s="18">
        <v>135548</v>
      </c>
      <c r="H173" s="18">
        <v>20111</v>
      </c>
      <c r="I173" s="18">
        <v>4699</v>
      </c>
      <c r="J173" s="18">
        <v>0</v>
      </c>
      <c r="K173" s="18">
        <v>11397</v>
      </c>
      <c r="L173" s="18">
        <v>862</v>
      </c>
      <c r="M173" s="18">
        <v>36962</v>
      </c>
      <c r="N173" s="18">
        <v>16325</v>
      </c>
      <c r="O173" s="18">
        <v>165</v>
      </c>
      <c r="P173" s="18">
        <v>195907.52439999999</v>
      </c>
      <c r="Q173" s="18">
        <v>30775.95</v>
      </c>
      <c r="R173" s="18">
        <v>-32290.65</v>
      </c>
      <c r="S173" s="18">
        <v>7592.71</v>
      </c>
      <c r="T173" s="18">
        <v>201985.5344</v>
      </c>
      <c r="U173" s="18">
        <v>240417.155</v>
      </c>
      <c r="V173" s="18">
        <v>204354.58175000001</v>
      </c>
      <c r="W173" s="18">
        <v>-2369.0473499999798</v>
      </c>
      <c r="X173" s="18">
        <v>-1658.3331449999901</v>
      </c>
      <c r="Y173" s="18">
        <v>0.99299999999999999</v>
      </c>
      <c r="Z173" s="18">
        <v>41106</v>
      </c>
      <c r="AA173" s="18">
        <v>238734.23491500001</v>
      </c>
      <c r="AB173" s="18">
        <v>241668.25772872899</v>
      </c>
      <c r="AC173" s="18">
        <v>5879.14800099082</v>
      </c>
      <c r="AD173" s="18">
        <v>-699.92318386174395</v>
      </c>
      <c r="AE173" s="18">
        <v>-28771042</v>
      </c>
      <c r="AF173" s="18"/>
      <c r="AG173" s="18"/>
    </row>
    <row r="174" spans="1:33">
      <c r="A174" s="18" t="s">
        <v>798</v>
      </c>
      <c r="B174" s="18" t="s">
        <v>828</v>
      </c>
      <c r="C174" s="18" t="s">
        <v>508</v>
      </c>
      <c r="D174" s="18">
        <v>113866.81600000001</v>
      </c>
      <c r="E174" s="18">
        <v>12264</v>
      </c>
      <c r="F174" s="18">
        <v>126130.81600000001</v>
      </c>
      <c r="G174" s="18">
        <v>87823</v>
      </c>
      <c r="H174" s="18">
        <v>9230</v>
      </c>
      <c r="I174" s="18">
        <v>3290</v>
      </c>
      <c r="J174" s="18">
        <v>0</v>
      </c>
      <c r="K174" s="18">
        <v>6970</v>
      </c>
      <c r="L174" s="18">
        <v>1309</v>
      </c>
      <c r="M174" s="18">
        <v>25702</v>
      </c>
      <c r="N174" s="18">
        <v>12264</v>
      </c>
      <c r="O174" s="18">
        <v>4913</v>
      </c>
      <c r="P174" s="18">
        <v>126930.5819</v>
      </c>
      <c r="Q174" s="18">
        <v>16566.5</v>
      </c>
      <c r="R174" s="18">
        <v>-27135.4</v>
      </c>
      <c r="S174" s="18">
        <v>6055.06</v>
      </c>
      <c r="T174" s="18">
        <v>122416.74189999999</v>
      </c>
      <c r="U174" s="18">
        <v>126130.81600000001</v>
      </c>
      <c r="V174" s="18">
        <v>107211.1936</v>
      </c>
      <c r="W174" s="18">
        <v>15205.5483</v>
      </c>
      <c r="X174" s="18">
        <v>10643.883809999999</v>
      </c>
      <c r="Y174" s="18">
        <v>1.0840000000000001</v>
      </c>
      <c r="Z174" s="18">
        <v>18690</v>
      </c>
      <c r="AA174" s="18">
        <v>136725.80454400001</v>
      </c>
      <c r="AB174" s="18">
        <v>138406.15269306299</v>
      </c>
      <c r="AC174" s="18">
        <v>7405.3586245619799</v>
      </c>
      <c r="AD174" s="18">
        <v>826.28743970941798</v>
      </c>
      <c r="AE174" s="18">
        <v>15443312</v>
      </c>
      <c r="AF174" s="18"/>
      <c r="AG174" s="18"/>
    </row>
    <row r="175" spans="1:33">
      <c r="A175" s="18" t="s">
        <v>798</v>
      </c>
      <c r="B175" s="18" t="s">
        <v>829</v>
      </c>
      <c r="C175" s="18" t="s">
        <v>509</v>
      </c>
      <c r="D175" s="18">
        <v>425695.87900000002</v>
      </c>
      <c r="E175" s="18">
        <v>34171</v>
      </c>
      <c r="F175" s="18">
        <v>459866.87900000002</v>
      </c>
      <c r="G175" s="18">
        <v>259867</v>
      </c>
      <c r="H175" s="18">
        <v>43388</v>
      </c>
      <c r="I175" s="18">
        <v>10927</v>
      </c>
      <c r="J175" s="18">
        <v>0</v>
      </c>
      <c r="K175" s="18">
        <v>18337</v>
      </c>
      <c r="L175" s="18">
        <v>5734</v>
      </c>
      <c r="M175" s="18">
        <v>74442</v>
      </c>
      <c r="N175" s="18">
        <v>34171</v>
      </c>
      <c r="O175" s="18">
        <v>309</v>
      </c>
      <c r="P175" s="18">
        <v>375585.77510000003</v>
      </c>
      <c r="Q175" s="18">
        <v>61754.2</v>
      </c>
      <c r="R175" s="18">
        <v>-68412.25</v>
      </c>
      <c r="S175" s="18">
        <v>16390.21</v>
      </c>
      <c r="T175" s="18">
        <v>385317.9351</v>
      </c>
      <c r="U175" s="18">
        <v>459866.87900000002</v>
      </c>
      <c r="V175" s="18">
        <v>390886.84714999999</v>
      </c>
      <c r="W175" s="18">
        <v>-5568.9120499999299</v>
      </c>
      <c r="X175" s="18">
        <v>-3898.2384349999502</v>
      </c>
      <c r="Y175" s="18">
        <v>0.99199999999999999</v>
      </c>
      <c r="Z175" s="18">
        <v>57985</v>
      </c>
      <c r="AA175" s="18">
        <v>456187.94396800001</v>
      </c>
      <c r="AB175" s="18">
        <v>461794.45379859302</v>
      </c>
      <c r="AC175" s="18">
        <v>7964.0330050632601</v>
      </c>
      <c r="AD175" s="18">
        <v>1384.9618202106999</v>
      </c>
      <c r="AE175" s="18">
        <v>80307011</v>
      </c>
      <c r="AF175" s="18"/>
      <c r="AG175" s="18"/>
    </row>
    <row r="176" spans="1:33">
      <c r="A176" s="18" t="s">
        <v>798</v>
      </c>
      <c r="B176" s="18" t="s">
        <v>830</v>
      </c>
      <c r="C176" s="18" t="s">
        <v>510</v>
      </c>
      <c r="D176" s="18">
        <v>42549.972999999998</v>
      </c>
      <c r="E176" s="18">
        <v>3297</v>
      </c>
      <c r="F176" s="18">
        <v>45846.972999999998</v>
      </c>
      <c r="G176" s="18">
        <v>19337</v>
      </c>
      <c r="H176" s="18">
        <v>6262</v>
      </c>
      <c r="I176" s="18">
        <v>524</v>
      </c>
      <c r="J176" s="18">
        <v>0</v>
      </c>
      <c r="K176" s="18">
        <v>2044</v>
      </c>
      <c r="L176" s="18">
        <v>22</v>
      </c>
      <c r="M176" s="18">
        <v>2548</v>
      </c>
      <c r="N176" s="18">
        <v>3297</v>
      </c>
      <c r="O176" s="18">
        <v>4</v>
      </c>
      <c r="P176" s="18">
        <v>27947.766100000001</v>
      </c>
      <c r="Q176" s="18">
        <v>7505.5</v>
      </c>
      <c r="R176" s="18">
        <v>-2187.9</v>
      </c>
      <c r="S176" s="18">
        <v>2369.29</v>
      </c>
      <c r="T176" s="18">
        <v>35634.6561</v>
      </c>
      <c r="U176" s="18">
        <v>45846.972999999998</v>
      </c>
      <c r="V176" s="18">
        <v>38969.927049999998</v>
      </c>
      <c r="W176" s="18">
        <v>-3335.2709500000001</v>
      </c>
      <c r="X176" s="18">
        <v>-2334.6896649999999</v>
      </c>
      <c r="Y176" s="18">
        <v>0.94899999999999995</v>
      </c>
      <c r="Z176" s="18">
        <v>9086</v>
      </c>
      <c r="AA176" s="18">
        <v>43508.777376999999</v>
      </c>
      <c r="AB176" s="18">
        <v>44043.496435902503</v>
      </c>
      <c r="AC176" s="18">
        <v>4847.4022051400498</v>
      </c>
      <c r="AD176" s="18">
        <v>-1731.66897971251</v>
      </c>
      <c r="AE176" s="18">
        <v>-15733944</v>
      </c>
      <c r="AF176" s="18"/>
      <c r="AG176" s="18"/>
    </row>
    <row r="177" spans="1:33">
      <c r="A177" s="18" t="s">
        <v>798</v>
      </c>
      <c r="B177" s="18" t="s">
        <v>831</v>
      </c>
      <c r="C177" s="18" t="s">
        <v>511</v>
      </c>
      <c r="D177" s="18">
        <v>165351.83600000001</v>
      </c>
      <c r="E177" s="18">
        <v>9681</v>
      </c>
      <c r="F177" s="18">
        <v>175032.83600000001</v>
      </c>
      <c r="G177" s="18">
        <v>95562</v>
      </c>
      <c r="H177" s="18">
        <v>34118</v>
      </c>
      <c r="I177" s="18">
        <v>2668</v>
      </c>
      <c r="J177" s="18">
        <v>0</v>
      </c>
      <c r="K177" s="18">
        <v>8841</v>
      </c>
      <c r="L177" s="18">
        <v>1569</v>
      </c>
      <c r="M177" s="18">
        <v>16452</v>
      </c>
      <c r="N177" s="18">
        <v>9681</v>
      </c>
      <c r="O177" s="18">
        <v>7778</v>
      </c>
      <c r="P177" s="18">
        <v>138115.7586</v>
      </c>
      <c r="Q177" s="18">
        <v>38782.949999999997</v>
      </c>
      <c r="R177" s="18">
        <v>-21929.15</v>
      </c>
      <c r="S177" s="18">
        <v>5432.01</v>
      </c>
      <c r="T177" s="18">
        <v>160401.5686</v>
      </c>
      <c r="U177" s="18">
        <v>175032.83600000001</v>
      </c>
      <c r="V177" s="18">
        <v>148777.9106</v>
      </c>
      <c r="W177" s="18">
        <v>11623.657999999999</v>
      </c>
      <c r="X177" s="18">
        <v>8136.5606000000198</v>
      </c>
      <c r="Y177" s="18">
        <v>1.046</v>
      </c>
      <c r="Z177" s="18">
        <v>27819</v>
      </c>
      <c r="AA177" s="18">
        <v>183084.346456</v>
      </c>
      <c r="AB177" s="18">
        <v>185334.43702022001</v>
      </c>
      <c r="AC177" s="18">
        <v>6662.1530975311798</v>
      </c>
      <c r="AD177" s="18">
        <v>83.0819126786173</v>
      </c>
      <c r="AE177" s="18">
        <v>2311256</v>
      </c>
      <c r="AF177" s="18"/>
      <c r="AG177" s="18"/>
    </row>
    <row r="178" spans="1:33">
      <c r="A178" s="18" t="s">
        <v>798</v>
      </c>
      <c r="B178" s="18" t="s">
        <v>832</v>
      </c>
      <c r="C178" s="18" t="s">
        <v>512</v>
      </c>
      <c r="D178" s="18">
        <v>73836.073999999993</v>
      </c>
      <c r="E178" s="18">
        <v>6961</v>
      </c>
      <c r="F178" s="18">
        <v>80797.073999999993</v>
      </c>
      <c r="G178" s="18">
        <v>44704</v>
      </c>
      <c r="H178" s="18">
        <v>11242</v>
      </c>
      <c r="I178" s="18">
        <v>338</v>
      </c>
      <c r="J178" s="18">
        <v>0</v>
      </c>
      <c r="K178" s="18">
        <v>4530</v>
      </c>
      <c r="L178" s="18">
        <v>139</v>
      </c>
      <c r="M178" s="18">
        <v>12045</v>
      </c>
      <c r="N178" s="18">
        <v>6961</v>
      </c>
      <c r="O178" s="18">
        <v>94</v>
      </c>
      <c r="P178" s="18">
        <v>64610.691200000001</v>
      </c>
      <c r="Q178" s="18">
        <v>13693.5</v>
      </c>
      <c r="R178" s="18">
        <v>-10436.299999999999</v>
      </c>
      <c r="S178" s="18">
        <v>3869.2</v>
      </c>
      <c r="T178" s="18">
        <v>71737.091199999995</v>
      </c>
      <c r="U178" s="18">
        <v>80797.073999999993</v>
      </c>
      <c r="V178" s="18">
        <v>68677.512900000002</v>
      </c>
      <c r="W178" s="18">
        <v>3059.5783000000101</v>
      </c>
      <c r="X178" s="18">
        <v>2141.7048100000102</v>
      </c>
      <c r="Y178" s="18">
        <v>1.0269999999999999</v>
      </c>
      <c r="Z178" s="18">
        <v>13518</v>
      </c>
      <c r="AA178" s="18">
        <v>82978.594998</v>
      </c>
      <c r="AB178" s="18">
        <v>83998.394654559394</v>
      </c>
      <c r="AC178" s="18">
        <v>6213.8182167894201</v>
      </c>
      <c r="AD178" s="18">
        <v>-365.25296806314702</v>
      </c>
      <c r="AE178" s="18">
        <v>-4937490</v>
      </c>
      <c r="AF178" s="18"/>
      <c r="AG178" s="18"/>
    </row>
    <row r="179" spans="1:33">
      <c r="A179" s="18" t="s">
        <v>798</v>
      </c>
      <c r="B179" s="18" t="s">
        <v>833</v>
      </c>
      <c r="C179" s="18" t="s">
        <v>513</v>
      </c>
      <c r="D179" s="18">
        <v>48859.900999999998</v>
      </c>
      <c r="E179" s="18">
        <v>6608</v>
      </c>
      <c r="F179" s="18">
        <v>55467.900999999998</v>
      </c>
      <c r="G179" s="18">
        <v>31255</v>
      </c>
      <c r="H179" s="18">
        <v>5735</v>
      </c>
      <c r="I179" s="18">
        <v>1013</v>
      </c>
      <c r="J179" s="18">
        <v>0</v>
      </c>
      <c r="K179" s="18">
        <v>3342</v>
      </c>
      <c r="L179" s="18">
        <v>312</v>
      </c>
      <c r="M179" s="18">
        <v>5223</v>
      </c>
      <c r="N179" s="18">
        <v>6608</v>
      </c>
      <c r="O179" s="18">
        <v>0</v>
      </c>
      <c r="P179" s="18">
        <v>45172.851499999997</v>
      </c>
      <c r="Q179" s="18">
        <v>8576.5</v>
      </c>
      <c r="R179" s="18">
        <v>-4704.75</v>
      </c>
      <c r="S179" s="18">
        <v>4728.8900000000003</v>
      </c>
      <c r="T179" s="18">
        <v>53773.491499999996</v>
      </c>
      <c r="U179" s="18">
        <v>55467.900999999998</v>
      </c>
      <c r="V179" s="18">
        <v>47147.715850000001</v>
      </c>
      <c r="W179" s="18">
        <v>6625.7756499999996</v>
      </c>
      <c r="X179" s="18">
        <v>4638.0429549999999</v>
      </c>
      <c r="Y179" s="18">
        <v>1.0840000000000001</v>
      </c>
      <c r="Z179" s="18">
        <v>10719</v>
      </c>
      <c r="AA179" s="18">
        <v>60127.204683999997</v>
      </c>
      <c r="AB179" s="18">
        <v>60866.162757321203</v>
      </c>
      <c r="AC179" s="18">
        <v>5678.3433862600205</v>
      </c>
      <c r="AD179" s="18">
        <v>-900.72779859254604</v>
      </c>
      <c r="AE179" s="18">
        <v>-9654901</v>
      </c>
      <c r="AF179" s="18"/>
      <c r="AG179" s="18"/>
    </row>
    <row r="180" spans="1:33">
      <c r="A180" s="18" t="s">
        <v>798</v>
      </c>
      <c r="B180" s="18" t="s">
        <v>834</v>
      </c>
      <c r="C180" s="18" t="s">
        <v>514</v>
      </c>
      <c r="D180" s="18">
        <v>61477.682999999997</v>
      </c>
      <c r="E180" s="18">
        <v>1786</v>
      </c>
      <c r="F180" s="18">
        <v>63263.682999999997</v>
      </c>
      <c r="G180" s="18">
        <v>48494</v>
      </c>
      <c r="H180" s="18">
        <v>8758</v>
      </c>
      <c r="I180" s="18">
        <v>1925</v>
      </c>
      <c r="J180" s="18">
        <v>0</v>
      </c>
      <c r="K180" s="18">
        <v>2988</v>
      </c>
      <c r="L180" s="18">
        <v>905</v>
      </c>
      <c r="M180" s="18">
        <v>6542</v>
      </c>
      <c r="N180" s="18">
        <v>1786</v>
      </c>
      <c r="O180" s="18">
        <v>730</v>
      </c>
      <c r="P180" s="18">
        <v>70088.378200000006</v>
      </c>
      <c r="Q180" s="18">
        <v>11620.35</v>
      </c>
      <c r="R180" s="18">
        <v>-6950.45</v>
      </c>
      <c r="S180" s="18">
        <v>405.96</v>
      </c>
      <c r="T180" s="18">
        <v>75164.238200000007</v>
      </c>
      <c r="U180" s="18">
        <v>63263.682999999997</v>
      </c>
      <c r="V180" s="18">
        <v>53774.130550000002</v>
      </c>
      <c r="W180" s="18">
        <v>21390.107650000002</v>
      </c>
      <c r="X180" s="18">
        <v>14973.075355000001</v>
      </c>
      <c r="Y180" s="18">
        <v>1.2370000000000001</v>
      </c>
      <c r="Z180" s="18">
        <v>12821</v>
      </c>
      <c r="AA180" s="18">
        <v>78257.175870999999</v>
      </c>
      <c r="AB180" s="18">
        <v>79218.949700485493</v>
      </c>
      <c r="AC180" s="18">
        <v>6178.8432805932098</v>
      </c>
      <c r="AD180" s="18">
        <v>-400.22790425936</v>
      </c>
      <c r="AE180" s="18">
        <v>-5131322</v>
      </c>
      <c r="AF180" s="18"/>
      <c r="AG180" s="18"/>
    </row>
    <row r="181" spans="1:33">
      <c r="A181" s="18" t="s">
        <v>798</v>
      </c>
      <c r="B181" s="18" t="s">
        <v>835</v>
      </c>
      <c r="C181" s="18" t="s">
        <v>515</v>
      </c>
      <c r="D181" s="18">
        <v>59652.487999999998</v>
      </c>
      <c r="E181" s="18">
        <v>5631</v>
      </c>
      <c r="F181" s="18">
        <v>65283.487999999998</v>
      </c>
      <c r="G181" s="18">
        <v>23989</v>
      </c>
      <c r="H181" s="18">
        <v>14512</v>
      </c>
      <c r="I181" s="18">
        <v>4728</v>
      </c>
      <c r="J181" s="18">
        <v>0</v>
      </c>
      <c r="K181" s="18">
        <v>1927</v>
      </c>
      <c r="L181" s="18">
        <v>568</v>
      </c>
      <c r="M181" s="18">
        <v>9860</v>
      </c>
      <c r="N181" s="18">
        <v>5631</v>
      </c>
      <c r="O181" s="18">
        <v>187</v>
      </c>
      <c r="P181" s="18">
        <v>34671.301700000004</v>
      </c>
      <c r="Q181" s="18">
        <v>17991.95</v>
      </c>
      <c r="R181" s="18">
        <v>-9022.75</v>
      </c>
      <c r="S181" s="18">
        <v>3110.15</v>
      </c>
      <c r="T181" s="18">
        <v>46750.651700000002</v>
      </c>
      <c r="U181" s="18">
        <v>65283.487999999998</v>
      </c>
      <c r="V181" s="18">
        <v>55490.964800000002</v>
      </c>
      <c r="W181" s="18">
        <v>-8740.3130999999794</v>
      </c>
      <c r="X181" s="18">
        <v>-6118.2191699999903</v>
      </c>
      <c r="Y181" s="18">
        <v>0.90600000000000003</v>
      </c>
      <c r="Z181" s="18">
        <v>11351</v>
      </c>
      <c r="AA181" s="18">
        <v>59146.840128000003</v>
      </c>
      <c r="AB181" s="18">
        <v>59873.749606890997</v>
      </c>
      <c r="AC181" s="18">
        <v>5274.7554935152002</v>
      </c>
      <c r="AD181" s="18">
        <v>-1304.31569133737</v>
      </c>
      <c r="AE181" s="18">
        <v>-14805287</v>
      </c>
      <c r="AF181" s="18"/>
      <c r="AG181" s="18"/>
    </row>
    <row r="182" spans="1:33">
      <c r="A182" s="18" t="s">
        <v>798</v>
      </c>
      <c r="B182" s="18" t="s">
        <v>836</v>
      </c>
      <c r="C182" s="18" t="s">
        <v>516</v>
      </c>
      <c r="D182" s="18">
        <v>94343.369000000006</v>
      </c>
      <c r="E182" s="18">
        <v>6729</v>
      </c>
      <c r="F182" s="18">
        <v>101072.36900000001</v>
      </c>
      <c r="G182" s="18">
        <v>45940</v>
      </c>
      <c r="H182" s="18">
        <v>22334</v>
      </c>
      <c r="I182" s="18">
        <v>8829</v>
      </c>
      <c r="J182" s="18">
        <v>0</v>
      </c>
      <c r="K182" s="18">
        <v>3792</v>
      </c>
      <c r="L182" s="18">
        <v>3595</v>
      </c>
      <c r="M182" s="18">
        <v>6381</v>
      </c>
      <c r="N182" s="18">
        <v>6729</v>
      </c>
      <c r="O182" s="18">
        <v>39</v>
      </c>
      <c r="P182" s="18">
        <v>66397.081999999995</v>
      </c>
      <c r="Q182" s="18">
        <v>29711.75</v>
      </c>
      <c r="R182" s="18">
        <v>-8512.75</v>
      </c>
      <c r="S182" s="18">
        <v>4634.88</v>
      </c>
      <c r="T182" s="18">
        <v>92230.962</v>
      </c>
      <c r="U182" s="18">
        <v>101072.36900000001</v>
      </c>
      <c r="V182" s="18">
        <v>85911.513649999994</v>
      </c>
      <c r="W182" s="18">
        <v>6319.4483499999897</v>
      </c>
      <c r="X182" s="18">
        <v>4423.6138449999899</v>
      </c>
      <c r="Y182" s="18">
        <v>1.044</v>
      </c>
      <c r="Z182" s="18">
        <v>12783</v>
      </c>
      <c r="AA182" s="18">
        <v>105519.55323600001</v>
      </c>
      <c r="AB182" s="18">
        <v>106816.37929280401</v>
      </c>
      <c r="AC182" s="18">
        <v>8356.1276142379593</v>
      </c>
      <c r="AD182" s="18">
        <v>1777.0564293853899</v>
      </c>
      <c r="AE182" s="18">
        <v>22716112</v>
      </c>
      <c r="AF182" s="18"/>
      <c r="AG182" s="18"/>
    </row>
    <row r="183" spans="1:33">
      <c r="A183" s="18" t="s">
        <v>798</v>
      </c>
      <c r="B183" s="18" t="s">
        <v>837</v>
      </c>
      <c r="C183" s="18" t="s">
        <v>517</v>
      </c>
      <c r="D183" s="18">
        <v>97274.717000000004</v>
      </c>
      <c r="E183" s="18">
        <v>8602</v>
      </c>
      <c r="F183" s="18">
        <v>105876.717</v>
      </c>
      <c r="G183" s="18">
        <v>52154</v>
      </c>
      <c r="H183" s="18">
        <v>22742</v>
      </c>
      <c r="I183" s="18">
        <v>2222</v>
      </c>
      <c r="J183" s="18">
        <v>0</v>
      </c>
      <c r="K183" s="18">
        <v>4760</v>
      </c>
      <c r="L183" s="18">
        <v>383</v>
      </c>
      <c r="M183" s="18">
        <v>15080</v>
      </c>
      <c r="N183" s="18">
        <v>8602</v>
      </c>
      <c r="O183" s="18">
        <v>822</v>
      </c>
      <c r="P183" s="18">
        <v>75378.176200000002</v>
      </c>
      <c r="Q183" s="18">
        <v>25265.4</v>
      </c>
      <c r="R183" s="18">
        <v>-13842.25</v>
      </c>
      <c r="S183" s="18">
        <v>4748.1000000000004</v>
      </c>
      <c r="T183" s="18">
        <v>91549.426200000002</v>
      </c>
      <c r="U183" s="18">
        <v>105876.717</v>
      </c>
      <c r="V183" s="18">
        <v>89995.209449999995</v>
      </c>
      <c r="W183" s="18">
        <v>1554.2167500000101</v>
      </c>
      <c r="X183" s="18">
        <v>1087.9517249999999</v>
      </c>
      <c r="Y183" s="18">
        <v>1.01</v>
      </c>
      <c r="Z183" s="18">
        <v>16101</v>
      </c>
      <c r="AA183" s="18">
        <v>106935.48417</v>
      </c>
      <c r="AB183" s="18">
        <v>108249.711893827</v>
      </c>
      <c r="AC183" s="18">
        <v>6723.1670016661701</v>
      </c>
      <c r="AD183" s="18">
        <v>144.09581681360001</v>
      </c>
      <c r="AE183" s="18">
        <v>2320087</v>
      </c>
      <c r="AF183" s="18"/>
      <c r="AG183" s="18"/>
    </row>
    <row r="184" spans="1:33">
      <c r="A184" s="18" t="s">
        <v>798</v>
      </c>
      <c r="B184" s="18" t="s">
        <v>838</v>
      </c>
      <c r="C184" s="18" t="s">
        <v>518</v>
      </c>
      <c r="D184" s="18">
        <v>73920.149999999994</v>
      </c>
      <c r="E184" s="18">
        <v>6453</v>
      </c>
      <c r="F184" s="18">
        <v>80373.149999999994</v>
      </c>
      <c r="G184" s="18">
        <v>44151</v>
      </c>
      <c r="H184" s="18">
        <v>1514</v>
      </c>
      <c r="I184" s="18">
        <v>12471</v>
      </c>
      <c r="J184" s="18">
        <v>0</v>
      </c>
      <c r="K184" s="18">
        <v>2512</v>
      </c>
      <c r="L184" s="18">
        <v>11706</v>
      </c>
      <c r="M184" s="18">
        <v>6903</v>
      </c>
      <c r="N184" s="18">
        <v>6453</v>
      </c>
      <c r="O184" s="18">
        <v>0</v>
      </c>
      <c r="P184" s="18">
        <v>63811.440300000002</v>
      </c>
      <c r="Q184" s="18">
        <v>14022.45</v>
      </c>
      <c r="R184" s="18">
        <v>-15817.65</v>
      </c>
      <c r="S184" s="18">
        <v>4311.54</v>
      </c>
      <c r="T184" s="18">
        <v>66327.780299999999</v>
      </c>
      <c r="U184" s="18">
        <v>80373.149999999994</v>
      </c>
      <c r="V184" s="18">
        <v>68317.177500000005</v>
      </c>
      <c r="W184" s="18">
        <v>-1989.3971999999901</v>
      </c>
      <c r="X184" s="18">
        <v>-1392.5780399999901</v>
      </c>
      <c r="Y184" s="18">
        <v>0.98299999999999998</v>
      </c>
      <c r="Z184" s="18">
        <v>11851</v>
      </c>
      <c r="AA184" s="18">
        <v>79006.806450000004</v>
      </c>
      <c r="AB184" s="18">
        <v>79977.7931735702</v>
      </c>
      <c r="AC184" s="18">
        <v>6748.6113554611602</v>
      </c>
      <c r="AD184" s="18">
        <v>169.54017060858999</v>
      </c>
      <c r="AE184" s="18">
        <v>2009221</v>
      </c>
      <c r="AF184" s="18"/>
      <c r="AG184" s="18"/>
    </row>
    <row r="185" spans="1:33">
      <c r="A185" s="18" t="s">
        <v>798</v>
      </c>
      <c r="B185" s="18" t="s">
        <v>839</v>
      </c>
      <c r="C185" s="18" t="s">
        <v>519</v>
      </c>
      <c r="D185" s="18">
        <v>363415.87300000002</v>
      </c>
      <c r="E185" s="18">
        <v>31414</v>
      </c>
      <c r="F185" s="18">
        <v>394829.87300000002</v>
      </c>
      <c r="G185" s="18">
        <v>233814</v>
      </c>
      <c r="H185" s="18">
        <v>67785</v>
      </c>
      <c r="I185" s="18">
        <v>8067</v>
      </c>
      <c r="J185" s="18">
        <v>0</v>
      </c>
      <c r="K185" s="18">
        <v>14475</v>
      </c>
      <c r="L185" s="18">
        <v>5636</v>
      </c>
      <c r="M185" s="18">
        <v>60508</v>
      </c>
      <c r="N185" s="18">
        <v>31414</v>
      </c>
      <c r="O185" s="18">
        <v>10</v>
      </c>
      <c r="P185" s="18">
        <v>337931.37420000002</v>
      </c>
      <c r="Q185" s="18">
        <v>76777.95</v>
      </c>
      <c r="R185" s="18">
        <v>-56230.9</v>
      </c>
      <c r="S185" s="18">
        <v>16415.54</v>
      </c>
      <c r="T185" s="18">
        <v>374893.96419999999</v>
      </c>
      <c r="U185" s="18">
        <v>394829.87300000002</v>
      </c>
      <c r="V185" s="18">
        <v>335605.39205000002</v>
      </c>
      <c r="W185" s="18">
        <v>39288.57215</v>
      </c>
      <c r="X185" s="18">
        <v>27502.000505</v>
      </c>
      <c r="Y185" s="18">
        <v>1.07</v>
      </c>
      <c r="Z185" s="18">
        <v>58994</v>
      </c>
      <c r="AA185" s="18">
        <v>422467.96411</v>
      </c>
      <c r="AB185" s="18">
        <v>427660.05834486999</v>
      </c>
      <c r="AC185" s="18">
        <v>7249.2127732459203</v>
      </c>
      <c r="AD185" s="18">
        <v>670.14158839335698</v>
      </c>
      <c r="AE185" s="18">
        <v>39534333</v>
      </c>
      <c r="AF185" s="18"/>
      <c r="AG185" s="18"/>
    </row>
    <row r="186" spans="1:33">
      <c r="A186" s="18" t="s">
        <v>798</v>
      </c>
      <c r="B186" s="18" t="s">
        <v>840</v>
      </c>
      <c r="C186" s="18" t="s">
        <v>520</v>
      </c>
      <c r="D186" s="18">
        <v>93472.607000000004</v>
      </c>
      <c r="E186" s="18">
        <v>4260</v>
      </c>
      <c r="F186" s="18">
        <v>97732.607000000004</v>
      </c>
      <c r="G186" s="18">
        <v>59195</v>
      </c>
      <c r="H186" s="18">
        <v>1707</v>
      </c>
      <c r="I186" s="18">
        <v>0</v>
      </c>
      <c r="J186" s="18">
        <v>0</v>
      </c>
      <c r="K186" s="18">
        <v>5909</v>
      </c>
      <c r="L186" s="18">
        <v>228</v>
      </c>
      <c r="M186" s="18">
        <v>18609</v>
      </c>
      <c r="N186" s="18">
        <v>4260</v>
      </c>
      <c r="O186" s="18">
        <v>0</v>
      </c>
      <c r="P186" s="18">
        <v>85554.533500000005</v>
      </c>
      <c r="Q186" s="18">
        <v>6473.6</v>
      </c>
      <c r="R186" s="18">
        <v>-16011.45</v>
      </c>
      <c r="S186" s="18">
        <v>457.47</v>
      </c>
      <c r="T186" s="18">
        <v>76474.1535</v>
      </c>
      <c r="U186" s="18">
        <v>97732.607000000004</v>
      </c>
      <c r="V186" s="18">
        <v>83072.715949999998</v>
      </c>
      <c r="W186" s="18">
        <v>-6598.5624499999803</v>
      </c>
      <c r="X186" s="18">
        <v>-4618.9937149999896</v>
      </c>
      <c r="Y186" s="18">
        <v>0.95299999999999996</v>
      </c>
      <c r="Z186" s="18">
        <v>9039</v>
      </c>
      <c r="AA186" s="18">
        <v>93139.174471000006</v>
      </c>
      <c r="AB186" s="18">
        <v>94283.846758353597</v>
      </c>
      <c r="AC186" s="18">
        <v>10430.782913857</v>
      </c>
      <c r="AD186" s="18">
        <v>3851.7117290044598</v>
      </c>
      <c r="AE186" s="18">
        <v>34815622</v>
      </c>
      <c r="AF186" s="18"/>
      <c r="AG186" s="18"/>
    </row>
    <row r="187" spans="1:33">
      <c r="A187" s="18" t="s">
        <v>798</v>
      </c>
      <c r="B187" s="18" t="s">
        <v>841</v>
      </c>
      <c r="C187" s="18" t="s">
        <v>521</v>
      </c>
      <c r="D187" s="18">
        <v>488729.261</v>
      </c>
      <c r="E187" s="18">
        <v>26040</v>
      </c>
      <c r="F187" s="18">
        <v>514769.261</v>
      </c>
      <c r="G187" s="18">
        <v>267712</v>
      </c>
      <c r="H187" s="18">
        <v>59377</v>
      </c>
      <c r="I187" s="18">
        <v>11569</v>
      </c>
      <c r="J187" s="18">
        <v>0</v>
      </c>
      <c r="K187" s="18">
        <v>18823</v>
      </c>
      <c r="L187" s="18">
        <v>705</v>
      </c>
      <c r="M187" s="18">
        <v>55862</v>
      </c>
      <c r="N187" s="18">
        <v>26040</v>
      </c>
      <c r="O187" s="18">
        <v>758</v>
      </c>
      <c r="P187" s="18">
        <v>386924.15360000002</v>
      </c>
      <c r="Q187" s="18">
        <v>76303.649999999994</v>
      </c>
      <c r="R187" s="18">
        <v>-48726.25</v>
      </c>
      <c r="S187" s="18">
        <v>12637.46</v>
      </c>
      <c r="T187" s="18">
        <v>427139.01360000001</v>
      </c>
      <c r="U187" s="18">
        <v>514769.261</v>
      </c>
      <c r="V187" s="18">
        <v>437553.87185</v>
      </c>
      <c r="W187" s="18">
        <v>-10414.858249999999</v>
      </c>
      <c r="X187" s="18">
        <v>-7290.4007749999901</v>
      </c>
      <c r="Y187" s="18">
        <v>0.98599999999999999</v>
      </c>
      <c r="Z187" s="18">
        <v>57037</v>
      </c>
      <c r="AA187" s="18">
        <v>507562.491346</v>
      </c>
      <c r="AB187" s="18">
        <v>513800.389859099</v>
      </c>
      <c r="AC187" s="18">
        <v>9008.1945028507598</v>
      </c>
      <c r="AD187" s="18">
        <v>2429.1233179982</v>
      </c>
      <c r="AE187" s="18">
        <v>138549907</v>
      </c>
      <c r="AF187" s="18"/>
      <c r="AG187" s="18"/>
    </row>
    <row r="188" spans="1:33">
      <c r="A188" s="18" t="s">
        <v>798</v>
      </c>
      <c r="B188" s="18" t="s">
        <v>842</v>
      </c>
      <c r="C188" s="18" t="s">
        <v>522</v>
      </c>
      <c r="D188" s="18">
        <v>157402.141</v>
      </c>
      <c r="E188" s="18">
        <v>12962</v>
      </c>
      <c r="F188" s="18">
        <v>170364.141</v>
      </c>
      <c r="G188" s="18">
        <v>90377</v>
      </c>
      <c r="H188" s="18">
        <v>18118</v>
      </c>
      <c r="I188" s="18">
        <v>3486</v>
      </c>
      <c r="J188" s="18">
        <v>0</v>
      </c>
      <c r="K188" s="18">
        <v>7737</v>
      </c>
      <c r="L188" s="18">
        <v>993</v>
      </c>
      <c r="M188" s="18">
        <v>9656</v>
      </c>
      <c r="N188" s="18">
        <v>12962</v>
      </c>
      <c r="O188" s="18">
        <v>665</v>
      </c>
      <c r="P188" s="18">
        <v>130621.8781</v>
      </c>
      <c r="Q188" s="18">
        <v>24939.85</v>
      </c>
      <c r="R188" s="18">
        <v>-9616.9</v>
      </c>
      <c r="S188" s="18">
        <v>9376.18</v>
      </c>
      <c r="T188" s="18">
        <v>155321.00810000001</v>
      </c>
      <c r="U188" s="18">
        <v>170364.141</v>
      </c>
      <c r="V188" s="18">
        <v>144809.51985000001</v>
      </c>
      <c r="W188" s="18">
        <v>10511.48825</v>
      </c>
      <c r="X188" s="18">
        <v>7358.0417749999997</v>
      </c>
      <c r="Y188" s="18">
        <v>1.0429999999999999</v>
      </c>
      <c r="Z188" s="18">
        <v>25039</v>
      </c>
      <c r="AA188" s="18">
        <v>177689.79906300001</v>
      </c>
      <c r="AB188" s="18">
        <v>179873.59111278001</v>
      </c>
      <c r="AC188" s="18">
        <v>7183.7370147681604</v>
      </c>
      <c r="AD188" s="18">
        <v>604.66582991559801</v>
      </c>
      <c r="AE188" s="18">
        <v>15140228</v>
      </c>
      <c r="AF188" s="18"/>
      <c r="AG188" s="18"/>
    </row>
    <row r="189" spans="1:33">
      <c r="A189" s="18" t="s">
        <v>798</v>
      </c>
      <c r="B189" s="18" t="s">
        <v>843</v>
      </c>
      <c r="C189" s="18" t="s">
        <v>523</v>
      </c>
      <c r="D189" s="18">
        <v>123265.389</v>
      </c>
      <c r="E189" s="18">
        <v>5676</v>
      </c>
      <c r="F189" s="18">
        <v>128941.389</v>
      </c>
      <c r="G189" s="18">
        <v>73361</v>
      </c>
      <c r="H189" s="18">
        <v>9193</v>
      </c>
      <c r="I189" s="18">
        <v>1690</v>
      </c>
      <c r="J189" s="18">
        <v>0</v>
      </c>
      <c r="K189" s="18">
        <v>6572</v>
      </c>
      <c r="L189" s="18">
        <v>398</v>
      </c>
      <c r="M189" s="18">
        <v>16206</v>
      </c>
      <c r="N189" s="18">
        <v>5676</v>
      </c>
      <c r="O189" s="18">
        <v>237</v>
      </c>
      <c r="P189" s="18">
        <v>106028.65330000001</v>
      </c>
      <c r="Q189" s="18">
        <v>14836.75</v>
      </c>
      <c r="R189" s="18">
        <v>-14314.85</v>
      </c>
      <c r="S189" s="18">
        <v>2069.58</v>
      </c>
      <c r="T189" s="18">
        <v>108620.1333</v>
      </c>
      <c r="U189" s="18">
        <v>128941.389</v>
      </c>
      <c r="V189" s="18">
        <v>109600.18064999999</v>
      </c>
      <c r="W189" s="18">
        <v>-980.047349999993</v>
      </c>
      <c r="X189" s="18">
        <v>-686.03314499999499</v>
      </c>
      <c r="Y189" s="18">
        <v>0.995</v>
      </c>
      <c r="Z189" s="18">
        <v>16040</v>
      </c>
      <c r="AA189" s="18">
        <v>128296.682055</v>
      </c>
      <c r="AB189" s="18">
        <v>129873.43702778</v>
      </c>
      <c r="AC189" s="18">
        <v>8096.8476949987598</v>
      </c>
      <c r="AD189" s="18">
        <v>1517.77651014619</v>
      </c>
      <c r="AE189" s="18">
        <v>24345135</v>
      </c>
      <c r="AF189" s="18"/>
      <c r="AG189" s="18"/>
    </row>
    <row r="190" spans="1:33">
      <c r="A190" s="18" t="s">
        <v>798</v>
      </c>
      <c r="B190" s="18" t="s">
        <v>844</v>
      </c>
      <c r="C190" s="18" t="s">
        <v>524</v>
      </c>
      <c r="D190" s="18">
        <v>61837.343000000001</v>
      </c>
      <c r="E190" s="18">
        <v>7005</v>
      </c>
      <c r="F190" s="18">
        <v>68842.342999999993</v>
      </c>
      <c r="G190" s="18">
        <v>35290</v>
      </c>
      <c r="H190" s="18">
        <v>15868</v>
      </c>
      <c r="I190" s="18">
        <v>2626</v>
      </c>
      <c r="J190" s="18">
        <v>0</v>
      </c>
      <c r="K190" s="18">
        <v>4608</v>
      </c>
      <c r="L190" s="18">
        <v>1016</v>
      </c>
      <c r="M190" s="18">
        <v>9226</v>
      </c>
      <c r="N190" s="18">
        <v>7005</v>
      </c>
      <c r="O190" s="18">
        <v>984</v>
      </c>
      <c r="P190" s="18">
        <v>51004.637000000002</v>
      </c>
      <c r="Q190" s="18">
        <v>19636.7</v>
      </c>
      <c r="R190" s="18">
        <v>-9542.1</v>
      </c>
      <c r="S190" s="18">
        <v>4385.83</v>
      </c>
      <c r="T190" s="18">
        <v>65485.067000000003</v>
      </c>
      <c r="U190" s="18">
        <v>68842.342999999993</v>
      </c>
      <c r="V190" s="18">
        <v>58515.991549999999</v>
      </c>
      <c r="W190" s="18">
        <v>6969.0754500000103</v>
      </c>
      <c r="X190" s="18">
        <v>4878.3528150000102</v>
      </c>
      <c r="Y190" s="18">
        <v>1.071</v>
      </c>
      <c r="Z190" s="18">
        <v>12467</v>
      </c>
      <c r="AA190" s="18">
        <v>73730.149353000001</v>
      </c>
      <c r="AB190" s="18">
        <v>74636.286423530895</v>
      </c>
      <c r="AC190" s="18">
        <v>5986.7078225339601</v>
      </c>
      <c r="AD190" s="18">
        <v>-592.36336231860196</v>
      </c>
      <c r="AE190" s="18">
        <v>-7384994</v>
      </c>
      <c r="AF190" s="18"/>
      <c r="AG190" s="18"/>
    </row>
    <row r="191" spans="1:33">
      <c r="A191" s="18" t="s">
        <v>798</v>
      </c>
      <c r="B191" s="18" t="s">
        <v>845</v>
      </c>
      <c r="C191" s="18" t="s">
        <v>525</v>
      </c>
      <c r="D191" s="18">
        <v>283905.201</v>
      </c>
      <c r="E191" s="18">
        <v>15812</v>
      </c>
      <c r="F191" s="18">
        <v>299717.201</v>
      </c>
      <c r="G191" s="18">
        <v>175766</v>
      </c>
      <c r="H191" s="18">
        <v>28971</v>
      </c>
      <c r="I191" s="18">
        <v>7631</v>
      </c>
      <c r="J191" s="18">
        <v>0</v>
      </c>
      <c r="K191" s="18">
        <v>9492</v>
      </c>
      <c r="L191" s="18">
        <v>101</v>
      </c>
      <c r="M191" s="18">
        <v>16063</v>
      </c>
      <c r="N191" s="18">
        <v>15812</v>
      </c>
      <c r="O191" s="18">
        <v>230</v>
      </c>
      <c r="P191" s="18">
        <v>254034.5998</v>
      </c>
      <c r="Q191" s="18">
        <v>39179.9</v>
      </c>
      <c r="R191" s="18">
        <v>-13934.9</v>
      </c>
      <c r="S191" s="18">
        <v>10709.49</v>
      </c>
      <c r="T191" s="18">
        <v>289989.08980000002</v>
      </c>
      <c r="U191" s="18">
        <v>299717.201</v>
      </c>
      <c r="V191" s="18">
        <v>254759.62085000001</v>
      </c>
      <c r="W191" s="18">
        <v>35229.468950000002</v>
      </c>
      <c r="X191" s="18">
        <v>24660.628264999999</v>
      </c>
      <c r="Y191" s="18">
        <v>1.0820000000000001</v>
      </c>
      <c r="Z191" s="18">
        <v>40071</v>
      </c>
      <c r="AA191" s="18">
        <v>324294.011482</v>
      </c>
      <c r="AB191" s="18">
        <v>328279.55644744099</v>
      </c>
      <c r="AC191" s="18">
        <v>8192.4473171979898</v>
      </c>
      <c r="AD191" s="18">
        <v>1613.37613234542</v>
      </c>
      <c r="AE191" s="18">
        <v>64649595</v>
      </c>
      <c r="AF191" s="18"/>
      <c r="AG191" s="18"/>
    </row>
    <row r="192" spans="1:33">
      <c r="A192" s="18" t="s">
        <v>798</v>
      </c>
      <c r="B192" s="18" t="s">
        <v>846</v>
      </c>
      <c r="C192" s="18" t="s">
        <v>526</v>
      </c>
      <c r="D192" s="18">
        <v>114625.95600000001</v>
      </c>
      <c r="E192" s="18">
        <v>3836</v>
      </c>
      <c r="F192" s="18">
        <v>118461.95600000001</v>
      </c>
      <c r="G192" s="18">
        <v>72762</v>
      </c>
      <c r="H192" s="18">
        <v>4414</v>
      </c>
      <c r="I192" s="18">
        <v>1868</v>
      </c>
      <c r="J192" s="18">
        <v>0</v>
      </c>
      <c r="K192" s="18">
        <v>5375</v>
      </c>
      <c r="L192" s="18">
        <v>1140</v>
      </c>
      <c r="M192" s="18">
        <v>12973</v>
      </c>
      <c r="N192" s="18">
        <v>3836</v>
      </c>
      <c r="O192" s="18">
        <v>2445</v>
      </c>
      <c r="P192" s="18">
        <v>105162.9186</v>
      </c>
      <c r="Q192" s="18">
        <v>9908.4500000000007</v>
      </c>
      <c r="R192" s="18">
        <v>-14074.3</v>
      </c>
      <c r="S192" s="18">
        <v>1055.19</v>
      </c>
      <c r="T192" s="18">
        <v>102052.2586</v>
      </c>
      <c r="U192" s="18">
        <v>118461.95600000001</v>
      </c>
      <c r="V192" s="18">
        <v>100692.6626</v>
      </c>
      <c r="W192" s="18">
        <v>1359.59600000001</v>
      </c>
      <c r="X192" s="18">
        <v>951.717200000003</v>
      </c>
      <c r="Y192" s="18">
        <v>1.008</v>
      </c>
      <c r="Z192" s="18">
        <v>11931</v>
      </c>
      <c r="AA192" s="18">
        <v>119409.651648</v>
      </c>
      <c r="AB192" s="18">
        <v>120877.18579633599</v>
      </c>
      <c r="AC192" s="18">
        <v>10131.354102450399</v>
      </c>
      <c r="AD192" s="18">
        <v>3552.28291759786</v>
      </c>
      <c r="AE192" s="18">
        <v>42382287</v>
      </c>
      <c r="AF192" s="18"/>
      <c r="AG192" s="18"/>
    </row>
    <row r="193" spans="1:33">
      <c r="A193" s="18" t="s">
        <v>798</v>
      </c>
      <c r="B193" s="18" t="s">
        <v>847</v>
      </c>
      <c r="C193" s="18" t="s">
        <v>527</v>
      </c>
      <c r="D193" s="18">
        <v>71303.373000000007</v>
      </c>
      <c r="E193" s="18">
        <v>4137</v>
      </c>
      <c r="F193" s="18">
        <v>75440.373000000007</v>
      </c>
      <c r="G193" s="18">
        <v>49746</v>
      </c>
      <c r="H193" s="18">
        <v>9659</v>
      </c>
      <c r="I193" s="18">
        <v>1862</v>
      </c>
      <c r="J193" s="18">
        <v>0</v>
      </c>
      <c r="K193" s="18">
        <v>4570</v>
      </c>
      <c r="L193" s="18">
        <v>670</v>
      </c>
      <c r="M193" s="18">
        <v>3687</v>
      </c>
      <c r="N193" s="18">
        <v>4137</v>
      </c>
      <c r="O193" s="18">
        <v>439</v>
      </c>
      <c r="P193" s="18">
        <v>71897.893800000005</v>
      </c>
      <c r="Q193" s="18">
        <v>13677.35</v>
      </c>
      <c r="R193" s="18">
        <v>-4076.6</v>
      </c>
      <c r="S193" s="18">
        <v>2889.66</v>
      </c>
      <c r="T193" s="18">
        <v>84388.303799999994</v>
      </c>
      <c r="U193" s="18">
        <v>75440.373000000007</v>
      </c>
      <c r="V193" s="18">
        <v>64124.317049999998</v>
      </c>
      <c r="W193" s="18">
        <v>20263.98675</v>
      </c>
      <c r="X193" s="18">
        <v>14184.790725000001</v>
      </c>
      <c r="Y193" s="18">
        <v>1.1879999999999999</v>
      </c>
      <c r="Z193" s="18">
        <v>12777</v>
      </c>
      <c r="AA193" s="18">
        <v>89623.163123999999</v>
      </c>
      <c r="AB193" s="18">
        <v>90724.623940199905</v>
      </c>
      <c r="AC193" s="18">
        <v>7100.6201722000396</v>
      </c>
      <c r="AD193" s="18">
        <v>521.54898734747496</v>
      </c>
      <c r="AE193" s="18">
        <v>6663831</v>
      </c>
      <c r="AF193" s="18"/>
      <c r="AG193" s="18"/>
    </row>
    <row r="194" spans="1:33">
      <c r="A194" s="18" t="s">
        <v>848</v>
      </c>
      <c r="B194" s="18" t="s">
        <v>849</v>
      </c>
      <c r="C194" s="18" t="s">
        <v>529</v>
      </c>
      <c r="D194" s="18">
        <v>167026.04399999999</v>
      </c>
      <c r="E194" s="18">
        <v>11343</v>
      </c>
      <c r="F194" s="18">
        <v>178369.04399999999</v>
      </c>
      <c r="G194" s="18">
        <v>92238</v>
      </c>
      <c r="H194" s="18">
        <v>15707</v>
      </c>
      <c r="I194" s="18">
        <v>13272</v>
      </c>
      <c r="J194" s="18">
        <v>0</v>
      </c>
      <c r="K194" s="18">
        <v>5358</v>
      </c>
      <c r="L194" s="18">
        <v>1562</v>
      </c>
      <c r="M194" s="18">
        <v>31208</v>
      </c>
      <c r="N194" s="18">
        <v>11343</v>
      </c>
      <c r="O194" s="18">
        <v>9</v>
      </c>
      <c r="P194" s="18">
        <v>133311.5814</v>
      </c>
      <c r="Q194" s="18">
        <v>29186.45</v>
      </c>
      <c r="R194" s="18">
        <v>-27862.15</v>
      </c>
      <c r="S194" s="18">
        <v>4336.1899999999996</v>
      </c>
      <c r="T194" s="18">
        <v>138972.07139999999</v>
      </c>
      <c r="U194" s="18">
        <v>178369.04399999999</v>
      </c>
      <c r="V194" s="18">
        <v>151613.6874</v>
      </c>
      <c r="W194" s="18">
        <v>-12641.616</v>
      </c>
      <c r="X194" s="18">
        <v>-8849.1311999999907</v>
      </c>
      <c r="Y194" s="18">
        <v>0.95</v>
      </c>
      <c r="Z194" s="18">
        <v>25568</v>
      </c>
      <c r="AA194" s="18">
        <v>169450.59179999999</v>
      </c>
      <c r="AB194" s="18">
        <v>171533.124714971</v>
      </c>
      <c r="AC194" s="18">
        <v>6708.8988076881797</v>
      </c>
      <c r="AD194" s="18">
        <v>129.827622835618</v>
      </c>
      <c r="AE194" s="18">
        <v>3319433</v>
      </c>
      <c r="AF194" s="18"/>
      <c r="AG194" s="18"/>
    </row>
    <row r="195" spans="1:33">
      <c r="A195" s="18" t="s">
        <v>848</v>
      </c>
      <c r="B195" s="18" t="s">
        <v>850</v>
      </c>
      <c r="C195" s="18" t="s">
        <v>530</v>
      </c>
      <c r="D195" s="18">
        <v>58252.392999999996</v>
      </c>
      <c r="E195" s="18">
        <v>4973</v>
      </c>
      <c r="F195" s="18">
        <v>63225.392999999996</v>
      </c>
      <c r="G195" s="18">
        <v>19631</v>
      </c>
      <c r="H195" s="18">
        <v>21038</v>
      </c>
      <c r="I195" s="18">
        <v>3223</v>
      </c>
      <c r="J195" s="18">
        <v>0</v>
      </c>
      <c r="K195" s="18">
        <v>2871</v>
      </c>
      <c r="L195" s="18">
        <v>-24</v>
      </c>
      <c r="M195" s="18">
        <v>247</v>
      </c>
      <c r="N195" s="18">
        <v>4973</v>
      </c>
      <c r="O195" s="18">
        <v>71</v>
      </c>
      <c r="P195" s="18">
        <v>28372.684300000001</v>
      </c>
      <c r="Q195" s="18">
        <v>23062.2</v>
      </c>
      <c r="R195" s="18">
        <v>-249.9</v>
      </c>
      <c r="S195" s="18">
        <v>4185.0600000000004</v>
      </c>
      <c r="T195" s="18">
        <v>55370.044300000001</v>
      </c>
      <c r="U195" s="18">
        <v>63225.392999999996</v>
      </c>
      <c r="V195" s="18">
        <v>53741.584049999998</v>
      </c>
      <c r="W195" s="18">
        <v>1628.4602500000001</v>
      </c>
      <c r="X195" s="18">
        <v>1139.9221749999999</v>
      </c>
      <c r="Y195" s="18">
        <v>1.018</v>
      </c>
      <c r="Z195" s="18">
        <v>8413</v>
      </c>
      <c r="AA195" s="18">
        <v>64363.450074</v>
      </c>
      <c r="AB195" s="18">
        <v>65154.4712317097</v>
      </c>
      <c r="AC195" s="18">
        <v>7744.4991360643899</v>
      </c>
      <c r="AD195" s="18">
        <v>1165.4279512118201</v>
      </c>
      <c r="AE195" s="18">
        <v>9804745</v>
      </c>
      <c r="AF195" s="18"/>
      <c r="AG195" s="18"/>
    </row>
    <row r="196" spans="1:33">
      <c r="A196" s="18" t="s">
        <v>848</v>
      </c>
      <c r="B196" s="18" t="s">
        <v>851</v>
      </c>
      <c r="C196" s="18" t="s">
        <v>531</v>
      </c>
      <c r="D196" s="18">
        <v>59767.404000000002</v>
      </c>
      <c r="E196" s="18">
        <v>3594</v>
      </c>
      <c r="F196" s="18">
        <v>63361.404000000002</v>
      </c>
      <c r="G196" s="18">
        <v>43647</v>
      </c>
      <c r="H196" s="18">
        <v>5019</v>
      </c>
      <c r="I196" s="18">
        <v>841</v>
      </c>
      <c r="J196" s="18">
        <v>0</v>
      </c>
      <c r="K196" s="18">
        <v>3003</v>
      </c>
      <c r="L196" s="18">
        <v>15</v>
      </c>
      <c r="M196" s="18">
        <v>14769</v>
      </c>
      <c r="N196" s="18">
        <v>3594</v>
      </c>
      <c r="O196" s="18">
        <v>241</v>
      </c>
      <c r="P196" s="18">
        <v>63083.009100000003</v>
      </c>
      <c r="Q196" s="18">
        <v>7533.55</v>
      </c>
      <c r="R196" s="18">
        <v>-12771.25</v>
      </c>
      <c r="S196" s="18">
        <v>544.16999999999996</v>
      </c>
      <c r="T196" s="18">
        <v>58389.479099999997</v>
      </c>
      <c r="U196" s="18">
        <v>63361.404000000002</v>
      </c>
      <c r="V196" s="18">
        <v>53857.193399999996</v>
      </c>
      <c r="W196" s="18">
        <v>4532.2856999999904</v>
      </c>
      <c r="X196" s="18">
        <v>3172.5999900000002</v>
      </c>
      <c r="Y196" s="18">
        <v>1.05</v>
      </c>
      <c r="Z196" s="18">
        <v>9807</v>
      </c>
      <c r="AA196" s="18">
        <v>66529.474199999997</v>
      </c>
      <c r="AB196" s="18">
        <v>67347.115604290695</v>
      </c>
      <c r="AC196" s="18">
        <v>6867.2494753024102</v>
      </c>
      <c r="AD196" s="18">
        <v>288.17829044984398</v>
      </c>
      <c r="AE196" s="18">
        <v>2826164</v>
      </c>
      <c r="AF196" s="18"/>
      <c r="AG196" s="18"/>
    </row>
    <row r="197" spans="1:33">
      <c r="A197" s="18" t="s">
        <v>848</v>
      </c>
      <c r="B197" s="18" t="s">
        <v>852</v>
      </c>
      <c r="C197" s="18" t="s">
        <v>532</v>
      </c>
      <c r="D197" s="18">
        <v>68821.919999999998</v>
      </c>
      <c r="E197" s="18">
        <v>7195</v>
      </c>
      <c r="F197" s="18">
        <v>76016.92</v>
      </c>
      <c r="G197" s="18">
        <v>50573</v>
      </c>
      <c r="H197" s="18">
        <v>5697</v>
      </c>
      <c r="I197" s="18">
        <v>1562</v>
      </c>
      <c r="J197" s="18">
        <v>0</v>
      </c>
      <c r="K197" s="18">
        <v>4048</v>
      </c>
      <c r="L197" s="18">
        <v>2</v>
      </c>
      <c r="M197" s="18">
        <v>20845</v>
      </c>
      <c r="N197" s="18">
        <v>7195</v>
      </c>
      <c r="O197" s="18">
        <v>-142</v>
      </c>
      <c r="P197" s="18">
        <v>73093.156900000002</v>
      </c>
      <c r="Q197" s="18">
        <v>9610.9500000000007</v>
      </c>
      <c r="R197" s="18">
        <v>-17599.25</v>
      </c>
      <c r="S197" s="18">
        <v>2572.1</v>
      </c>
      <c r="T197" s="18">
        <v>67676.956900000005</v>
      </c>
      <c r="U197" s="18">
        <v>76016.92</v>
      </c>
      <c r="V197" s="18">
        <v>64614.381999999998</v>
      </c>
      <c r="W197" s="18">
        <v>3062.5749000000101</v>
      </c>
      <c r="X197" s="18">
        <v>2143.8024300000002</v>
      </c>
      <c r="Y197" s="18">
        <v>1.028</v>
      </c>
      <c r="Z197" s="18">
        <v>11511</v>
      </c>
      <c r="AA197" s="18">
        <v>78145.393760000006</v>
      </c>
      <c r="AB197" s="18">
        <v>79105.793797142906</v>
      </c>
      <c r="AC197" s="18">
        <v>6872.1912776598801</v>
      </c>
      <c r="AD197" s="18">
        <v>293.12009280731797</v>
      </c>
      <c r="AE197" s="18">
        <v>3374105</v>
      </c>
      <c r="AF197" s="18"/>
      <c r="AG197" s="18"/>
    </row>
    <row r="198" spans="1:33">
      <c r="A198" s="18" t="s">
        <v>848</v>
      </c>
      <c r="B198" s="18" t="s">
        <v>853</v>
      </c>
      <c r="C198" s="18" t="s">
        <v>533</v>
      </c>
      <c r="D198" s="18">
        <v>65129.752</v>
      </c>
      <c r="E198" s="18">
        <v>8499</v>
      </c>
      <c r="F198" s="18">
        <v>73628.751999999993</v>
      </c>
      <c r="G198" s="18">
        <v>41521</v>
      </c>
      <c r="H198" s="18">
        <v>4318</v>
      </c>
      <c r="I198" s="18">
        <v>1083</v>
      </c>
      <c r="J198" s="18">
        <v>0</v>
      </c>
      <c r="K198" s="18">
        <v>4362</v>
      </c>
      <c r="L198" s="18">
        <v>123</v>
      </c>
      <c r="M198" s="18">
        <v>24111</v>
      </c>
      <c r="N198" s="18">
        <v>8499</v>
      </c>
      <c r="O198" s="18">
        <v>0</v>
      </c>
      <c r="P198" s="18">
        <v>60010.301299999999</v>
      </c>
      <c r="Q198" s="18">
        <v>8298.5499999999993</v>
      </c>
      <c r="R198" s="18">
        <v>-20598.900000000001</v>
      </c>
      <c r="S198" s="18">
        <v>3125.28</v>
      </c>
      <c r="T198" s="18">
        <v>50835.231299999999</v>
      </c>
      <c r="U198" s="18">
        <v>73628.751999999993</v>
      </c>
      <c r="V198" s="18">
        <v>62584.439200000001</v>
      </c>
      <c r="W198" s="18">
        <v>-11749.207899999999</v>
      </c>
      <c r="X198" s="18">
        <v>-8224.44553000001</v>
      </c>
      <c r="Y198" s="18">
        <v>0.88800000000000001</v>
      </c>
      <c r="Z198" s="18">
        <v>9017</v>
      </c>
      <c r="AA198" s="18">
        <v>65382.331775999999</v>
      </c>
      <c r="AB198" s="18">
        <v>66185.8749004868</v>
      </c>
      <c r="AC198" s="18">
        <v>7340.1214262489502</v>
      </c>
      <c r="AD198" s="18">
        <v>761.05024139638397</v>
      </c>
      <c r="AE198" s="18">
        <v>6862390</v>
      </c>
      <c r="AF198" s="18"/>
      <c r="AG198" s="18"/>
    </row>
    <row r="199" spans="1:33">
      <c r="A199" s="18" t="s">
        <v>848</v>
      </c>
      <c r="B199" s="18" t="s">
        <v>854</v>
      </c>
      <c r="C199" s="18" t="s">
        <v>534</v>
      </c>
      <c r="D199" s="18">
        <v>74536.509999999995</v>
      </c>
      <c r="E199" s="18">
        <v>7883</v>
      </c>
      <c r="F199" s="18">
        <v>82419.509999999995</v>
      </c>
      <c r="G199" s="18">
        <v>63068</v>
      </c>
      <c r="H199" s="18">
        <v>8540</v>
      </c>
      <c r="I199" s="18">
        <v>1146</v>
      </c>
      <c r="J199" s="18">
        <v>0</v>
      </c>
      <c r="K199" s="18">
        <v>4240</v>
      </c>
      <c r="L199" s="18">
        <v>33</v>
      </c>
      <c r="M199" s="18">
        <v>28617</v>
      </c>
      <c r="N199" s="18">
        <v>7883</v>
      </c>
      <c r="O199" s="18">
        <v>16</v>
      </c>
      <c r="P199" s="18">
        <v>91152.180399999997</v>
      </c>
      <c r="Q199" s="18">
        <v>11837.1</v>
      </c>
      <c r="R199" s="18">
        <v>-24366.1</v>
      </c>
      <c r="S199" s="18">
        <v>1835.66</v>
      </c>
      <c r="T199" s="18">
        <v>80458.840400000001</v>
      </c>
      <c r="U199" s="18">
        <v>82419.509999999995</v>
      </c>
      <c r="V199" s="18">
        <v>70056.583499999993</v>
      </c>
      <c r="W199" s="18">
        <v>10402.2569</v>
      </c>
      <c r="X199" s="18">
        <v>7281.5798300000197</v>
      </c>
      <c r="Y199" s="18">
        <v>1.0880000000000001</v>
      </c>
      <c r="Z199" s="18">
        <v>11402</v>
      </c>
      <c r="AA199" s="18">
        <v>89672.426879999999</v>
      </c>
      <c r="AB199" s="18">
        <v>90774.493143441505</v>
      </c>
      <c r="AC199" s="18">
        <v>7961.2781216840403</v>
      </c>
      <c r="AD199" s="18">
        <v>1382.2069368314801</v>
      </c>
      <c r="AE199" s="18">
        <v>15759923</v>
      </c>
      <c r="AF199" s="18"/>
      <c r="AG199" s="18"/>
    </row>
    <row r="200" spans="1:33">
      <c r="A200" s="18" t="s">
        <v>848</v>
      </c>
      <c r="B200" s="18" t="s">
        <v>855</v>
      </c>
      <c r="C200" s="18" t="s">
        <v>535</v>
      </c>
      <c r="D200" s="18">
        <v>96729.911999999997</v>
      </c>
      <c r="E200" s="18">
        <v>7871</v>
      </c>
      <c r="F200" s="18">
        <v>104600.912</v>
      </c>
      <c r="G200" s="18">
        <v>74785</v>
      </c>
      <c r="H200" s="18">
        <v>12942</v>
      </c>
      <c r="I200" s="18">
        <v>2207</v>
      </c>
      <c r="J200" s="18">
        <v>0</v>
      </c>
      <c r="K200" s="18">
        <v>6780</v>
      </c>
      <c r="L200" s="18">
        <v>55</v>
      </c>
      <c r="M200" s="18">
        <v>26371</v>
      </c>
      <c r="N200" s="18">
        <v>7871</v>
      </c>
      <c r="O200" s="18">
        <v>15</v>
      </c>
      <c r="P200" s="18">
        <v>108086.7605</v>
      </c>
      <c r="Q200" s="18">
        <v>18639.650000000001</v>
      </c>
      <c r="R200" s="18">
        <v>-22474.85</v>
      </c>
      <c r="S200" s="18">
        <v>2207.2800000000002</v>
      </c>
      <c r="T200" s="18">
        <v>106458.84050000001</v>
      </c>
      <c r="U200" s="18">
        <v>104600.912</v>
      </c>
      <c r="V200" s="18">
        <v>88910.775200000004</v>
      </c>
      <c r="W200" s="18">
        <v>17548.065299999998</v>
      </c>
      <c r="X200" s="18">
        <v>12283.645710000001</v>
      </c>
      <c r="Y200" s="18">
        <v>1.117</v>
      </c>
      <c r="Z200" s="18">
        <v>16979</v>
      </c>
      <c r="AA200" s="18">
        <v>116839.218704</v>
      </c>
      <c r="AB200" s="18">
        <v>118275.16245684199</v>
      </c>
      <c r="AC200" s="18">
        <v>6965.9675161577397</v>
      </c>
      <c r="AD200" s="18">
        <v>386.89633130517399</v>
      </c>
      <c r="AE200" s="18">
        <v>6569113</v>
      </c>
      <c r="AF200" s="18"/>
      <c r="AG200" s="18"/>
    </row>
    <row r="201" spans="1:33">
      <c r="A201" s="18" t="s">
        <v>848</v>
      </c>
      <c r="B201" s="18" t="s">
        <v>856</v>
      </c>
      <c r="C201" s="18" t="s">
        <v>536</v>
      </c>
      <c r="D201" s="18">
        <v>560140.80599999998</v>
      </c>
      <c r="E201" s="18">
        <v>45617</v>
      </c>
      <c r="F201" s="18">
        <v>605757.80599999998</v>
      </c>
      <c r="G201" s="18">
        <v>221747</v>
      </c>
      <c r="H201" s="18">
        <v>135742</v>
      </c>
      <c r="I201" s="18">
        <v>16793</v>
      </c>
      <c r="J201" s="18">
        <v>0</v>
      </c>
      <c r="K201" s="18">
        <v>7129</v>
      </c>
      <c r="L201" s="18">
        <v>359</v>
      </c>
      <c r="M201" s="18">
        <v>19244</v>
      </c>
      <c r="N201" s="18">
        <v>45617</v>
      </c>
      <c r="O201" s="18">
        <v>8381</v>
      </c>
      <c r="P201" s="18">
        <v>320490.93910000002</v>
      </c>
      <c r="Q201" s="18">
        <v>135714.4</v>
      </c>
      <c r="R201" s="18">
        <v>-23786.400000000001</v>
      </c>
      <c r="S201" s="18">
        <v>35502.97</v>
      </c>
      <c r="T201" s="18">
        <v>467921.90909999999</v>
      </c>
      <c r="U201" s="18">
        <v>605757.80599999998</v>
      </c>
      <c r="V201" s="18">
        <v>514894.13510000001</v>
      </c>
      <c r="W201" s="18">
        <v>-46972.226000000002</v>
      </c>
      <c r="X201" s="18">
        <v>-32880.558199999999</v>
      </c>
      <c r="Y201" s="18">
        <v>0.94599999999999995</v>
      </c>
      <c r="Z201" s="18">
        <v>98083</v>
      </c>
      <c r="AA201" s="18">
        <v>573046.88447599998</v>
      </c>
      <c r="AB201" s="18">
        <v>580089.58043867699</v>
      </c>
      <c r="AC201" s="18">
        <v>5914.2724064178001</v>
      </c>
      <c r="AD201" s="18">
        <v>-664.79877843476299</v>
      </c>
      <c r="AE201" s="18">
        <v>-65205459</v>
      </c>
      <c r="AF201" s="18"/>
      <c r="AG201" s="18"/>
    </row>
    <row r="202" spans="1:33">
      <c r="A202" s="18" t="s">
        <v>848</v>
      </c>
      <c r="B202" s="18" t="s">
        <v>857</v>
      </c>
      <c r="C202" s="18" t="s">
        <v>537</v>
      </c>
      <c r="D202" s="18">
        <v>77704.271999999997</v>
      </c>
      <c r="E202" s="18">
        <v>5818</v>
      </c>
      <c r="F202" s="18">
        <v>83522.271999999997</v>
      </c>
      <c r="G202" s="18">
        <v>49475</v>
      </c>
      <c r="H202" s="18">
        <v>17085</v>
      </c>
      <c r="I202" s="18">
        <v>1171</v>
      </c>
      <c r="J202" s="18">
        <v>0</v>
      </c>
      <c r="K202" s="18">
        <v>4482</v>
      </c>
      <c r="L202" s="18">
        <v>240</v>
      </c>
      <c r="M202" s="18">
        <v>18310</v>
      </c>
      <c r="N202" s="18">
        <v>5818</v>
      </c>
      <c r="O202" s="18">
        <v>0</v>
      </c>
      <c r="P202" s="18">
        <v>71506.217499999999</v>
      </c>
      <c r="Q202" s="18">
        <v>19327.3</v>
      </c>
      <c r="R202" s="18">
        <v>-15767.5</v>
      </c>
      <c r="S202" s="18">
        <v>1832.6</v>
      </c>
      <c r="T202" s="18">
        <v>76898.617499999993</v>
      </c>
      <c r="U202" s="18">
        <v>83522.271999999997</v>
      </c>
      <c r="V202" s="18">
        <v>70993.931200000006</v>
      </c>
      <c r="W202" s="18">
        <v>5904.6863000000203</v>
      </c>
      <c r="X202" s="18">
        <v>4133.2804100000103</v>
      </c>
      <c r="Y202" s="18">
        <v>1.0489999999999999</v>
      </c>
      <c r="Z202" s="18">
        <v>12063</v>
      </c>
      <c r="AA202" s="18">
        <v>87614.863328000007</v>
      </c>
      <c r="AB202" s="18">
        <v>88691.642315804595</v>
      </c>
      <c r="AC202" s="18">
        <v>7352.3702491755403</v>
      </c>
      <c r="AD202" s="18">
        <v>773.29906432297696</v>
      </c>
      <c r="AE202" s="18">
        <v>9328307</v>
      </c>
      <c r="AF202" s="18"/>
      <c r="AG202" s="18"/>
    </row>
    <row r="203" spans="1:33">
      <c r="A203" s="18" t="s">
        <v>848</v>
      </c>
      <c r="B203" s="18" t="s">
        <v>858</v>
      </c>
      <c r="C203" s="18" t="s">
        <v>538</v>
      </c>
      <c r="D203" s="18">
        <v>147993.489</v>
      </c>
      <c r="E203" s="18">
        <v>9171</v>
      </c>
      <c r="F203" s="18">
        <v>157164.489</v>
      </c>
      <c r="G203" s="18">
        <v>82704</v>
      </c>
      <c r="H203" s="18">
        <v>16610</v>
      </c>
      <c r="I203" s="18">
        <v>2408</v>
      </c>
      <c r="J203" s="18">
        <v>0</v>
      </c>
      <c r="K203" s="18">
        <v>7786</v>
      </c>
      <c r="L203" s="18">
        <v>46</v>
      </c>
      <c r="M203" s="18">
        <v>21898</v>
      </c>
      <c r="N203" s="18">
        <v>9171</v>
      </c>
      <c r="O203" s="18">
        <v>2</v>
      </c>
      <c r="P203" s="18">
        <v>119532.0912</v>
      </c>
      <c r="Q203" s="18">
        <v>22783.4</v>
      </c>
      <c r="R203" s="18">
        <v>-18654.099999999999</v>
      </c>
      <c r="S203" s="18">
        <v>4072.69</v>
      </c>
      <c r="T203" s="18">
        <v>127734.0812</v>
      </c>
      <c r="U203" s="18">
        <v>157164.489</v>
      </c>
      <c r="V203" s="18">
        <v>133589.81565</v>
      </c>
      <c r="W203" s="18">
        <v>-5855.7344500000199</v>
      </c>
      <c r="X203" s="18">
        <v>-4099.01411500001</v>
      </c>
      <c r="Y203" s="18">
        <v>0.97399999999999998</v>
      </c>
      <c r="Z203" s="18">
        <v>23762</v>
      </c>
      <c r="AA203" s="18">
        <v>153078.21228599999</v>
      </c>
      <c r="AB203" s="18">
        <v>154959.53009235399</v>
      </c>
      <c r="AC203" s="18">
        <v>6521.3168122361003</v>
      </c>
      <c r="AD203" s="18">
        <v>-57.754372616467698</v>
      </c>
      <c r="AE203" s="18">
        <v>-1372359</v>
      </c>
      <c r="AF203" s="18"/>
      <c r="AG203" s="18"/>
    </row>
    <row r="204" spans="1:33">
      <c r="A204" s="18" t="s">
        <v>848</v>
      </c>
      <c r="B204" s="18" t="s">
        <v>859</v>
      </c>
      <c r="C204" s="18" t="s">
        <v>539</v>
      </c>
      <c r="D204" s="18">
        <v>29265.819</v>
      </c>
      <c r="E204" s="18">
        <v>1698</v>
      </c>
      <c r="F204" s="18">
        <v>30963.819</v>
      </c>
      <c r="G204" s="18">
        <v>20367</v>
      </c>
      <c r="H204" s="18">
        <v>647</v>
      </c>
      <c r="I204" s="18">
        <v>45</v>
      </c>
      <c r="J204" s="18">
        <v>0</v>
      </c>
      <c r="K204" s="18">
        <v>2203</v>
      </c>
      <c r="L204" s="18">
        <v>96</v>
      </c>
      <c r="M204" s="18">
        <v>5699</v>
      </c>
      <c r="N204" s="18">
        <v>1698</v>
      </c>
      <c r="O204" s="18">
        <v>0</v>
      </c>
      <c r="P204" s="18">
        <v>29436.4251</v>
      </c>
      <c r="Q204" s="18">
        <v>2460.75</v>
      </c>
      <c r="R204" s="18">
        <v>-4925.75</v>
      </c>
      <c r="S204" s="18">
        <v>474.47</v>
      </c>
      <c r="T204" s="18">
        <v>27445.895100000002</v>
      </c>
      <c r="U204" s="18">
        <v>30963.819</v>
      </c>
      <c r="V204" s="18">
        <v>26319.246149999999</v>
      </c>
      <c r="W204" s="18">
        <v>1126.64895</v>
      </c>
      <c r="X204" s="18">
        <v>788.65426500000206</v>
      </c>
      <c r="Y204" s="18">
        <v>1.0249999999999999</v>
      </c>
      <c r="Z204" s="18">
        <v>3632</v>
      </c>
      <c r="AA204" s="18">
        <v>31737.914475000001</v>
      </c>
      <c r="AB204" s="18">
        <v>32127.970660963299</v>
      </c>
      <c r="AC204" s="18">
        <v>8845.8069000449705</v>
      </c>
      <c r="AD204" s="18">
        <v>2266.7357151924002</v>
      </c>
      <c r="AE204" s="18">
        <v>8232784</v>
      </c>
      <c r="AF204" s="18"/>
      <c r="AG204" s="18"/>
    </row>
    <row r="205" spans="1:33">
      <c r="A205" s="18" t="s">
        <v>848</v>
      </c>
      <c r="B205" s="18" t="s">
        <v>860</v>
      </c>
      <c r="C205" s="18" t="s">
        <v>540</v>
      </c>
      <c r="D205" s="18">
        <v>8176.0290000000005</v>
      </c>
      <c r="E205" s="18">
        <v>1799</v>
      </c>
      <c r="F205" s="18">
        <v>9975.0290000000005</v>
      </c>
      <c r="G205" s="18">
        <v>11381</v>
      </c>
      <c r="H205" s="18">
        <v>4838</v>
      </c>
      <c r="I205" s="18">
        <v>0</v>
      </c>
      <c r="J205" s="18">
        <v>0</v>
      </c>
      <c r="K205" s="18">
        <v>1833</v>
      </c>
      <c r="L205" s="18">
        <v>0</v>
      </c>
      <c r="M205" s="18">
        <v>6066</v>
      </c>
      <c r="N205" s="18">
        <v>1799</v>
      </c>
      <c r="O205" s="18">
        <v>89</v>
      </c>
      <c r="P205" s="18">
        <v>16448.959299999999</v>
      </c>
      <c r="Q205" s="18">
        <v>5670.35</v>
      </c>
      <c r="R205" s="18">
        <v>-5231.75</v>
      </c>
      <c r="S205" s="18">
        <v>497.93</v>
      </c>
      <c r="T205" s="18">
        <v>17385.489300000001</v>
      </c>
      <c r="U205" s="18">
        <v>9975.0290000000005</v>
      </c>
      <c r="V205" s="18">
        <v>8478.7746499999994</v>
      </c>
      <c r="W205" s="18">
        <v>8906.7146499999999</v>
      </c>
      <c r="X205" s="18">
        <v>6234.7002549999997</v>
      </c>
      <c r="Y205" s="18">
        <v>1.625</v>
      </c>
      <c r="Z205" s="18">
        <v>3799</v>
      </c>
      <c r="AA205" s="18">
        <v>16209.422124999999</v>
      </c>
      <c r="AB205" s="18">
        <v>16408.634501595399</v>
      </c>
      <c r="AC205" s="18">
        <v>4319.19834208882</v>
      </c>
      <c r="AD205" s="18">
        <v>-2259.8728427637502</v>
      </c>
      <c r="AE205" s="18">
        <v>-8585257</v>
      </c>
      <c r="AF205" s="18"/>
      <c r="AG205" s="18"/>
    </row>
    <row r="206" spans="1:33">
      <c r="A206" s="18" t="s">
        <v>848</v>
      </c>
      <c r="B206" s="18" t="s">
        <v>861</v>
      </c>
      <c r="C206" s="18" t="s">
        <v>541</v>
      </c>
      <c r="D206" s="18">
        <v>110454.545</v>
      </c>
      <c r="E206" s="18">
        <v>6677</v>
      </c>
      <c r="F206" s="18">
        <v>117131.545</v>
      </c>
      <c r="G206" s="18">
        <v>62543</v>
      </c>
      <c r="H206" s="18">
        <v>6625</v>
      </c>
      <c r="I206" s="18">
        <v>2254</v>
      </c>
      <c r="J206" s="18">
        <v>0</v>
      </c>
      <c r="K206" s="18">
        <v>5360</v>
      </c>
      <c r="L206" s="18">
        <v>2308</v>
      </c>
      <c r="M206" s="18">
        <v>17873</v>
      </c>
      <c r="N206" s="18">
        <v>6677</v>
      </c>
      <c r="O206" s="18">
        <v>834</v>
      </c>
      <c r="P206" s="18">
        <v>90393.397899999996</v>
      </c>
      <c r="Q206" s="18">
        <v>12103.15</v>
      </c>
      <c r="R206" s="18">
        <v>-17862.75</v>
      </c>
      <c r="S206" s="18">
        <v>2637.04</v>
      </c>
      <c r="T206" s="18">
        <v>87270.837899999999</v>
      </c>
      <c r="U206" s="18">
        <v>117131.545</v>
      </c>
      <c r="V206" s="18">
        <v>99561.813250000007</v>
      </c>
      <c r="W206" s="18">
        <v>-12290.975350000001</v>
      </c>
      <c r="X206" s="18">
        <v>-8603.6827450000092</v>
      </c>
      <c r="Y206" s="18">
        <v>0.92700000000000005</v>
      </c>
      <c r="Z206" s="18">
        <v>13382</v>
      </c>
      <c r="AA206" s="18">
        <v>108580.942215</v>
      </c>
      <c r="AB206" s="18">
        <v>109915.39247391799</v>
      </c>
      <c r="AC206" s="18">
        <v>8213.6745235329709</v>
      </c>
      <c r="AD206" s="18">
        <v>1634.6033386804099</v>
      </c>
      <c r="AE206" s="18">
        <v>21874262</v>
      </c>
      <c r="AF206" s="18"/>
      <c r="AG206" s="18"/>
    </row>
    <row r="207" spans="1:33">
      <c r="A207" s="18" t="s">
        <v>848</v>
      </c>
      <c r="B207" s="18" t="s">
        <v>862</v>
      </c>
      <c r="C207" s="18" t="s">
        <v>542</v>
      </c>
      <c r="D207" s="18">
        <v>107101.37699999999</v>
      </c>
      <c r="E207" s="18">
        <v>6465</v>
      </c>
      <c r="F207" s="18">
        <v>113566.37699999999</v>
      </c>
      <c r="G207" s="18">
        <v>46309</v>
      </c>
      <c r="H207" s="18">
        <v>10727</v>
      </c>
      <c r="I207" s="18">
        <v>482</v>
      </c>
      <c r="J207" s="18">
        <v>0</v>
      </c>
      <c r="K207" s="18">
        <v>4174</v>
      </c>
      <c r="L207" s="18">
        <v>32</v>
      </c>
      <c r="M207" s="18">
        <v>0</v>
      </c>
      <c r="N207" s="18">
        <v>6465</v>
      </c>
      <c r="O207" s="18">
        <v>0</v>
      </c>
      <c r="P207" s="18">
        <v>66930.397700000001</v>
      </c>
      <c r="Q207" s="18">
        <v>13075.55</v>
      </c>
      <c r="R207" s="18">
        <v>-27.2</v>
      </c>
      <c r="S207" s="18">
        <v>5495.25</v>
      </c>
      <c r="T207" s="18">
        <v>85473.997700000007</v>
      </c>
      <c r="U207" s="18">
        <v>113566.37699999999</v>
      </c>
      <c r="V207" s="18">
        <v>96531.420450000005</v>
      </c>
      <c r="W207" s="18">
        <v>-11057.42275</v>
      </c>
      <c r="X207" s="18">
        <v>-7740.19592499999</v>
      </c>
      <c r="Y207" s="18">
        <v>0.93200000000000005</v>
      </c>
      <c r="Z207" s="18">
        <v>14921</v>
      </c>
      <c r="AA207" s="18">
        <v>105843.863364</v>
      </c>
      <c r="AB207" s="18">
        <v>107144.67516384</v>
      </c>
      <c r="AC207" s="18">
        <v>7180.7972095596697</v>
      </c>
      <c r="AD207" s="18">
        <v>601.72602470710206</v>
      </c>
      <c r="AE207" s="18">
        <v>8978354</v>
      </c>
      <c r="AF207" s="18"/>
      <c r="AG207" s="18"/>
    </row>
    <row r="208" spans="1:33">
      <c r="A208" s="18" t="s">
        <v>848</v>
      </c>
      <c r="B208" s="18" t="s">
        <v>863</v>
      </c>
      <c r="C208" s="18" t="s">
        <v>543</v>
      </c>
      <c r="D208" s="18">
        <v>85970.437999999995</v>
      </c>
      <c r="E208" s="18">
        <v>4908</v>
      </c>
      <c r="F208" s="18">
        <v>90878.437999999995</v>
      </c>
      <c r="G208" s="18">
        <v>46843</v>
      </c>
      <c r="H208" s="18">
        <v>5922</v>
      </c>
      <c r="I208" s="18">
        <v>1412</v>
      </c>
      <c r="J208" s="18">
        <v>0</v>
      </c>
      <c r="K208" s="18">
        <v>5804</v>
      </c>
      <c r="L208" s="18">
        <v>42</v>
      </c>
      <c r="M208" s="18">
        <v>3235</v>
      </c>
      <c r="N208" s="18">
        <v>4908</v>
      </c>
      <c r="O208" s="18">
        <v>0</v>
      </c>
      <c r="P208" s="18">
        <v>67702.187900000004</v>
      </c>
      <c r="Q208" s="18">
        <v>11167.3</v>
      </c>
      <c r="R208" s="18">
        <v>-2785.45</v>
      </c>
      <c r="S208" s="18">
        <v>3621.85</v>
      </c>
      <c r="T208" s="18">
        <v>79705.887900000002</v>
      </c>
      <c r="U208" s="18">
        <v>90878.437999999995</v>
      </c>
      <c r="V208" s="18">
        <v>77246.672300000006</v>
      </c>
      <c r="W208" s="18">
        <v>2459.21560000003</v>
      </c>
      <c r="X208" s="18">
        <v>1721.45092000002</v>
      </c>
      <c r="Y208" s="18">
        <v>1.0189999999999999</v>
      </c>
      <c r="Z208" s="18">
        <v>11306</v>
      </c>
      <c r="AA208" s="18">
        <v>92605.128322000004</v>
      </c>
      <c r="AB208" s="18">
        <v>93743.237229010207</v>
      </c>
      <c r="AC208" s="18">
        <v>8291.4591569971799</v>
      </c>
      <c r="AD208" s="18">
        <v>1712.3879721446201</v>
      </c>
      <c r="AE208" s="18">
        <v>19360258</v>
      </c>
      <c r="AF208" s="18"/>
      <c r="AG208" s="18"/>
    </row>
    <row r="209" spans="1:33">
      <c r="A209" s="18" t="s">
        <v>848</v>
      </c>
      <c r="B209" s="18" t="s">
        <v>864</v>
      </c>
      <c r="C209" s="18" t="s">
        <v>544</v>
      </c>
      <c r="D209" s="18">
        <v>59186.421000000002</v>
      </c>
      <c r="E209" s="18">
        <v>6485</v>
      </c>
      <c r="F209" s="18">
        <v>65671.421000000002</v>
      </c>
      <c r="G209" s="18">
        <v>48733</v>
      </c>
      <c r="H209" s="18">
        <v>7866</v>
      </c>
      <c r="I209" s="18">
        <v>241</v>
      </c>
      <c r="J209" s="18">
        <v>0</v>
      </c>
      <c r="K209" s="18">
        <v>4895</v>
      </c>
      <c r="L209" s="18">
        <v>0</v>
      </c>
      <c r="M209" s="18">
        <v>28659</v>
      </c>
      <c r="N209" s="18">
        <v>6485</v>
      </c>
      <c r="O209" s="18">
        <v>469</v>
      </c>
      <c r="P209" s="18">
        <v>70433.804900000003</v>
      </c>
      <c r="Q209" s="18">
        <v>11051.7</v>
      </c>
      <c r="R209" s="18">
        <v>-24758.799999999999</v>
      </c>
      <c r="S209" s="18">
        <v>640.22</v>
      </c>
      <c r="T209" s="18">
        <v>57366.924899999998</v>
      </c>
      <c r="U209" s="18">
        <v>65671.421000000002</v>
      </c>
      <c r="V209" s="18">
        <v>55820.707849999999</v>
      </c>
      <c r="W209" s="18">
        <v>1546.21705</v>
      </c>
      <c r="X209" s="18">
        <v>1082.3519349999999</v>
      </c>
      <c r="Y209" s="18">
        <v>1.016</v>
      </c>
      <c r="Z209" s="18">
        <v>9844</v>
      </c>
      <c r="AA209" s="18">
        <v>66722.163736000002</v>
      </c>
      <c r="AB209" s="18">
        <v>67542.173277792201</v>
      </c>
      <c r="AC209" s="18">
        <v>6861.25287259165</v>
      </c>
      <c r="AD209" s="18">
        <v>282.18168773908701</v>
      </c>
      <c r="AE209" s="18">
        <v>2777797</v>
      </c>
      <c r="AF209" s="18"/>
      <c r="AG209" s="18"/>
    </row>
    <row r="210" spans="1:33">
      <c r="A210" s="18" t="s">
        <v>865</v>
      </c>
      <c r="B210" s="18" t="s">
        <v>866</v>
      </c>
      <c r="C210" s="18" t="s">
        <v>546</v>
      </c>
      <c r="D210" s="18">
        <v>63289.428</v>
      </c>
      <c r="E210" s="18">
        <v>3662</v>
      </c>
      <c r="F210" s="18">
        <v>66951.428</v>
      </c>
      <c r="G210" s="18">
        <v>39064</v>
      </c>
      <c r="H210" s="18">
        <v>11293</v>
      </c>
      <c r="I210" s="18">
        <v>478</v>
      </c>
      <c r="J210" s="18">
        <v>0</v>
      </c>
      <c r="K210" s="18">
        <v>3026</v>
      </c>
      <c r="L210" s="18">
        <v>1</v>
      </c>
      <c r="M210" s="18">
        <v>5201</v>
      </c>
      <c r="N210" s="18">
        <v>3662</v>
      </c>
      <c r="O210" s="18">
        <v>0</v>
      </c>
      <c r="P210" s="18">
        <v>56459.199200000003</v>
      </c>
      <c r="Q210" s="18">
        <v>12577.45</v>
      </c>
      <c r="R210" s="18">
        <v>-4421.7</v>
      </c>
      <c r="S210" s="18">
        <v>2228.5300000000002</v>
      </c>
      <c r="T210" s="18">
        <v>66843.479200000002</v>
      </c>
      <c r="U210" s="18">
        <v>66951.428</v>
      </c>
      <c r="V210" s="18">
        <v>56908.713799999998</v>
      </c>
      <c r="W210" s="18">
        <v>9934.7654000000002</v>
      </c>
      <c r="X210" s="18">
        <v>6954.3357800000003</v>
      </c>
      <c r="Y210" s="18">
        <v>1.1040000000000001</v>
      </c>
      <c r="Z210" s="18">
        <v>11471</v>
      </c>
      <c r="AA210" s="18">
        <v>73914.376512000003</v>
      </c>
      <c r="AB210" s="18">
        <v>74822.777718161102</v>
      </c>
      <c r="AC210" s="18">
        <v>6522.7772398362104</v>
      </c>
      <c r="AD210" s="18">
        <v>-56.293945016358499</v>
      </c>
      <c r="AE210" s="18">
        <v>-645748</v>
      </c>
      <c r="AF210" s="18"/>
      <c r="AG210" s="18"/>
    </row>
    <row r="211" spans="1:33">
      <c r="A211" s="18" t="s">
        <v>865</v>
      </c>
      <c r="B211" s="18" t="s">
        <v>867</v>
      </c>
      <c r="C211" s="18" t="s">
        <v>547</v>
      </c>
      <c r="D211" s="18">
        <v>66115.429000000004</v>
      </c>
      <c r="E211" s="18">
        <v>4179</v>
      </c>
      <c r="F211" s="18">
        <v>70294.429000000004</v>
      </c>
      <c r="G211" s="18">
        <v>35625</v>
      </c>
      <c r="H211" s="18">
        <v>8321</v>
      </c>
      <c r="I211" s="18">
        <v>546</v>
      </c>
      <c r="J211" s="18">
        <v>0</v>
      </c>
      <c r="K211" s="18">
        <v>1176</v>
      </c>
      <c r="L211" s="18">
        <v>16</v>
      </c>
      <c r="M211" s="18">
        <v>2995</v>
      </c>
      <c r="N211" s="18">
        <v>4179</v>
      </c>
      <c r="O211" s="18">
        <v>116</v>
      </c>
      <c r="P211" s="18">
        <v>51488.8125</v>
      </c>
      <c r="Q211" s="18">
        <v>8536.5499999999993</v>
      </c>
      <c r="R211" s="18">
        <v>-2657.95</v>
      </c>
      <c r="S211" s="18">
        <v>3043</v>
      </c>
      <c r="T211" s="18">
        <v>60410.412499999999</v>
      </c>
      <c r="U211" s="18">
        <v>70294.429000000004</v>
      </c>
      <c r="V211" s="18">
        <v>59750.264649999997</v>
      </c>
      <c r="W211" s="18">
        <v>660.14785000000097</v>
      </c>
      <c r="X211" s="18">
        <v>462.10349500000098</v>
      </c>
      <c r="Y211" s="18">
        <v>1.0069999999999999</v>
      </c>
      <c r="Z211" s="18">
        <v>9290</v>
      </c>
      <c r="AA211" s="18">
        <v>70786.490002999999</v>
      </c>
      <c r="AB211" s="18">
        <v>71656.449758233794</v>
      </c>
      <c r="AC211" s="18">
        <v>7713.2884562146201</v>
      </c>
      <c r="AD211" s="18">
        <v>1134.21727136205</v>
      </c>
      <c r="AE211" s="18">
        <v>10536878</v>
      </c>
      <c r="AF211" s="18"/>
      <c r="AG211" s="18"/>
    </row>
    <row r="212" spans="1:33">
      <c r="A212" s="18" t="s">
        <v>865</v>
      </c>
      <c r="B212" s="18" t="s">
        <v>868</v>
      </c>
      <c r="C212" s="18" t="s">
        <v>548</v>
      </c>
      <c r="D212" s="18">
        <v>82503.210000000006</v>
      </c>
      <c r="E212" s="18">
        <v>7135</v>
      </c>
      <c r="F212" s="18">
        <v>89638.21</v>
      </c>
      <c r="G212" s="18">
        <v>56026</v>
      </c>
      <c r="H212" s="18">
        <v>25904</v>
      </c>
      <c r="I212" s="18">
        <v>1448</v>
      </c>
      <c r="J212" s="18">
        <v>0</v>
      </c>
      <c r="K212" s="18">
        <v>4712</v>
      </c>
      <c r="L212" s="18">
        <v>202</v>
      </c>
      <c r="M212" s="18">
        <v>20652</v>
      </c>
      <c r="N212" s="18">
        <v>7135</v>
      </c>
      <c r="O212" s="18">
        <v>1234</v>
      </c>
      <c r="P212" s="18">
        <v>80974.377800000002</v>
      </c>
      <c r="Q212" s="18">
        <v>27254.400000000001</v>
      </c>
      <c r="R212" s="18">
        <v>-18774.8</v>
      </c>
      <c r="S212" s="18">
        <v>2553.91</v>
      </c>
      <c r="T212" s="18">
        <v>92007.887799999997</v>
      </c>
      <c r="U212" s="18">
        <v>89638.21</v>
      </c>
      <c r="V212" s="18">
        <v>76192.478499999997</v>
      </c>
      <c r="W212" s="18">
        <v>15815.409299999999</v>
      </c>
      <c r="X212" s="18">
        <v>11070.78651</v>
      </c>
      <c r="Y212" s="18">
        <v>1.1240000000000001</v>
      </c>
      <c r="Z212" s="18">
        <v>16122</v>
      </c>
      <c r="AA212" s="18">
        <v>100753.34804</v>
      </c>
      <c r="AB212" s="18">
        <v>101991.597852869</v>
      </c>
      <c r="AC212" s="18">
        <v>6326.2373063434397</v>
      </c>
      <c r="AD212" s="18">
        <v>-252.83387850912499</v>
      </c>
      <c r="AE212" s="18">
        <v>-4076188</v>
      </c>
      <c r="AF212" s="18"/>
      <c r="AG212" s="18"/>
    </row>
    <row r="213" spans="1:33">
      <c r="A213" s="18" t="s">
        <v>865</v>
      </c>
      <c r="B213" s="18" t="s">
        <v>869</v>
      </c>
      <c r="C213" s="18" t="s">
        <v>549</v>
      </c>
      <c r="D213" s="18">
        <v>39985.607000000004</v>
      </c>
      <c r="E213" s="18">
        <v>2336</v>
      </c>
      <c r="F213" s="18">
        <v>42321.607000000004</v>
      </c>
      <c r="G213" s="18">
        <v>34223</v>
      </c>
      <c r="H213" s="18">
        <v>8706</v>
      </c>
      <c r="I213" s="18">
        <v>483</v>
      </c>
      <c r="J213" s="18">
        <v>0</v>
      </c>
      <c r="K213" s="18">
        <v>2013</v>
      </c>
      <c r="L213" s="18">
        <v>33</v>
      </c>
      <c r="M213" s="18">
        <v>17800</v>
      </c>
      <c r="N213" s="18">
        <v>2336</v>
      </c>
      <c r="O213" s="18">
        <v>0</v>
      </c>
      <c r="P213" s="18">
        <v>49462.501900000003</v>
      </c>
      <c r="Q213" s="18">
        <v>9521.7000000000007</v>
      </c>
      <c r="R213" s="18">
        <v>-15158.05</v>
      </c>
      <c r="S213" s="18">
        <v>-1040.4000000000001</v>
      </c>
      <c r="T213" s="18">
        <v>42785.751900000003</v>
      </c>
      <c r="U213" s="18">
        <v>42321.607000000004</v>
      </c>
      <c r="V213" s="18">
        <v>35973.365949999999</v>
      </c>
      <c r="W213" s="18">
        <v>6812.3859499999999</v>
      </c>
      <c r="X213" s="18">
        <v>4768.6701650000005</v>
      </c>
      <c r="Y213" s="18">
        <v>1.113</v>
      </c>
      <c r="Z213" s="18">
        <v>6335</v>
      </c>
      <c r="AA213" s="18">
        <v>47103.948591</v>
      </c>
      <c r="AB213" s="18">
        <v>47682.851988880502</v>
      </c>
      <c r="AC213" s="18">
        <v>7526.89060597956</v>
      </c>
      <c r="AD213" s="18">
        <v>947.81942112699301</v>
      </c>
      <c r="AE213" s="18">
        <v>6004436</v>
      </c>
      <c r="AF213" s="18"/>
      <c r="AG213" s="18"/>
    </row>
    <row r="214" spans="1:33">
      <c r="A214" s="18" t="s">
        <v>865</v>
      </c>
      <c r="B214" s="18" t="s">
        <v>870</v>
      </c>
      <c r="C214" s="18" t="s">
        <v>550</v>
      </c>
      <c r="D214" s="18">
        <v>197639.20199999999</v>
      </c>
      <c r="E214" s="18">
        <v>13988</v>
      </c>
      <c r="F214" s="18">
        <v>211627.20199999999</v>
      </c>
      <c r="G214" s="18">
        <v>107816</v>
      </c>
      <c r="H214" s="18">
        <v>21082</v>
      </c>
      <c r="I214" s="18">
        <v>3717</v>
      </c>
      <c r="J214" s="18">
        <v>0</v>
      </c>
      <c r="K214" s="18">
        <v>6185</v>
      </c>
      <c r="L214" s="18">
        <v>181</v>
      </c>
      <c r="M214" s="18">
        <v>20218</v>
      </c>
      <c r="N214" s="18">
        <v>13988</v>
      </c>
      <c r="O214" s="18">
        <v>617</v>
      </c>
      <c r="P214" s="18">
        <v>155826.46479999999</v>
      </c>
      <c r="Q214" s="18">
        <v>26336.400000000001</v>
      </c>
      <c r="R214" s="18">
        <v>-17863.599999999999</v>
      </c>
      <c r="S214" s="18">
        <v>8452.74</v>
      </c>
      <c r="T214" s="18">
        <v>172752.0048</v>
      </c>
      <c r="U214" s="18">
        <v>211627.20199999999</v>
      </c>
      <c r="V214" s="18">
        <v>179883.12169999999</v>
      </c>
      <c r="W214" s="18">
        <v>-7131.11689999999</v>
      </c>
      <c r="X214" s="18">
        <v>-4991.7818299999999</v>
      </c>
      <c r="Y214" s="18">
        <v>0.97599999999999998</v>
      </c>
      <c r="Z214" s="18">
        <v>30166</v>
      </c>
      <c r="AA214" s="18">
        <v>206548.149152</v>
      </c>
      <c r="AB214" s="18">
        <v>209086.607793934</v>
      </c>
      <c r="AC214" s="18">
        <v>6931.2009478861501</v>
      </c>
      <c r="AD214" s="18">
        <v>352.12976303358602</v>
      </c>
      <c r="AE214" s="18">
        <v>10622346</v>
      </c>
      <c r="AF214" s="18"/>
      <c r="AG214" s="18"/>
    </row>
    <row r="215" spans="1:33">
      <c r="A215" s="18" t="s">
        <v>865</v>
      </c>
      <c r="B215" s="18" t="s">
        <v>871</v>
      </c>
      <c r="C215" s="18" t="s">
        <v>551</v>
      </c>
      <c r="D215" s="18">
        <v>166376.212</v>
      </c>
      <c r="E215" s="18">
        <v>5487</v>
      </c>
      <c r="F215" s="18">
        <v>171863.212</v>
      </c>
      <c r="G215" s="18">
        <v>104365</v>
      </c>
      <c r="H215" s="18">
        <v>8623</v>
      </c>
      <c r="I215" s="18">
        <v>4349</v>
      </c>
      <c r="J215" s="18">
        <v>0</v>
      </c>
      <c r="K215" s="18">
        <v>8164</v>
      </c>
      <c r="L215" s="18">
        <v>2616</v>
      </c>
      <c r="M215" s="18">
        <v>11676</v>
      </c>
      <c r="N215" s="18">
        <v>5487</v>
      </c>
      <c r="O215" s="18">
        <v>5236</v>
      </c>
      <c r="P215" s="18">
        <v>150838.73449999999</v>
      </c>
      <c r="Q215" s="18">
        <v>17965.599999999999</v>
      </c>
      <c r="R215" s="18">
        <v>-16598.8</v>
      </c>
      <c r="S215" s="18">
        <v>2679.03</v>
      </c>
      <c r="T215" s="18">
        <v>154884.56450000001</v>
      </c>
      <c r="U215" s="18">
        <v>171863.212</v>
      </c>
      <c r="V215" s="18">
        <v>146083.73019999999</v>
      </c>
      <c r="W215" s="18">
        <v>8800.8343000000204</v>
      </c>
      <c r="X215" s="18">
        <v>6160.5840100000096</v>
      </c>
      <c r="Y215" s="18">
        <v>1.036</v>
      </c>
      <c r="Z215" s="18">
        <v>22682</v>
      </c>
      <c r="AA215" s="18">
        <v>178050.28763199999</v>
      </c>
      <c r="AB215" s="18">
        <v>180238.51005468401</v>
      </c>
      <c r="AC215" s="18">
        <v>7946.32351885564</v>
      </c>
      <c r="AD215" s="18">
        <v>1367.25233400308</v>
      </c>
      <c r="AE215" s="18">
        <v>31012017</v>
      </c>
      <c r="AF215" s="18"/>
      <c r="AG215" s="18"/>
    </row>
    <row r="216" spans="1:33">
      <c r="A216" s="18" t="s">
        <v>865</v>
      </c>
      <c r="B216" s="18" t="s">
        <v>872</v>
      </c>
      <c r="C216" s="18" t="s">
        <v>552</v>
      </c>
      <c r="D216" s="18">
        <v>38507.239000000001</v>
      </c>
      <c r="E216" s="18">
        <v>1736</v>
      </c>
      <c r="F216" s="18">
        <v>40243.239000000001</v>
      </c>
      <c r="G216" s="18">
        <v>18055</v>
      </c>
      <c r="H216" s="18">
        <v>8916</v>
      </c>
      <c r="I216" s="18">
        <v>250</v>
      </c>
      <c r="J216" s="18">
        <v>0</v>
      </c>
      <c r="K216" s="18">
        <v>2493</v>
      </c>
      <c r="L216" s="18">
        <v>0</v>
      </c>
      <c r="M216" s="18">
        <v>2114</v>
      </c>
      <c r="N216" s="18">
        <v>1736</v>
      </c>
      <c r="O216" s="18">
        <v>0</v>
      </c>
      <c r="P216" s="18">
        <v>26094.891500000002</v>
      </c>
      <c r="Q216" s="18">
        <v>9910.15</v>
      </c>
      <c r="R216" s="18">
        <v>-1796.9</v>
      </c>
      <c r="S216" s="18">
        <v>1116.22</v>
      </c>
      <c r="T216" s="18">
        <v>35324.361499999999</v>
      </c>
      <c r="U216" s="18">
        <v>40243.239000000001</v>
      </c>
      <c r="V216" s="18">
        <v>34206.753149999997</v>
      </c>
      <c r="W216" s="18">
        <v>1117.60835</v>
      </c>
      <c r="X216" s="18">
        <v>782.325845000002</v>
      </c>
      <c r="Y216" s="18">
        <v>1.0189999999999999</v>
      </c>
      <c r="Z216" s="18">
        <v>5450</v>
      </c>
      <c r="AA216" s="18">
        <v>41007.860541000002</v>
      </c>
      <c r="AB216" s="18">
        <v>41511.843551280603</v>
      </c>
      <c r="AC216" s="18">
        <v>7616.85202775791</v>
      </c>
      <c r="AD216" s="18">
        <v>1037.78084290534</v>
      </c>
      <c r="AE216" s="18">
        <v>5655906</v>
      </c>
      <c r="AF216" s="18"/>
      <c r="AG216" s="18"/>
    </row>
    <row r="217" spans="1:33">
      <c r="A217" s="18" t="s">
        <v>865</v>
      </c>
      <c r="B217" s="18" t="s">
        <v>873</v>
      </c>
      <c r="C217" s="18" t="s">
        <v>553</v>
      </c>
      <c r="D217" s="18">
        <v>56346.423000000003</v>
      </c>
      <c r="E217" s="18">
        <v>3554</v>
      </c>
      <c r="F217" s="18">
        <v>59900.423000000003</v>
      </c>
      <c r="G217" s="18">
        <v>27053</v>
      </c>
      <c r="H217" s="18">
        <v>8264</v>
      </c>
      <c r="I217" s="18">
        <v>1187</v>
      </c>
      <c r="J217" s="18">
        <v>0</v>
      </c>
      <c r="K217" s="18">
        <v>4140</v>
      </c>
      <c r="L217" s="18">
        <v>263</v>
      </c>
      <c r="M217" s="18">
        <v>5446</v>
      </c>
      <c r="N217" s="18">
        <v>3554</v>
      </c>
      <c r="O217" s="18">
        <v>0</v>
      </c>
      <c r="P217" s="18">
        <v>39099.700900000003</v>
      </c>
      <c r="Q217" s="18">
        <v>11552.35</v>
      </c>
      <c r="R217" s="18">
        <v>-4852.6499999999996</v>
      </c>
      <c r="S217" s="18">
        <v>2095.08</v>
      </c>
      <c r="T217" s="18">
        <v>47894.480900000002</v>
      </c>
      <c r="U217" s="18">
        <v>59900.423000000003</v>
      </c>
      <c r="V217" s="18">
        <v>50915.359550000001</v>
      </c>
      <c r="W217" s="18">
        <v>-3020.8786500000001</v>
      </c>
      <c r="X217" s="18">
        <v>-2114.6150550000002</v>
      </c>
      <c r="Y217" s="18">
        <v>0.96499999999999997</v>
      </c>
      <c r="Z217" s="18">
        <v>8589</v>
      </c>
      <c r="AA217" s="18">
        <v>57803.908195000004</v>
      </c>
      <c r="AB217" s="18">
        <v>58514.313158189303</v>
      </c>
      <c r="AC217" s="18">
        <v>6812.7038256129099</v>
      </c>
      <c r="AD217" s="18">
        <v>233.63264076034201</v>
      </c>
      <c r="AE217" s="18">
        <v>2006671</v>
      </c>
      <c r="AF217" s="18"/>
      <c r="AG217" s="18"/>
    </row>
    <row r="218" spans="1:33">
      <c r="A218" s="18" t="s">
        <v>865</v>
      </c>
      <c r="B218" s="18" t="s">
        <v>874</v>
      </c>
      <c r="C218" s="18" t="s">
        <v>554</v>
      </c>
      <c r="D218" s="18">
        <v>201707.408</v>
      </c>
      <c r="E218" s="18">
        <v>13669</v>
      </c>
      <c r="F218" s="18">
        <v>215376.408</v>
      </c>
      <c r="G218" s="18">
        <v>104883</v>
      </c>
      <c r="H218" s="18">
        <v>38757</v>
      </c>
      <c r="I218" s="18">
        <v>2213</v>
      </c>
      <c r="J218" s="18">
        <v>0</v>
      </c>
      <c r="K218" s="18">
        <v>5884</v>
      </c>
      <c r="L218" s="18">
        <v>670</v>
      </c>
      <c r="M218" s="18">
        <v>28584</v>
      </c>
      <c r="N218" s="18">
        <v>13669</v>
      </c>
      <c r="O218" s="18">
        <v>582</v>
      </c>
      <c r="P218" s="18">
        <v>151587.39989999999</v>
      </c>
      <c r="Q218" s="18">
        <v>39825.9</v>
      </c>
      <c r="R218" s="18">
        <v>-25360.6</v>
      </c>
      <c r="S218" s="18">
        <v>6759.37</v>
      </c>
      <c r="T218" s="18">
        <v>172812.0699</v>
      </c>
      <c r="U218" s="18">
        <v>215376.408</v>
      </c>
      <c r="V218" s="18">
        <v>183069.94680000001</v>
      </c>
      <c r="W218" s="18">
        <v>-10257.876899999999</v>
      </c>
      <c r="X218" s="18">
        <v>-7180.5138300000199</v>
      </c>
      <c r="Y218" s="18">
        <v>0.96699999999999997</v>
      </c>
      <c r="Z218" s="18">
        <v>23171</v>
      </c>
      <c r="AA218" s="18">
        <v>208268.98653600001</v>
      </c>
      <c r="AB218" s="18">
        <v>210828.59411849201</v>
      </c>
      <c r="AC218" s="18">
        <v>9098.8129178063791</v>
      </c>
      <c r="AD218" s="18">
        <v>2519.7417329538098</v>
      </c>
      <c r="AE218" s="18">
        <v>58384936</v>
      </c>
      <c r="AF218" s="18"/>
      <c r="AG218" s="18"/>
    </row>
    <row r="219" spans="1:33">
      <c r="A219" s="18" t="s">
        <v>865</v>
      </c>
      <c r="B219" s="18" t="s">
        <v>875</v>
      </c>
      <c r="C219" s="18" t="s">
        <v>555</v>
      </c>
      <c r="D219" s="18">
        <v>24855.222000000002</v>
      </c>
      <c r="E219" s="18">
        <v>2881</v>
      </c>
      <c r="F219" s="18">
        <v>27736.222000000002</v>
      </c>
      <c r="G219" s="18">
        <v>8294</v>
      </c>
      <c r="H219" s="18">
        <v>12256</v>
      </c>
      <c r="I219" s="18">
        <v>0</v>
      </c>
      <c r="J219" s="18">
        <v>0</v>
      </c>
      <c r="K219" s="18">
        <v>1407</v>
      </c>
      <c r="L219" s="18">
        <v>0</v>
      </c>
      <c r="M219" s="18">
        <v>0</v>
      </c>
      <c r="N219" s="18">
        <v>2881</v>
      </c>
      <c r="O219" s="18">
        <v>0</v>
      </c>
      <c r="P219" s="18">
        <v>11987.3182</v>
      </c>
      <c r="Q219" s="18">
        <v>11613.55</v>
      </c>
      <c r="R219" s="18">
        <v>0</v>
      </c>
      <c r="S219" s="18">
        <v>2448.85</v>
      </c>
      <c r="T219" s="18">
        <v>26049.718199999999</v>
      </c>
      <c r="U219" s="18">
        <v>27736.222000000002</v>
      </c>
      <c r="V219" s="18">
        <v>23575.788700000001</v>
      </c>
      <c r="W219" s="18">
        <v>2473.9294999999902</v>
      </c>
      <c r="X219" s="18">
        <v>1731.75065</v>
      </c>
      <c r="Y219" s="18">
        <v>1.0620000000000001</v>
      </c>
      <c r="Z219" s="18">
        <v>4364</v>
      </c>
      <c r="AA219" s="18">
        <v>29455.867763999999</v>
      </c>
      <c r="AB219" s="18">
        <v>29817.8777959861</v>
      </c>
      <c r="AC219" s="18">
        <v>6832.6942703909399</v>
      </c>
      <c r="AD219" s="18">
        <v>253.62308553837701</v>
      </c>
      <c r="AE219" s="18">
        <v>1106811</v>
      </c>
      <c r="AF219" s="18"/>
      <c r="AG219" s="18"/>
    </row>
    <row r="220" spans="1:33">
      <c r="A220" s="18" t="s">
        <v>865</v>
      </c>
      <c r="B220" s="18" t="s">
        <v>876</v>
      </c>
      <c r="C220" s="18" t="s">
        <v>556</v>
      </c>
      <c r="D220" s="18">
        <v>83144.070000000007</v>
      </c>
      <c r="E220" s="18">
        <v>6603</v>
      </c>
      <c r="F220" s="18">
        <v>89747.07</v>
      </c>
      <c r="G220" s="18">
        <v>27940</v>
      </c>
      <c r="H220" s="18">
        <v>14392</v>
      </c>
      <c r="I220" s="18">
        <v>207</v>
      </c>
      <c r="J220" s="18">
        <v>0</v>
      </c>
      <c r="K220" s="18">
        <v>3420</v>
      </c>
      <c r="L220" s="18">
        <v>41</v>
      </c>
      <c r="M220" s="18">
        <v>3919</v>
      </c>
      <c r="N220" s="18">
        <v>6603</v>
      </c>
      <c r="O220" s="18">
        <v>337</v>
      </c>
      <c r="P220" s="18">
        <v>40381.682000000001</v>
      </c>
      <c r="Q220" s="18">
        <v>15316.15</v>
      </c>
      <c r="R220" s="18">
        <v>-3652.45</v>
      </c>
      <c r="S220" s="18">
        <v>4946.32</v>
      </c>
      <c r="T220" s="18">
        <v>56991.701999999997</v>
      </c>
      <c r="U220" s="18">
        <v>89747.07</v>
      </c>
      <c r="V220" s="18">
        <v>76285.0095</v>
      </c>
      <c r="W220" s="18">
        <v>-19293.307499999999</v>
      </c>
      <c r="X220" s="18">
        <v>-13505.31525</v>
      </c>
      <c r="Y220" s="18">
        <v>0.85</v>
      </c>
      <c r="Z220" s="18">
        <v>10627</v>
      </c>
      <c r="AA220" s="18">
        <v>76285.0095</v>
      </c>
      <c r="AB220" s="18">
        <v>77222.545577715005</v>
      </c>
      <c r="AC220" s="18">
        <v>7266.6364522174699</v>
      </c>
      <c r="AD220" s="18">
        <v>687.56526736490298</v>
      </c>
      <c r="AE220" s="18">
        <v>7306756</v>
      </c>
      <c r="AF220" s="18"/>
      <c r="AG220" s="18"/>
    </row>
    <row r="221" spans="1:33">
      <c r="A221" s="18" t="s">
        <v>865</v>
      </c>
      <c r="B221" s="18" t="s">
        <v>877</v>
      </c>
      <c r="C221" s="18" t="s">
        <v>557</v>
      </c>
      <c r="D221" s="18">
        <v>1185956.0789999999</v>
      </c>
      <c r="E221" s="18">
        <v>72305</v>
      </c>
      <c r="F221" s="18">
        <v>1258261.0789999999</v>
      </c>
      <c r="G221" s="18">
        <v>600664</v>
      </c>
      <c r="H221" s="18">
        <v>188973</v>
      </c>
      <c r="I221" s="18">
        <v>689369</v>
      </c>
      <c r="J221" s="18">
        <v>37186</v>
      </c>
      <c r="K221" s="18">
        <v>0</v>
      </c>
      <c r="L221" s="18">
        <v>671548</v>
      </c>
      <c r="M221" s="18">
        <v>42019</v>
      </c>
      <c r="N221" s="18">
        <v>72305</v>
      </c>
      <c r="O221" s="18">
        <v>3345</v>
      </c>
      <c r="P221" s="18">
        <v>868139.67920000001</v>
      </c>
      <c r="Q221" s="18">
        <v>778198.8</v>
      </c>
      <c r="R221" s="18">
        <v>-609375.19999999995</v>
      </c>
      <c r="S221" s="18">
        <v>54316.02</v>
      </c>
      <c r="T221" s="18">
        <v>1091279.2992</v>
      </c>
      <c r="U221" s="18">
        <v>1258261.0789999999</v>
      </c>
      <c r="V221" s="18">
        <v>1069521.9171500001</v>
      </c>
      <c r="W221" s="18">
        <v>21757.382050000098</v>
      </c>
      <c r="X221" s="18">
        <v>15230.167435000099</v>
      </c>
      <c r="Y221" s="18">
        <v>1.012</v>
      </c>
      <c r="Z221" s="18">
        <v>160206</v>
      </c>
      <c r="AA221" s="18">
        <v>1273360.2119479999</v>
      </c>
      <c r="AB221" s="18">
        <v>1289009.6972984399</v>
      </c>
      <c r="AC221" s="18">
        <v>8045.9514456289799</v>
      </c>
      <c r="AD221" s="18">
        <v>1466.8802607764101</v>
      </c>
      <c r="AE221" s="18">
        <v>235003019</v>
      </c>
      <c r="AF221" s="18"/>
      <c r="AG221" s="18"/>
    </row>
    <row r="222" spans="1:33">
      <c r="A222" s="18" t="s">
        <v>878</v>
      </c>
      <c r="B222" s="18" t="s">
        <v>879</v>
      </c>
      <c r="C222" s="18" t="s">
        <v>559</v>
      </c>
      <c r="D222" s="18">
        <v>80972.597999999998</v>
      </c>
      <c r="E222" s="18">
        <v>6599</v>
      </c>
      <c r="F222" s="18">
        <v>87571.597999999998</v>
      </c>
      <c r="G222" s="18">
        <v>37274</v>
      </c>
      <c r="H222" s="18">
        <v>5845</v>
      </c>
      <c r="I222" s="18">
        <v>142</v>
      </c>
      <c r="J222" s="18">
        <v>0</v>
      </c>
      <c r="K222" s="18">
        <v>2533</v>
      </c>
      <c r="L222" s="18">
        <v>67</v>
      </c>
      <c r="M222" s="18">
        <v>85</v>
      </c>
      <c r="N222" s="18">
        <v>6599</v>
      </c>
      <c r="O222" s="18">
        <v>373</v>
      </c>
      <c r="P222" s="18">
        <v>53872.112200000003</v>
      </c>
      <c r="Q222" s="18">
        <v>7242</v>
      </c>
      <c r="R222" s="18">
        <v>-446.25</v>
      </c>
      <c r="S222" s="18">
        <v>5594.7</v>
      </c>
      <c r="T222" s="18">
        <v>66262.5622</v>
      </c>
      <c r="U222" s="18">
        <v>87571.597999999998</v>
      </c>
      <c r="V222" s="18">
        <v>74435.858300000007</v>
      </c>
      <c r="W222" s="18">
        <v>-8173.2960999999896</v>
      </c>
      <c r="X222" s="18">
        <v>-5721.3072699999902</v>
      </c>
      <c r="Y222" s="18">
        <v>0.93500000000000005</v>
      </c>
      <c r="Z222" s="18">
        <v>13991</v>
      </c>
      <c r="AA222" s="18">
        <v>81879.444130000003</v>
      </c>
      <c r="AB222" s="18">
        <v>82885.735318770603</v>
      </c>
      <c r="AC222" s="18">
        <v>5924.2180915424597</v>
      </c>
      <c r="AD222" s="18">
        <v>-654.85309331010603</v>
      </c>
      <c r="AE222" s="18">
        <v>-9162050</v>
      </c>
      <c r="AF222" s="18"/>
      <c r="AG222" s="18"/>
    </row>
    <row r="223" spans="1:33">
      <c r="A223" s="18" t="s">
        <v>878</v>
      </c>
      <c r="B223" s="18" t="s">
        <v>880</v>
      </c>
      <c r="C223" s="18" t="s">
        <v>560</v>
      </c>
      <c r="D223" s="18">
        <v>85090.186000000002</v>
      </c>
      <c r="E223" s="18">
        <v>6520</v>
      </c>
      <c r="F223" s="18">
        <v>91610.186000000002</v>
      </c>
      <c r="G223" s="18">
        <v>44384</v>
      </c>
      <c r="H223" s="18">
        <v>7034</v>
      </c>
      <c r="I223" s="18">
        <v>2977</v>
      </c>
      <c r="J223" s="18">
        <v>0</v>
      </c>
      <c r="K223" s="18">
        <v>4262</v>
      </c>
      <c r="L223" s="18">
        <v>20</v>
      </c>
      <c r="M223" s="18">
        <v>10420</v>
      </c>
      <c r="N223" s="18">
        <v>6520</v>
      </c>
      <c r="O223" s="18">
        <v>1139</v>
      </c>
      <c r="P223" s="18">
        <v>64148.195200000002</v>
      </c>
      <c r="Q223" s="18">
        <v>12132.05</v>
      </c>
      <c r="R223" s="18">
        <v>-9842.15</v>
      </c>
      <c r="S223" s="18">
        <v>3770.6</v>
      </c>
      <c r="T223" s="18">
        <v>70208.695200000002</v>
      </c>
      <c r="U223" s="18">
        <v>91610.186000000002</v>
      </c>
      <c r="V223" s="18">
        <v>77868.658100000001</v>
      </c>
      <c r="W223" s="18">
        <v>-7659.9628999999804</v>
      </c>
      <c r="X223" s="18">
        <v>-5361.9740299999903</v>
      </c>
      <c r="Y223" s="18">
        <v>0.94099999999999995</v>
      </c>
      <c r="Z223" s="18">
        <v>13100</v>
      </c>
      <c r="AA223" s="18">
        <v>86205.185026000006</v>
      </c>
      <c r="AB223" s="18">
        <v>87264.639191080394</v>
      </c>
      <c r="AC223" s="18">
        <v>6661.4228390137696</v>
      </c>
      <c r="AD223" s="18">
        <v>82.351654161206199</v>
      </c>
      <c r="AE223" s="18">
        <v>1078807</v>
      </c>
      <c r="AF223" s="18"/>
      <c r="AG223" s="18"/>
    </row>
    <row r="224" spans="1:33">
      <c r="A224" s="18" t="s">
        <v>878</v>
      </c>
      <c r="B224" s="18" t="s">
        <v>881</v>
      </c>
      <c r="C224" s="18" t="s">
        <v>561</v>
      </c>
      <c r="D224" s="18">
        <v>140688.274</v>
      </c>
      <c r="E224" s="18">
        <v>6418</v>
      </c>
      <c r="F224" s="18">
        <v>147106.274</v>
      </c>
      <c r="G224" s="18">
        <v>72790</v>
      </c>
      <c r="H224" s="18">
        <v>16470</v>
      </c>
      <c r="I224" s="18">
        <v>3874</v>
      </c>
      <c r="J224" s="18">
        <v>0</v>
      </c>
      <c r="K224" s="18">
        <v>4721</v>
      </c>
      <c r="L224" s="18">
        <v>19</v>
      </c>
      <c r="M224" s="18">
        <v>4534</v>
      </c>
      <c r="N224" s="18">
        <v>6418</v>
      </c>
      <c r="O224" s="18">
        <v>480</v>
      </c>
      <c r="P224" s="18">
        <v>105203.387</v>
      </c>
      <c r="Q224" s="18">
        <v>21305.25</v>
      </c>
      <c r="R224" s="18">
        <v>-4278.05</v>
      </c>
      <c r="S224" s="18">
        <v>4684.5200000000004</v>
      </c>
      <c r="T224" s="18">
        <v>126915.107</v>
      </c>
      <c r="U224" s="18">
        <v>147106.274</v>
      </c>
      <c r="V224" s="18">
        <v>125040.33289999999</v>
      </c>
      <c r="W224" s="18">
        <v>1874.7741000000101</v>
      </c>
      <c r="X224" s="18">
        <v>1312.34187000001</v>
      </c>
      <c r="Y224" s="18">
        <v>1.0089999999999999</v>
      </c>
      <c r="Z224" s="18">
        <v>16659</v>
      </c>
      <c r="AA224" s="18">
        <v>148430.23046600001</v>
      </c>
      <c r="AB224" s="18">
        <v>150254.42498334401</v>
      </c>
      <c r="AC224" s="18">
        <v>9019.4144296382692</v>
      </c>
      <c r="AD224" s="18">
        <v>2440.3432447856999</v>
      </c>
      <c r="AE224" s="18">
        <v>40653678</v>
      </c>
      <c r="AF224" s="18"/>
      <c r="AG224" s="18"/>
    </row>
    <row r="225" spans="1:33">
      <c r="A225" s="18" t="s">
        <v>878</v>
      </c>
      <c r="B225" s="18" t="s">
        <v>882</v>
      </c>
      <c r="C225" s="18" t="s">
        <v>562</v>
      </c>
      <c r="D225" s="18">
        <v>81560.304999999993</v>
      </c>
      <c r="E225" s="18">
        <v>2347</v>
      </c>
      <c r="F225" s="18">
        <v>83907.304999999993</v>
      </c>
      <c r="G225" s="18">
        <v>44883</v>
      </c>
      <c r="H225" s="18">
        <v>14329</v>
      </c>
      <c r="I225" s="18">
        <v>584</v>
      </c>
      <c r="J225" s="18">
        <v>0</v>
      </c>
      <c r="K225" s="18">
        <v>3035</v>
      </c>
      <c r="L225" s="18">
        <v>67</v>
      </c>
      <c r="M225" s="18">
        <v>23</v>
      </c>
      <c r="N225" s="18">
        <v>2347</v>
      </c>
      <c r="O225" s="18">
        <v>1580</v>
      </c>
      <c r="P225" s="18">
        <v>64869.399899999997</v>
      </c>
      <c r="Q225" s="18">
        <v>15255.8</v>
      </c>
      <c r="R225" s="18">
        <v>-1419.5</v>
      </c>
      <c r="S225" s="18">
        <v>1991.04</v>
      </c>
      <c r="T225" s="18">
        <v>80696.7399</v>
      </c>
      <c r="U225" s="18">
        <v>83907.304999999993</v>
      </c>
      <c r="V225" s="18">
        <v>71321.20925</v>
      </c>
      <c r="W225" s="18">
        <v>9375.5306500000206</v>
      </c>
      <c r="X225" s="18">
        <v>6562.8714550000104</v>
      </c>
      <c r="Y225" s="18">
        <v>1.0780000000000001</v>
      </c>
      <c r="Z225" s="18">
        <v>8673</v>
      </c>
      <c r="AA225" s="18">
        <v>90452.074789999999</v>
      </c>
      <c r="AB225" s="18">
        <v>91563.722857892106</v>
      </c>
      <c r="AC225" s="18">
        <v>10557.3299732379</v>
      </c>
      <c r="AD225" s="18">
        <v>3978.2587883853098</v>
      </c>
      <c r="AE225" s="18">
        <v>34503438</v>
      </c>
      <c r="AF225" s="18"/>
      <c r="AG225" s="18"/>
    </row>
    <row r="226" spans="1:33">
      <c r="A226" s="18" t="s">
        <v>878</v>
      </c>
      <c r="B226" s="18" t="s">
        <v>883</v>
      </c>
      <c r="C226" s="18" t="s">
        <v>563</v>
      </c>
      <c r="D226" s="18">
        <v>149210.473</v>
      </c>
      <c r="E226" s="18">
        <v>10263</v>
      </c>
      <c r="F226" s="18">
        <v>159473.473</v>
      </c>
      <c r="G226" s="18">
        <v>114351</v>
      </c>
      <c r="H226" s="18">
        <v>11584</v>
      </c>
      <c r="I226" s="18">
        <v>2120</v>
      </c>
      <c r="J226" s="18">
        <v>0</v>
      </c>
      <c r="K226" s="18">
        <v>4658</v>
      </c>
      <c r="L226" s="18">
        <v>493</v>
      </c>
      <c r="M226" s="18">
        <v>23713</v>
      </c>
      <c r="N226" s="18">
        <v>10263</v>
      </c>
      <c r="O226" s="18">
        <v>563</v>
      </c>
      <c r="P226" s="18">
        <v>165271.50030000001</v>
      </c>
      <c r="Q226" s="18">
        <v>15607.7</v>
      </c>
      <c r="R226" s="18">
        <v>-21053.65</v>
      </c>
      <c r="S226" s="18">
        <v>4692.34</v>
      </c>
      <c r="T226" s="18">
        <v>164517.8903</v>
      </c>
      <c r="U226" s="18">
        <v>159473.473</v>
      </c>
      <c r="V226" s="18">
        <v>135552.45204999999</v>
      </c>
      <c r="W226" s="18">
        <v>28965.438249999999</v>
      </c>
      <c r="X226" s="18">
        <v>20275.806775000001</v>
      </c>
      <c r="Y226" s="18">
        <v>1.127</v>
      </c>
      <c r="Z226" s="18">
        <v>25806</v>
      </c>
      <c r="AA226" s="18">
        <v>179726.60407100001</v>
      </c>
      <c r="AB226" s="18">
        <v>181935.42827573101</v>
      </c>
      <c r="AC226" s="18">
        <v>7050.1212228059903</v>
      </c>
      <c r="AD226" s="18">
        <v>471.050037953426</v>
      </c>
      <c r="AE226" s="18">
        <v>12155917</v>
      </c>
      <c r="AF226" s="18"/>
      <c r="AG226" s="18"/>
    </row>
    <row r="227" spans="1:33">
      <c r="A227" s="18" t="s">
        <v>878</v>
      </c>
      <c r="B227" s="18" t="s">
        <v>884</v>
      </c>
      <c r="C227" s="18" t="s">
        <v>564</v>
      </c>
      <c r="D227" s="18">
        <v>21377.899000000001</v>
      </c>
      <c r="E227" s="18">
        <v>3449</v>
      </c>
      <c r="F227" s="18">
        <v>24826.899000000001</v>
      </c>
      <c r="G227" s="18">
        <v>21568</v>
      </c>
      <c r="H227" s="18">
        <v>4452</v>
      </c>
      <c r="I227" s="18">
        <v>79</v>
      </c>
      <c r="J227" s="18">
        <v>0</v>
      </c>
      <c r="K227" s="18">
        <v>1773</v>
      </c>
      <c r="L227" s="18">
        <v>57</v>
      </c>
      <c r="M227" s="18">
        <v>11562</v>
      </c>
      <c r="N227" s="18">
        <v>3449</v>
      </c>
      <c r="O227" s="18">
        <v>3</v>
      </c>
      <c r="P227" s="18">
        <v>31172.2304</v>
      </c>
      <c r="Q227" s="18">
        <v>5358.4</v>
      </c>
      <c r="R227" s="18">
        <v>-9878.7000000000007</v>
      </c>
      <c r="S227" s="18">
        <v>966.11</v>
      </c>
      <c r="T227" s="18">
        <v>27618.040400000002</v>
      </c>
      <c r="U227" s="18">
        <v>24826.899000000001</v>
      </c>
      <c r="V227" s="18">
        <v>21102.864150000001</v>
      </c>
      <c r="W227" s="18">
        <v>6515.1762500000004</v>
      </c>
      <c r="X227" s="18">
        <v>4560.6233750000001</v>
      </c>
      <c r="Y227" s="18">
        <v>1.1839999999999999</v>
      </c>
      <c r="Z227" s="18">
        <v>5451</v>
      </c>
      <c r="AA227" s="18">
        <v>29395.048416000001</v>
      </c>
      <c r="AB227" s="18">
        <v>29756.310983532101</v>
      </c>
      <c r="AC227" s="18">
        <v>5458.8719470798196</v>
      </c>
      <c r="AD227" s="18">
        <v>-1120.1992377727499</v>
      </c>
      <c r="AE227" s="18">
        <v>-6106206</v>
      </c>
      <c r="AF227" s="18"/>
      <c r="AG227" s="18"/>
    </row>
    <row r="228" spans="1:33">
      <c r="A228" s="18" t="s">
        <v>878</v>
      </c>
      <c r="B228" s="18" t="s">
        <v>885</v>
      </c>
      <c r="C228" s="18" t="s">
        <v>565</v>
      </c>
      <c r="D228" s="18">
        <v>159257.08799999999</v>
      </c>
      <c r="E228" s="18">
        <v>10706</v>
      </c>
      <c r="F228" s="18">
        <v>169963.08799999999</v>
      </c>
      <c r="G228" s="18">
        <v>71957</v>
      </c>
      <c r="H228" s="18">
        <v>9012</v>
      </c>
      <c r="I228" s="18">
        <v>1375</v>
      </c>
      <c r="J228" s="18">
        <v>0</v>
      </c>
      <c r="K228" s="18">
        <v>5408</v>
      </c>
      <c r="L228" s="18">
        <v>290</v>
      </c>
      <c r="M228" s="18">
        <v>5948</v>
      </c>
      <c r="N228" s="18">
        <v>10706</v>
      </c>
      <c r="O228" s="18">
        <v>263</v>
      </c>
      <c r="P228" s="18">
        <v>103999.45209999999</v>
      </c>
      <c r="Q228" s="18">
        <v>13425.75</v>
      </c>
      <c r="R228" s="18">
        <v>-5525.85</v>
      </c>
      <c r="S228" s="18">
        <v>8088.94</v>
      </c>
      <c r="T228" s="18">
        <v>119988.29210000001</v>
      </c>
      <c r="U228" s="18">
        <v>169963.08799999999</v>
      </c>
      <c r="V228" s="18">
        <v>144468.62479999999</v>
      </c>
      <c r="W228" s="18">
        <v>-24480.332699999999</v>
      </c>
      <c r="X228" s="18">
        <v>-17136.232889999999</v>
      </c>
      <c r="Y228" s="18">
        <v>0.89900000000000002</v>
      </c>
      <c r="Z228" s="18">
        <v>22852</v>
      </c>
      <c r="AA228" s="18">
        <v>152796.816112</v>
      </c>
      <c r="AB228" s="18">
        <v>154674.67558405001</v>
      </c>
      <c r="AC228" s="18">
        <v>6768.5399782973</v>
      </c>
      <c r="AD228" s="18">
        <v>189.468793444733</v>
      </c>
      <c r="AE228" s="18">
        <v>4329741</v>
      </c>
      <c r="AF228" s="18"/>
      <c r="AG228" s="18"/>
    </row>
    <row r="229" spans="1:33">
      <c r="A229" s="18" t="s">
        <v>878</v>
      </c>
      <c r="B229" s="18" t="s">
        <v>886</v>
      </c>
      <c r="C229" s="18" t="s">
        <v>566</v>
      </c>
      <c r="D229" s="18">
        <v>13420.338</v>
      </c>
      <c r="E229" s="18">
        <v>1775</v>
      </c>
      <c r="F229" s="18">
        <v>15195.338</v>
      </c>
      <c r="G229" s="18">
        <v>13850</v>
      </c>
      <c r="H229" s="18">
        <v>2381</v>
      </c>
      <c r="I229" s="18">
        <v>169</v>
      </c>
      <c r="J229" s="18">
        <v>0</v>
      </c>
      <c r="K229" s="18">
        <v>2242</v>
      </c>
      <c r="L229" s="18">
        <v>1</v>
      </c>
      <c r="M229" s="18">
        <v>4500</v>
      </c>
      <c r="N229" s="18">
        <v>1775</v>
      </c>
      <c r="O229" s="18">
        <v>0</v>
      </c>
      <c r="P229" s="18">
        <v>20017.404999999999</v>
      </c>
      <c r="Q229" s="18">
        <v>4073.2</v>
      </c>
      <c r="R229" s="18">
        <v>-3825.85</v>
      </c>
      <c r="S229" s="18">
        <v>743.75</v>
      </c>
      <c r="T229" s="18">
        <v>21008.505000000001</v>
      </c>
      <c r="U229" s="18">
        <v>15195.338</v>
      </c>
      <c r="V229" s="18">
        <v>12916.0373</v>
      </c>
      <c r="W229" s="18">
        <v>8092.4677000000001</v>
      </c>
      <c r="X229" s="18">
        <v>5664.72739</v>
      </c>
      <c r="Y229" s="18">
        <v>1.373</v>
      </c>
      <c r="Z229" s="18">
        <v>4271</v>
      </c>
      <c r="AA229" s="18">
        <v>20863.199074</v>
      </c>
      <c r="AB229" s="18">
        <v>21119.605961232901</v>
      </c>
      <c r="AC229" s="18">
        <v>4944.8854978302197</v>
      </c>
      <c r="AD229" s="18">
        <v>-1634.1856870223401</v>
      </c>
      <c r="AE229" s="18">
        <v>-6979607</v>
      </c>
      <c r="AF229" s="18"/>
      <c r="AG229" s="18"/>
    </row>
    <row r="230" spans="1:33">
      <c r="A230" s="18" t="s">
        <v>878</v>
      </c>
      <c r="B230" s="18" t="s">
        <v>887</v>
      </c>
      <c r="C230" s="18" t="s">
        <v>567</v>
      </c>
      <c r="D230" s="18">
        <v>36457.887000000002</v>
      </c>
      <c r="E230" s="18">
        <v>4949</v>
      </c>
      <c r="F230" s="18">
        <v>41406.887000000002</v>
      </c>
      <c r="G230" s="18">
        <v>27359</v>
      </c>
      <c r="H230" s="18">
        <v>520</v>
      </c>
      <c r="I230" s="18">
        <v>8</v>
      </c>
      <c r="J230" s="18">
        <v>0</v>
      </c>
      <c r="K230" s="18">
        <v>4037</v>
      </c>
      <c r="L230" s="18">
        <v>0</v>
      </c>
      <c r="M230" s="18">
        <v>6950</v>
      </c>
      <c r="N230" s="18">
        <v>4949</v>
      </c>
      <c r="O230" s="18">
        <v>365</v>
      </c>
      <c r="P230" s="18">
        <v>39541.962699999996</v>
      </c>
      <c r="Q230" s="18">
        <v>3880.25</v>
      </c>
      <c r="R230" s="18">
        <v>-6217.75</v>
      </c>
      <c r="S230" s="18">
        <v>3025.15</v>
      </c>
      <c r="T230" s="18">
        <v>40229.612699999998</v>
      </c>
      <c r="U230" s="18">
        <v>41406.887000000002</v>
      </c>
      <c r="V230" s="18">
        <v>35195.853949999997</v>
      </c>
      <c r="W230" s="18">
        <v>5033.75875</v>
      </c>
      <c r="X230" s="18">
        <v>3523.6311249999999</v>
      </c>
      <c r="Y230" s="18">
        <v>1.085</v>
      </c>
      <c r="Z230" s="18">
        <v>9830</v>
      </c>
      <c r="AA230" s="18">
        <v>44926.472394999997</v>
      </c>
      <c r="AB230" s="18">
        <v>45478.614801363401</v>
      </c>
      <c r="AC230" s="18">
        <v>4626.51218732079</v>
      </c>
      <c r="AD230" s="18">
        <v>-1952.5589975317801</v>
      </c>
      <c r="AE230" s="18">
        <v>-19193655</v>
      </c>
      <c r="AF230" s="18"/>
      <c r="AG230" s="18"/>
    </row>
    <row r="231" spans="1:33">
      <c r="A231" s="18" t="s">
        <v>878</v>
      </c>
      <c r="B231" s="18" t="s">
        <v>888</v>
      </c>
      <c r="C231" s="18" t="s">
        <v>568</v>
      </c>
      <c r="D231" s="18">
        <v>907898.94900000002</v>
      </c>
      <c r="E231" s="18">
        <v>72765</v>
      </c>
      <c r="F231" s="18">
        <v>980663.94900000002</v>
      </c>
      <c r="G231" s="18">
        <v>320112</v>
      </c>
      <c r="H231" s="18">
        <v>243473</v>
      </c>
      <c r="I231" s="18">
        <v>16814</v>
      </c>
      <c r="J231" s="18">
        <v>0</v>
      </c>
      <c r="K231" s="18">
        <v>6649</v>
      </c>
      <c r="L231" s="18">
        <v>0</v>
      </c>
      <c r="M231" s="18">
        <v>0</v>
      </c>
      <c r="N231" s="18">
        <v>72765</v>
      </c>
      <c r="O231" s="18">
        <v>842</v>
      </c>
      <c r="P231" s="18">
        <v>462657.87359999999</v>
      </c>
      <c r="Q231" s="18">
        <v>226895.6</v>
      </c>
      <c r="R231" s="18">
        <v>-715.7</v>
      </c>
      <c r="S231" s="18">
        <v>61850.25</v>
      </c>
      <c r="T231" s="18">
        <v>750688.02359999996</v>
      </c>
      <c r="U231" s="18">
        <v>980663.94900000002</v>
      </c>
      <c r="V231" s="18">
        <v>833564.35664999997</v>
      </c>
      <c r="W231" s="18">
        <v>-82876.333049999899</v>
      </c>
      <c r="X231" s="18">
        <v>-58013.433134999897</v>
      </c>
      <c r="Y231" s="18">
        <v>0.94099999999999995</v>
      </c>
      <c r="Z231" s="18">
        <v>160693</v>
      </c>
      <c r="AA231" s="18">
        <v>922804.77600900002</v>
      </c>
      <c r="AB231" s="18">
        <v>934145.96579014801</v>
      </c>
      <c r="AC231" s="18">
        <v>5813.23371764886</v>
      </c>
      <c r="AD231" s="18">
        <v>-765.837467203708</v>
      </c>
      <c r="AE231" s="18">
        <v>-123064720</v>
      </c>
      <c r="AF231" s="18"/>
      <c r="AG231" s="18"/>
    </row>
    <row r="232" spans="1:33">
      <c r="A232" s="18" t="s">
        <v>889</v>
      </c>
      <c r="B232" s="18" t="s">
        <v>890</v>
      </c>
      <c r="C232" s="18" t="s">
        <v>570</v>
      </c>
      <c r="D232" s="18">
        <v>124103.22100000001</v>
      </c>
      <c r="E232" s="18">
        <v>6735</v>
      </c>
      <c r="F232" s="18">
        <v>130838.22100000001</v>
      </c>
      <c r="G232" s="18">
        <v>84790</v>
      </c>
      <c r="H232" s="18">
        <v>11266</v>
      </c>
      <c r="I232" s="18">
        <v>1729</v>
      </c>
      <c r="J232" s="18">
        <v>0</v>
      </c>
      <c r="K232" s="18">
        <v>5721</v>
      </c>
      <c r="L232" s="18">
        <v>352</v>
      </c>
      <c r="M232" s="18">
        <v>6742</v>
      </c>
      <c r="N232" s="18">
        <v>6735</v>
      </c>
      <c r="O232" s="18">
        <v>190</v>
      </c>
      <c r="P232" s="18">
        <v>122546.98699999999</v>
      </c>
      <c r="Q232" s="18">
        <v>15908.6</v>
      </c>
      <c r="R232" s="18">
        <v>-6191.4</v>
      </c>
      <c r="S232" s="18">
        <v>4578.6099999999997</v>
      </c>
      <c r="T232" s="18">
        <v>136842.79699999999</v>
      </c>
      <c r="U232" s="18">
        <v>130838.22100000001</v>
      </c>
      <c r="V232" s="18">
        <v>111212.48785</v>
      </c>
      <c r="W232" s="18">
        <v>25630.309150000001</v>
      </c>
      <c r="X232" s="18">
        <v>17941.216404999999</v>
      </c>
      <c r="Y232" s="18">
        <v>1.137</v>
      </c>
      <c r="Z232" s="18">
        <v>22447</v>
      </c>
      <c r="AA232" s="18">
        <v>148763.05727700001</v>
      </c>
      <c r="AB232" s="18">
        <v>150591.342206667</v>
      </c>
      <c r="AC232" s="18">
        <v>6708.7513791004303</v>
      </c>
      <c r="AD232" s="18">
        <v>129.68019424786101</v>
      </c>
      <c r="AE232" s="18">
        <v>2910931</v>
      </c>
      <c r="AF232" s="18"/>
      <c r="AG232" s="18"/>
    </row>
    <row r="233" spans="1:33">
      <c r="A233" s="18" t="s">
        <v>889</v>
      </c>
      <c r="B233" s="18" t="s">
        <v>891</v>
      </c>
      <c r="C233" s="18" t="s">
        <v>571</v>
      </c>
      <c r="D233" s="18">
        <v>354580.06099999999</v>
      </c>
      <c r="E233" s="18">
        <v>40565</v>
      </c>
      <c r="F233" s="18">
        <v>395145.06099999999</v>
      </c>
      <c r="G233" s="18">
        <v>233530</v>
      </c>
      <c r="H233" s="18">
        <v>39082</v>
      </c>
      <c r="I233" s="18">
        <v>3105</v>
      </c>
      <c r="J233" s="18">
        <v>0</v>
      </c>
      <c r="K233" s="18">
        <v>18366</v>
      </c>
      <c r="L233" s="18">
        <v>693</v>
      </c>
      <c r="M233" s="18">
        <v>64428</v>
      </c>
      <c r="N233" s="18">
        <v>40565</v>
      </c>
      <c r="O233" s="18">
        <v>2862</v>
      </c>
      <c r="P233" s="18">
        <v>337520.90899999999</v>
      </c>
      <c r="Q233" s="18">
        <v>51470.05</v>
      </c>
      <c r="R233" s="18">
        <v>-57785.55</v>
      </c>
      <c r="S233" s="18">
        <v>23527.49</v>
      </c>
      <c r="T233" s="18">
        <v>354732.89899999998</v>
      </c>
      <c r="U233" s="18">
        <v>395145.06099999999</v>
      </c>
      <c r="V233" s="18">
        <v>335873.30184999999</v>
      </c>
      <c r="W233" s="18">
        <v>18859.597150000001</v>
      </c>
      <c r="X233" s="18">
        <v>13201.718005000001</v>
      </c>
      <c r="Y233" s="18">
        <v>1.0329999999999999</v>
      </c>
      <c r="Z233" s="18">
        <v>51384</v>
      </c>
      <c r="AA233" s="18">
        <v>408184.84801299998</v>
      </c>
      <c r="AB233" s="18">
        <v>413201.404003451</v>
      </c>
      <c r="AC233" s="18">
        <v>8041.4409933724601</v>
      </c>
      <c r="AD233" s="18">
        <v>1462.3698085199001</v>
      </c>
      <c r="AE233" s="18">
        <v>75142410</v>
      </c>
      <c r="AF233" s="18"/>
      <c r="AG233" s="18"/>
    </row>
    <row r="234" spans="1:33">
      <c r="A234" s="18" t="s">
        <v>889</v>
      </c>
      <c r="B234" s="18" t="s">
        <v>892</v>
      </c>
      <c r="C234" s="18" t="s">
        <v>572</v>
      </c>
      <c r="D234" s="18">
        <v>395766.91399999999</v>
      </c>
      <c r="E234" s="18">
        <v>34150</v>
      </c>
      <c r="F234" s="18">
        <v>429916.91399999999</v>
      </c>
      <c r="G234" s="18">
        <v>175074</v>
      </c>
      <c r="H234" s="18">
        <v>62511</v>
      </c>
      <c r="I234" s="18">
        <v>11616</v>
      </c>
      <c r="J234" s="18">
        <v>0</v>
      </c>
      <c r="K234" s="18">
        <v>7568</v>
      </c>
      <c r="L234" s="18">
        <v>43</v>
      </c>
      <c r="M234" s="18">
        <v>610</v>
      </c>
      <c r="N234" s="18">
        <v>34150</v>
      </c>
      <c r="O234" s="18">
        <v>133</v>
      </c>
      <c r="P234" s="18">
        <v>253034.4522</v>
      </c>
      <c r="Q234" s="18">
        <v>69440.75</v>
      </c>
      <c r="R234" s="18">
        <v>-668.1</v>
      </c>
      <c r="S234" s="18">
        <v>28923.8</v>
      </c>
      <c r="T234" s="18">
        <v>350730.90220000001</v>
      </c>
      <c r="U234" s="18">
        <v>429916.91399999999</v>
      </c>
      <c r="V234" s="18">
        <v>365429.37689999997</v>
      </c>
      <c r="W234" s="18">
        <v>-14698.474700000001</v>
      </c>
      <c r="X234" s="18">
        <v>-10288.932290000001</v>
      </c>
      <c r="Y234" s="18">
        <v>0.97599999999999998</v>
      </c>
      <c r="Z234" s="18">
        <v>59892</v>
      </c>
      <c r="AA234" s="18">
        <v>419598.90806400002</v>
      </c>
      <c r="AB234" s="18">
        <v>424755.74185163702</v>
      </c>
      <c r="AC234" s="18">
        <v>7092.0280146202704</v>
      </c>
      <c r="AD234" s="18">
        <v>512.95682976770399</v>
      </c>
      <c r="AE234" s="18">
        <v>30722010</v>
      </c>
      <c r="AF234" s="18"/>
      <c r="AG234" s="18"/>
    </row>
    <row r="235" spans="1:33">
      <c r="A235" s="18" t="s">
        <v>889</v>
      </c>
      <c r="B235" s="18" t="s">
        <v>893</v>
      </c>
      <c r="C235" s="18" t="s">
        <v>573</v>
      </c>
      <c r="D235" s="18">
        <v>61505.061999999998</v>
      </c>
      <c r="E235" s="18">
        <v>7451</v>
      </c>
      <c r="F235" s="18">
        <v>68956.062000000005</v>
      </c>
      <c r="G235" s="18">
        <v>32165</v>
      </c>
      <c r="H235" s="18">
        <v>7007</v>
      </c>
      <c r="I235" s="18">
        <v>235</v>
      </c>
      <c r="J235" s="18">
        <v>0</v>
      </c>
      <c r="K235" s="18">
        <v>4657</v>
      </c>
      <c r="L235" s="18">
        <v>916</v>
      </c>
      <c r="M235" s="18">
        <v>0</v>
      </c>
      <c r="N235" s="18">
        <v>7451</v>
      </c>
      <c r="O235" s="18">
        <v>0</v>
      </c>
      <c r="P235" s="18">
        <v>46488.074500000002</v>
      </c>
      <c r="Q235" s="18">
        <v>10114.15</v>
      </c>
      <c r="R235" s="18">
        <v>-778.6</v>
      </c>
      <c r="S235" s="18">
        <v>6333.35</v>
      </c>
      <c r="T235" s="18">
        <v>62156.974499999997</v>
      </c>
      <c r="U235" s="18">
        <v>68956.062000000005</v>
      </c>
      <c r="V235" s="18">
        <v>58612.652699999999</v>
      </c>
      <c r="W235" s="18">
        <v>3544.3218000000002</v>
      </c>
      <c r="X235" s="18">
        <v>2481.0252599999999</v>
      </c>
      <c r="Y235" s="18">
        <v>1.036</v>
      </c>
      <c r="Z235" s="18">
        <v>10383</v>
      </c>
      <c r="AA235" s="18">
        <v>71438.480232000002</v>
      </c>
      <c r="AB235" s="18">
        <v>72316.452889978493</v>
      </c>
      <c r="AC235" s="18">
        <v>6964.8900019241601</v>
      </c>
      <c r="AD235" s="18">
        <v>385.818817071593</v>
      </c>
      <c r="AE235" s="18">
        <v>4005957</v>
      </c>
      <c r="AF235" s="18"/>
      <c r="AG235" s="18"/>
    </row>
    <row r="236" spans="1:33">
      <c r="A236" s="18" t="s">
        <v>889</v>
      </c>
      <c r="B236" s="18" t="s">
        <v>894</v>
      </c>
      <c r="C236" s="18" t="s">
        <v>574</v>
      </c>
      <c r="D236" s="18">
        <v>87366.535000000003</v>
      </c>
      <c r="E236" s="18">
        <v>13773</v>
      </c>
      <c r="F236" s="18">
        <v>101139.535</v>
      </c>
      <c r="G236" s="18">
        <v>66707</v>
      </c>
      <c r="H236" s="18">
        <v>4520</v>
      </c>
      <c r="I236" s="18">
        <v>719</v>
      </c>
      <c r="J236" s="18">
        <v>0</v>
      </c>
      <c r="K236" s="18">
        <v>3984</v>
      </c>
      <c r="L236" s="18">
        <v>199</v>
      </c>
      <c r="M236" s="18">
        <v>21078</v>
      </c>
      <c r="N236" s="18">
        <v>13773</v>
      </c>
      <c r="O236" s="18">
        <v>1188</v>
      </c>
      <c r="P236" s="18">
        <v>96411.627099999998</v>
      </c>
      <c r="Q236" s="18">
        <v>7839.55</v>
      </c>
      <c r="R236" s="18">
        <v>-19095.25</v>
      </c>
      <c r="S236" s="18">
        <v>8123.79</v>
      </c>
      <c r="T236" s="18">
        <v>93279.717099999994</v>
      </c>
      <c r="U236" s="18">
        <v>101139.535</v>
      </c>
      <c r="V236" s="18">
        <v>85968.604749999999</v>
      </c>
      <c r="W236" s="18">
        <v>7311.1123500000103</v>
      </c>
      <c r="X236" s="18">
        <v>5117.7786450000103</v>
      </c>
      <c r="Y236" s="18">
        <v>1.0509999999999999</v>
      </c>
      <c r="Z236" s="18">
        <v>15297</v>
      </c>
      <c r="AA236" s="18">
        <v>106297.651285</v>
      </c>
      <c r="AB236" s="18">
        <v>107604.040098599</v>
      </c>
      <c r="AC236" s="18">
        <v>7034.3230763286001</v>
      </c>
      <c r="AD236" s="18">
        <v>455.25189147603101</v>
      </c>
      <c r="AE236" s="18">
        <v>6963988</v>
      </c>
      <c r="AF236" s="18"/>
      <c r="AG236" s="18"/>
    </row>
    <row r="237" spans="1:33">
      <c r="A237" s="18" t="s">
        <v>889</v>
      </c>
      <c r="B237" s="18" t="s">
        <v>895</v>
      </c>
      <c r="C237" s="18" t="s">
        <v>575</v>
      </c>
      <c r="D237" s="18">
        <v>48812.400999999998</v>
      </c>
      <c r="E237" s="18">
        <v>4081</v>
      </c>
      <c r="F237" s="18">
        <v>52893.400999999998</v>
      </c>
      <c r="G237" s="18">
        <v>37015</v>
      </c>
      <c r="H237" s="18">
        <v>2762</v>
      </c>
      <c r="I237" s="18">
        <v>777</v>
      </c>
      <c r="J237" s="18">
        <v>0</v>
      </c>
      <c r="K237" s="18">
        <v>3760</v>
      </c>
      <c r="L237" s="18">
        <v>54</v>
      </c>
      <c r="M237" s="18">
        <v>8798</v>
      </c>
      <c r="N237" s="18">
        <v>4081</v>
      </c>
      <c r="O237" s="18">
        <v>7</v>
      </c>
      <c r="P237" s="18">
        <v>53497.779499999997</v>
      </c>
      <c r="Q237" s="18">
        <v>6204.15</v>
      </c>
      <c r="R237" s="18">
        <v>-7530.15</v>
      </c>
      <c r="S237" s="18">
        <v>1973.19</v>
      </c>
      <c r="T237" s="18">
        <v>54144.969499999999</v>
      </c>
      <c r="U237" s="18">
        <v>52893.400999999998</v>
      </c>
      <c r="V237" s="18">
        <v>44959.390850000003</v>
      </c>
      <c r="W237" s="18">
        <v>9185.5786500000104</v>
      </c>
      <c r="X237" s="18">
        <v>6429.9050550000102</v>
      </c>
      <c r="Y237" s="18">
        <v>1.1220000000000001</v>
      </c>
      <c r="Z237" s="18">
        <v>16109</v>
      </c>
      <c r="AA237" s="18">
        <v>59346.395922000003</v>
      </c>
      <c r="AB237" s="18">
        <v>60075.757924101301</v>
      </c>
      <c r="AC237" s="18">
        <v>3729.32881768585</v>
      </c>
      <c r="AD237" s="18">
        <v>-2849.7423671667202</v>
      </c>
      <c r="AE237" s="18">
        <v>-45906500</v>
      </c>
      <c r="AF237" s="18"/>
      <c r="AG237" s="18"/>
    </row>
    <row r="238" spans="1:33">
      <c r="A238" s="18" t="s">
        <v>889</v>
      </c>
      <c r="B238" s="18" t="s">
        <v>896</v>
      </c>
      <c r="C238" s="18" t="s">
        <v>576</v>
      </c>
      <c r="D238" s="18">
        <v>176337.18100000001</v>
      </c>
      <c r="E238" s="18">
        <v>13107</v>
      </c>
      <c r="F238" s="18">
        <v>189444.18100000001</v>
      </c>
      <c r="G238" s="18">
        <v>96407</v>
      </c>
      <c r="H238" s="18">
        <v>49533</v>
      </c>
      <c r="I238" s="18">
        <v>5305</v>
      </c>
      <c r="J238" s="18">
        <v>0</v>
      </c>
      <c r="K238" s="18">
        <v>1005</v>
      </c>
      <c r="L238" s="18">
        <v>1996</v>
      </c>
      <c r="M238" s="18">
        <v>31683</v>
      </c>
      <c r="N238" s="18">
        <v>13107</v>
      </c>
      <c r="O238" s="18">
        <v>2233</v>
      </c>
      <c r="P238" s="18">
        <v>139337.03709999999</v>
      </c>
      <c r="Q238" s="18">
        <v>47466.55</v>
      </c>
      <c r="R238" s="18">
        <v>-30525.200000000001</v>
      </c>
      <c r="S238" s="18">
        <v>5754.84</v>
      </c>
      <c r="T238" s="18">
        <v>162033.22709999999</v>
      </c>
      <c r="U238" s="18">
        <v>189444.18100000001</v>
      </c>
      <c r="V238" s="18">
        <v>161027.55385</v>
      </c>
      <c r="W238" s="18">
        <v>1005.67324999999</v>
      </c>
      <c r="X238" s="18">
        <v>703.97127499999499</v>
      </c>
      <c r="Y238" s="18">
        <v>1.004</v>
      </c>
      <c r="Z238" s="18">
        <v>26584</v>
      </c>
      <c r="AA238" s="18">
        <v>190201.95772400001</v>
      </c>
      <c r="AB238" s="18">
        <v>192539.52310659699</v>
      </c>
      <c r="AC238" s="18">
        <v>7242.6844382559802</v>
      </c>
      <c r="AD238" s="18">
        <v>663.61325340341295</v>
      </c>
      <c r="AE238" s="18">
        <v>17641495</v>
      </c>
      <c r="AF238" s="18"/>
      <c r="AG238" s="18"/>
    </row>
    <row r="239" spans="1:33">
      <c r="A239" s="18" t="s">
        <v>889</v>
      </c>
      <c r="B239" s="18" t="s">
        <v>897</v>
      </c>
      <c r="C239" s="18" t="s">
        <v>577</v>
      </c>
      <c r="D239" s="18">
        <v>49306.682000000001</v>
      </c>
      <c r="E239" s="18">
        <v>4838</v>
      </c>
      <c r="F239" s="18">
        <v>54144.682000000001</v>
      </c>
      <c r="G239" s="18">
        <v>39627</v>
      </c>
      <c r="H239" s="18">
        <v>5612</v>
      </c>
      <c r="I239" s="18">
        <v>1462</v>
      </c>
      <c r="J239" s="18">
        <v>0</v>
      </c>
      <c r="K239" s="18">
        <v>2885</v>
      </c>
      <c r="L239" s="18">
        <v>16</v>
      </c>
      <c r="M239" s="18">
        <v>11145</v>
      </c>
      <c r="N239" s="18">
        <v>4838</v>
      </c>
      <c r="O239" s="18">
        <v>16</v>
      </c>
      <c r="P239" s="18">
        <v>57272.903100000003</v>
      </c>
      <c r="Q239" s="18">
        <v>8465.15</v>
      </c>
      <c r="R239" s="18">
        <v>-9500.4500000000007</v>
      </c>
      <c r="S239" s="18">
        <v>2217.65</v>
      </c>
      <c r="T239" s="18">
        <v>58455.253100000002</v>
      </c>
      <c r="U239" s="18">
        <v>54144.682000000001</v>
      </c>
      <c r="V239" s="18">
        <v>46022.979700000004</v>
      </c>
      <c r="W239" s="18">
        <v>12432.2734</v>
      </c>
      <c r="X239" s="18">
        <v>8702.5913800000108</v>
      </c>
      <c r="Y239" s="18">
        <v>1.161</v>
      </c>
      <c r="Z239" s="18">
        <v>10186</v>
      </c>
      <c r="AA239" s="18">
        <v>62861.975802000001</v>
      </c>
      <c r="AB239" s="18">
        <v>63634.543972563399</v>
      </c>
      <c r="AC239" s="18">
        <v>6247.2554459614503</v>
      </c>
      <c r="AD239" s="18">
        <v>-331.81573889111201</v>
      </c>
      <c r="AE239" s="18">
        <v>-3379875</v>
      </c>
      <c r="AF239" s="18"/>
      <c r="AG239" s="18"/>
    </row>
    <row r="240" spans="1:33">
      <c r="A240" s="18" t="s">
        <v>889</v>
      </c>
      <c r="B240" s="18" t="s">
        <v>898</v>
      </c>
      <c r="C240" s="18" t="s">
        <v>578</v>
      </c>
      <c r="D240" s="18">
        <v>154559.70199999999</v>
      </c>
      <c r="E240" s="18">
        <v>13132</v>
      </c>
      <c r="F240" s="18">
        <v>167691.70199999999</v>
      </c>
      <c r="G240" s="18">
        <v>79021</v>
      </c>
      <c r="H240" s="18">
        <v>19034</v>
      </c>
      <c r="I240" s="18">
        <v>7263</v>
      </c>
      <c r="J240" s="18">
        <v>0</v>
      </c>
      <c r="K240" s="18">
        <v>4741</v>
      </c>
      <c r="L240" s="18">
        <v>4702</v>
      </c>
      <c r="M240" s="18">
        <v>1872</v>
      </c>
      <c r="N240" s="18">
        <v>13132</v>
      </c>
      <c r="O240" s="18">
        <v>2339</v>
      </c>
      <c r="P240" s="18">
        <v>114209.05130000001</v>
      </c>
      <c r="Q240" s="18">
        <v>26382.3</v>
      </c>
      <c r="R240" s="18">
        <v>-7576.05</v>
      </c>
      <c r="S240" s="18">
        <v>10843.96</v>
      </c>
      <c r="T240" s="18">
        <v>143859.26130000001</v>
      </c>
      <c r="U240" s="18">
        <v>167691.70199999999</v>
      </c>
      <c r="V240" s="18">
        <v>142537.9467</v>
      </c>
      <c r="W240" s="18">
        <v>1321.3146000000099</v>
      </c>
      <c r="X240" s="18">
        <v>924.92022000000895</v>
      </c>
      <c r="Y240" s="18">
        <v>1.006</v>
      </c>
      <c r="Z240" s="18">
        <v>20527</v>
      </c>
      <c r="AA240" s="18">
        <v>168697.852212</v>
      </c>
      <c r="AB240" s="18">
        <v>170771.13402343899</v>
      </c>
      <c r="AC240" s="18">
        <v>8319.3420384585606</v>
      </c>
      <c r="AD240" s="18">
        <v>1740.2708536059899</v>
      </c>
      <c r="AE240" s="18">
        <v>35722540</v>
      </c>
      <c r="AF240" s="18"/>
      <c r="AG240" s="18"/>
    </row>
    <row r="241" spans="1:33">
      <c r="A241" s="18" t="s">
        <v>889</v>
      </c>
      <c r="B241" s="18" t="s">
        <v>899</v>
      </c>
      <c r="C241" s="18" t="s">
        <v>579</v>
      </c>
      <c r="D241" s="18">
        <v>32447.632000000001</v>
      </c>
      <c r="E241" s="18">
        <v>4193</v>
      </c>
      <c r="F241" s="18">
        <v>36640.631999999998</v>
      </c>
      <c r="G241" s="18">
        <v>20608</v>
      </c>
      <c r="H241" s="18">
        <v>2473</v>
      </c>
      <c r="I241" s="18">
        <v>278</v>
      </c>
      <c r="J241" s="18">
        <v>0</v>
      </c>
      <c r="K241" s="18">
        <v>3154</v>
      </c>
      <c r="L241" s="18">
        <v>1</v>
      </c>
      <c r="M241" s="18">
        <v>7564</v>
      </c>
      <c r="N241" s="18">
        <v>4193</v>
      </c>
      <c r="O241" s="18">
        <v>1043</v>
      </c>
      <c r="P241" s="18">
        <v>29784.742399999999</v>
      </c>
      <c r="Q241" s="18">
        <v>5019.25</v>
      </c>
      <c r="R241" s="18">
        <v>-7316.8</v>
      </c>
      <c r="S241" s="18">
        <v>2278.17</v>
      </c>
      <c r="T241" s="18">
        <v>29765.362400000002</v>
      </c>
      <c r="U241" s="18">
        <v>36640.631999999998</v>
      </c>
      <c r="V241" s="18">
        <v>31144.537199999999</v>
      </c>
      <c r="W241" s="18">
        <v>-1379.17479999999</v>
      </c>
      <c r="X241" s="18">
        <v>-965.42235999999502</v>
      </c>
      <c r="Y241" s="18">
        <v>0.97399999999999998</v>
      </c>
      <c r="Z241" s="18">
        <v>6866</v>
      </c>
      <c r="AA241" s="18">
        <v>35687.975568000002</v>
      </c>
      <c r="AB241" s="18">
        <v>36126.577658435803</v>
      </c>
      <c r="AC241" s="18">
        <v>5261.66292724086</v>
      </c>
      <c r="AD241" s="18">
        <v>-1317.4082576117</v>
      </c>
      <c r="AE241" s="18">
        <v>-9045325</v>
      </c>
      <c r="AF241" s="18"/>
      <c r="AG241" s="18"/>
    </row>
    <row r="242" spans="1:33">
      <c r="A242" s="18" t="s">
        <v>889</v>
      </c>
      <c r="B242" s="18" t="s">
        <v>900</v>
      </c>
      <c r="C242" s="18" t="s">
        <v>580</v>
      </c>
      <c r="D242" s="18">
        <v>73812.005000000005</v>
      </c>
      <c r="E242" s="18">
        <v>5299</v>
      </c>
      <c r="F242" s="18">
        <v>79111.005000000005</v>
      </c>
      <c r="G242" s="18">
        <v>38701</v>
      </c>
      <c r="H242" s="18">
        <v>1450</v>
      </c>
      <c r="I242" s="18">
        <v>5823</v>
      </c>
      <c r="J242" s="18">
        <v>0</v>
      </c>
      <c r="K242" s="18">
        <v>3272</v>
      </c>
      <c r="L242" s="18">
        <v>516</v>
      </c>
      <c r="M242" s="18">
        <v>0</v>
      </c>
      <c r="N242" s="18">
        <v>5299</v>
      </c>
      <c r="O242" s="18">
        <v>985</v>
      </c>
      <c r="P242" s="18">
        <v>55934.5553</v>
      </c>
      <c r="Q242" s="18">
        <v>8963.25</v>
      </c>
      <c r="R242" s="18">
        <v>-1275.8499999999999</v>
      </c>
      <c r="S242" s="18">
        <v>4504.1499999999996</v>
      </c>
      <c r="T242" s="18">
        <v>68126.105299999996</v>
      </c>
      <c r="U242" s="18">
        <v>79111.005000000005</v>
      </c>
      <c r="V242" s="18">
        <v>67244.354250000004</v>
      </c>
      <c r="W242" s="18">
        <v>881.75104999999201</v>
      </c>
      <c r="X242" s="18">
        <v>617.22573499999396</v>
      </c>
      <c r="Y242" s="18">
        <v>1.008</v>
      </c>
      <c r="Z242" s="18">
        <v>11024</v>
      </c>
      <c r="AA242" s="18">
        <v>79743.893039999995</v>
      </c>
      <c r="AB242" s="18">
        <v>80723.938493130001</v>
      </c>
      <c r="AC242" s="18">
        <v>7322.5633611329804</v>
      </c>
      <c r="AD242" s="18">
        <v>743.49217628041197</v>
      </c>
      <c r="AE242" s="18">
        <v>8196258</v>
      </c>
      <c r="AF242" s="18"/>
      <c r="AG242" s="18"/>
    </row>
    <row r="243" spans="1:33">
      <c r="A243" s="18" t="s">
        <v>889</v>
      </c>
      <c r="B243" s="18" t="s">
        <v>901</v>
      </c>
      <c r="C243" s="18" t="s">
        <v>581</v>
      </c>
      <c r="D243" s="18">
        <v>70851.532000000007</v>
      </c>
      <c r="E243" s="18">
        <v>3090</v>
      </c>
      <c r="F243" s="18">
        <v>73941.532000000007</v>
      </c>
      <c r="G243" s="18">
        <v>27672</v>
      </c>
      <c r="H243" s="18">
        <v>10576</v>
      </c>
      <c r="I243" s="18">
        <v>630</v>
      </c>
      <c r="J243" s="18">
        <v>0</v>
      </c>
      <c r="K243" s="18">
        <v>3006</v>
      </c>
      <c r="L243" s="18">
        <v>207</v>
      </c>
      <c r="M243" s="18">
        <v>0</v>
      </c>
      <c r="N243" s="18">
        <v>3090</v>
      </c>
      <c r="O243" s="18">
        <v>0</v>
      </c>
      <c r="P243" s="18">
        <v>39994.3416</v>
      </c>
      <c r="Q243" s="18">
        <v>12080.2</v>
      </c>
      <c r="R243" s="18">
        <v>-175.95</v>
      </c>
      <c r="S243" s="18">
        <v>2626.5</v>
      </c>
      <c r="T243" s="18">
        <v>54525.0916</v>
      </c>
      <c r="U243" s="18">
        <v>73941.532000000007</v>
      </c>
      <c r="V243" s="18">
        <v>62850.302199999998</v>
      </c>
      <c r="W243" s="18">
        <v>-8325.2106000000094</v>
      </c>
      <c r="X243" s="18">
        <v>-5827.6474200000002</v>
      </c>
      <c r="Y243" s="18">
        <v>0.92100000000000004</v>
      </c>
      <c r="Z243" s="18">
        <v>10820</v>
      </c>
      <c r="AA243" s="18">
        <v>68100.150972000003</v>
      </c>
      <c r="AB243" s="18">
        <v>68937.095856094005</v>
      </c>
      <c r="AC243" s="18">
        <v>6371.2657907665498</v>
      </c>
      <c r="AD243" s="18">
        <v>-207.805394086018</v>
      </c>
      <c r="AE243" s="18">
        <v>-2248454</v>
      </c>
      <c r="AF243" s="18"/>
      <c r="AG243" s="18"/>
    </row>
    <row r="244" spans="1:33">
      <c r="A244" s="18" t="s">
        <v>889</v>
      </c>
      <c r="B244" s="18" t="s">
        <v>902</v>
      </c>
      <c r="C244" s="18" t="s">
        <v>582</v>
      </c>
      <c r="D244" s="18">
        <v>62260.364999999998</v>
      </c>
      <c r="E244" s="18">
        <v>4802</v>
      </c>
      <c r="F244" s="18">
        <v>67062.365000000005</v>
      </c>
      <c r="G244" s="18">
        <v>37475</v>
      </c>
      <c r="H244" s="18">
        <v>6992</v>
      </c>
      <c r="I244" s="18">
        <v>201</v>
      </c>
      <c r="J244" s="18">
        <v>0</v>
      </c>
      <c r="K244" s="18">
        <v>3291</v>
      </c>
      <c r="L244" s="18">
        <v>-20</v>
      </c>
      <c r="M244" s="18">
        <v>9656</v>
      </c>
      <c r="N244" s="18">
        <v>4802</v>
      </c>
      <c r="O244" s="18">
        <v>0</v>
      </c>
      <c r="P244" s="18">
        <v>54162.6175</v>
      </c>
      <c r="Q244" s="18">
        <v>8911.4</v>
      </c>
      <c r="R244" s="18">
        <v>-8190.6</v>
      </c>
      <c r="S244" s="18">
        <v>2440.1799999999998</v>
      </c>
      <c r="T244" s="18">
        <v>57323.597500000003</v>
      </c>
      <c r="U244" s="18">
        <v>67062.365000000005</v>
      </c>
      <c r="V244" s="18">
        <v>57003.010249999999</v>
      </c>
      <c r="W244" s="18">
        <v>320.58725000001101</v>
      </c>
      <c r="X244" s="18">
        <v>224.411075000008</v>
      </c>
      <c r="Y244" s="18">
        <v>1.0029999999999999</v>
      </c>
      <c r="Z244" s="18">
        <v>11234</v>
      </c>
      <c r="AA244" s="18">
        <v>67263.552095000006</v>
      </c>
      <c r="AB244" s="18">
        <v>68090.215252252703</v>
      </c>
      <c r="AC244" s="18">
        <v>6061.0837860292604</v>
      </c>
      <c r="AD244" s="18">
        <v>-517.98739882330403</v>
      </c>
      <c r="AE244" s="18">
        <v>-5819070</v>
      </c>
      <c r="AF244" s="18"/>
      <c r="AG244" s="18"/>
    </row>
    <row r="245" spans="1:33">
      <c r="A245" s="18" t="s">
        <v>889</v>
      </c>
      <c r="B245" s="18" t="s">
        <v>903</v>
      </c>
      <c r="C245" s="18" t="s">
        <v>583</v>
      </c>
      <c r="D245" s="18">
        <v>47010.694000000003</v>
      </c>
      <c r="E245" s="18">
        <v>3702</v>
      </c>
      <c r="F245" s="18">
        <v>50712.694000000003</v>
      </c>
      <c r="G245" s="18">
        <v>24517</v>
      </c>
      <c r="H245" s="18">
        <v>14377</v>
      </c>
      <c r="I245" s="18">
        <v>145</v>
      </c>
      <c r="J245" s="18">
        <v>0</v>
      </c>
      <c r="K245" s="18">
        <v>3009</v>
      </c>
      <c r="L245" s="18">
        <v>62</v>
      </c>
      <c r="M245" s="18">
        <v>7447</v>
      </c>
      <c r="N245" s="18">
        <v>3702</v>
      </c>
      <c r="O245" s="18">
        <v>218</v>
      </c>
      <c r="P245" s="18">
        <v>35434.420100000003</v>
      </c>
      <c r="Q245" s="18">
        <v>14901.35</v>
      </c>
      <c r="R245" s="18">
        <v>-6567.95</v>
      </c>
      <c r="S245" s="18">
        <v>1880.71</v>
      </c>
      <c r="T245" s="18">
        <v>45648.530100000004</v>
      </c>
      <c r="U245" s="18">
        <v>50712.694000000003</v>
      </c>
      <c r="V245" s="18">
        <v>43105.789900000003</v>
      </c>
      <c r="W245" s="18">
        <v>2542.7402000000002</v>
      </c>
      <c r="X245" s="18">
        <v>1779.91814</v>
      </c>
      <c r="Y245" s="18">
        <v>1.0349999999999999</v>
      </c>
      <c r="Z245" s="18">
        <v>6747</v>
      </c>
      <c r="AA245" s="18">
        <v>52487.638290000003</v>
      </c>
      <c r="AB245" s="18">
        <v>53132.706762213202</v>
      </c>
      <c r="AC245" s="18">
        <v>7875.0121183063802</v>
      </c>
      <c r="AD245" s="18">
        <v>1295.94093345382</v>
      </c>
      <c r="AE245" s="18">
        <v>8743713</v>
      </c>
      <c r="AF245" s="18"/>
      <c r="AG245" s="18"/>
    </row>
    <row r="246" spans="1:33">
      <c r="A246" s="18" t="s">
        <v>889</v>
      </c>
      <c r="B246" s="18" t="s">
        <v>904</v>
      </c>
      <c r="C246" s="18" t="s">
        <v>584</v>
      </c>
      <c r="D246" s="18">
        <v>26032.313999999998</v>
      </c>
      <c r="E246" s="18">
        <v>3227</v>
      </c>
      <c r="F246" s="18">
        <v>29259.313999999998</v>
      </c>
      <c r="G246" s="18">
        <v>13687</v>
      </c>
      <c r="H246" s="18">
        <v>2776</v>
      </c>
      <c r="I246" s="18">
        <v>5</v>
      </c>
      <c r="J246" s="18">
        <v>0</v>
      </c>
      <c r="K246" s="18">
        <v>1002</v>
      </c>
      <c r="L246" s="18">
        <v>2</v>
      </c>
      <c r="M246" s="18">
        <v>196</v>
      </c>
      <c r="N246" s="18">
        <v>3227</v>
      </c>
      <c r="O246" s="18">
        <v>0</v>
      </c>
      <c r="P246" s="18">
        <v>19781.821100000001</v>
      </c>
      <c r="Q246" s="18">
        <v>3215.55</v>
      </c>
      <c r="R246" s="18">
        <v>-168.3</v>
      </c>
      <c r="S246" s="18">
        <v>2709.63</v>
      </c>
      <c r="T246" s="18">
        <v>25538.701099999998</v>
      </c>
      <c r="U246" s="18">
        <v>29259.313999999998</v>
      </c>
      <c r="V246" s="18">
        <v>24870.4169</v>
      </c>
      <c r="W246" s="18">
        <v>668.28420000000597</v>
      </c>
      <c r="X246" s="18">
        <v>467.798940000004</v>
      </c>
      <c r="Y246" s="18">
        <v>1.016</v>
      </c>
      <c r="Z246" s="18">
        <v>6868</v>
      </c>
      <c r="AA246" s="18">
        <v>29727.463024000001</v>
      </c>
      <c r="AB246" s="18">
        <v>30092.8109379167</v>
      </c>
      <c r="AC246" s="18">
        <v>4381.5973992307399</v>
      </c>
      <c r="AD246" s="18">
        <v>-2197.4737856218298</v>
      </c>
      <c r="AE246" s="18">
        <v>-15092250</v>
      </c>
      <c r="AF246" s="18"/>
      <c r="AG246" s="18"/>
    </row>
    <row r="247" spans="1:33">
      <c r="A247" s="18" t="s">
        <v>905</v>
      </c>
      <c r="B247" s="18" t="s">
        <v>906</v>
      </c>
      <c r="C247" s="18" t="s">
        <v>586</v>
      </c>
      <c r="D247" s="18">
        <v>204916.03200000001</v>
      </c>
      <c r="E247" s="18">
        <v>14918</v>
      </c>
      <c r="F247" s="18">
        <v>219834.03200000001</v>
      </c>
      <c r="G247" s="18">
        <v>89868</v>
      </c>
      <c r="H247" s="18">
        <v>16593</v>
      </c>
      <c r="I247" s="18">
        <v>4431</v>
      </c>
      <c r="J247" s="18">
        <v>0</v>
      </c>
      <c r="K247" s="18">
        <v>7661</v>
      </c>
      <c r="L247" s="18">
        <v>698</v>
      </c>
      <c r="M247" s="18">
        <v>17460</v>
      </c>
      <c r="N247" s="18">
        <v>14918</v>
      </c>
      <c r="O247" s="18">
        <v>0</v>
      </c>
      <c r="P247" s="18">
        <v>129886.22040000001</v>
      </c>
      <c r="Q247" s="18">
        <v>24382.25</v>
      </c>
      <c r="R247" s="18">
        <v>-15434.3</v>
      </c>
      <c r="S247" s="18">
        <v>9712.1</v>
      </c>
      <c r="T247" s="18">
        <v>148546.27040000001</v>
      </c>
      <c r="U247" s="18">
        <v>219834.03200000001</v>
      </c>
      <c r="V247" s="18">
        <v>186858.92720000001</v>
      </c>
      <c r="W247" s="18">
        <v>-38312.656799999997</v>
      </c>
      <c r="X247" s="18">
        <v>-26818.859759999999</v>
      </c>
      <c r="Y247" s="18">
        <v>0.878</v>
      </c>
      <c r="Z247" s="18">
        <v>26266</v>
      </c>
      <c r="AA247" s="18">
        <v>193014.280096</v>
      </c>
      <c r="AB247" s="18">
        <v>195386.40867395099</v>
      </c>
      <c r="AC247" s="18">
        <v>7438.7576591011502</v>
      </c>
      <c r="AD247" s="18">
        <v>859.68647424858204</v>
      </c>
      <c r="AE247" s="18">
        <v>22580525</v>
      </c>
      <c r="AF247" s="18"/>
      <c r="AG247" s="18"/>
    </row>
    <row r="248" spans="1:33">
      <c r="A248" s="18" t="s">
        <v>905</v>
      </c>
      <c r="B248" s="18" t="s">
        <v>907</v>
      </c>
      <c r="C248" s="18" t="s">
        <v>587</v>
      </c>
      <c r="D248" s="18">
        <v>651190.04700000002</v>
      </c>
      <c r="E248" s="18">
        <v>38531</v>
      </c>
      <c r="F248" s="18">
        <v>689721.04700000002</v>
      </c>
      <c r="G248" s="18">
        <v>322359</v>
      </c>
      <c r="H248" s="18">
        <v>147048</v>
      </c>
      <c r="I248" s="18">
        <v>8431</v>
      </c>
      <c r="J248" s="18">
        <v>0</v>
      </c>
      <c r="K248" s="18">
        <v>34032</v>
      </c>
      <c r="L248" s="18">
        <v>3057</v>
      </c>
      <c r="M248" s="18">
        <v>53173</v>
      </c>
      <c r="N248" s="18">
        <v>38531</v>
      </c>
      <c r="O248" s="18">
        <v>444</v>
      </c>
      <c r="P248" s="18">
        <v>465905.46269999997</v>
      </c>
      <c r="Q248" s="18">
        <v>161084.35</v>
      </c>
      <c r="R248" s="18">
        <v>-48172.9</v>
      </c>
      <c r="S248" s="18">
        <v>23711.94</v>
      </c>
      <c r="T248" s="18">
        <v>602528.85270000005</v>
      </c>
      <c r="U248" s="18">
        <v>689721.04700000002</v>
      </c>
      <c r="V248" s="18">
        <v>586262.88994999998</v>
      </c>
      <c r="W248" s="18">
        <v>16265.962749999901</v>
      </c>
      <c r="X248" s="18">
        <v>11386.173924999999</v>
      </c>
      <c r="Y248" s="18">
        <v>1.0169999999999999</v>
      </c>
      <c r="Z248" s="18">
        <v>103741</v>
      </c>
      <c r="AA248" s="18">
        <v>701446.30479900003</v>
      </c>
      <c r="AB248" s="18">
        <v>710067.01837876195</v>
      </c>
      <c r="AC248" s="18">
        <v>6844.6132038322603</v>
      </c>
      <c r="AD248" s="18">
        <v>265.54201897969199</v>
      </c>
      <c r="AE248" s="18">
        <v>27547595</v>
      </c>
      <c r="AF248" s="18"/>
      <c r="AG248" s="18"/>
    </row>
    <row r="249" spans="1:33">
      <c r="A249" s="18" t="s">
        <v>905</v>
      </c>
      <c r="B249" s="18" t="s">
        <v>908</v>
      </c>
      <c r="C249" s="18" t="s">
        <v>588</v>
      </c>
      <c r="D249" s="18">
        <v>50081.654000000002</v>
      </c>
      <c r="E249" s="18">
        <v>7131</v>
      </c>
      <c r="F249" s="18">
        <v>57212.654000000002</v>
      </c>
      <c r="G249" s="18">
        <v>47682</v>
      </c>
      <c r="H249" s="18">
        <v>10931</v>
      </c>
      <c r="I249" s="18">
        <v>449</v>
      </c>
      <c r="J249" s="18">
        <v>0</v>
      </c>
      <c r="K249" s="18">
        <v>5464</v>
      </c>
      <c r="L249" s="18">
        <v>0</v>
      </c>
      <c r="M249" s="18">
        <v>26448</v>
      </c>
      <c r="N249" s="18">
        <v>7131</v>
      </c>
      <c r="O249" s="18">
        <v>0</v>
      </c>
      <c r="P249" s="18">
        <v>68914.794599999994</v>
      </c>
      <c r="Q249" s="18">
        <v>14317.4</v>
      </c>
      <c r="R249" s="18">
        <v>-22480.799999999999</v>
      </c>
      <c r="S249" s="18">
        <v>1565.19</v>
      </c>
      <c r="T249" s="18">
        <v>62316.584600000002</v>
      </c>
      <c r="U249" s="18">
        <v>57212.654000000002</v>
      </c>
      <c r="V249" s="18">
        <v>48630.755899999996</v>
      </c>
      <c r="W249" s="18">
        <v>13685.8287</v>
      </c>
      <c r="X249" s="18">
        <v>9580.0800899999995</v>
      </c>
      <c r="Y249" s="18">
        <v>1.167</v>
      </c>
      <c r="Z249" s="18">
        <v>9330</v>
      </c>
      <c r="AA249" s="18">
        <v>66767.167218000002</v>
      </c>
      <c r="AB249" s="18">
        <v>67587.729848639894</v>
      </c>
      <c r="AC249" s="18">
        <v>7244.1296729517599</v>
      </c>
      <c r="AD249" s="18">
        <v>665.05848809918905</v>
      </c>
      <c r="AE249" s="18">
        <v>6204996</v>
      </c>
      <c r="AF249" s="18"/>
      <c r="AG249" s="18"/>
    </row>
    <row r="250" spans="1:33">
      <c r="A250" s="18" t="s">
        <v>905</v>
      </c>
      <c r="B250" s="18" t="s">
        <v>909</v>
      </c>
      <c r="C250" s="18" t="s">
        <v>589</v>
      </c>
      <c r="D250" s="18">
        <v>294027.41499999998</v>
      </c>
      <c r="E250" s="18">
        <v>20339</v>
      </c>
      <c r="F250" s="18">
        <v>314366.41499999998</v>
      </c>
      <c r="G250" s="18">
        <v>174998</v>
      </c>
      <c r="H250" s="18">
        <v>57944</v>
      </c>
      <c r="I250" s="18">
        <v>6075</v>
      </c>
      <c r="J250" s="18">
        <v>9511</v>
      </c>
      <c r="K250" s="18">
        <v>-52</v>
      </c>
      <c r="L250" s="18">
        <v>4388</v>
      </c>
      <c r="M250" s="18">
        <v>47959</v>
      </c>
      <c r="N250" s="18">
        <v>20339</v>
      </c>
      <c r="O250" s="18">
        <v>823</v>
      </c>
      <c r="P250" s="18">
        <v>252924.60939999999</v>
      </c>
      <c r="Q250" s="18">
        <v>62456.3</v>
      </c>
      <c r="R250" s="18">
        <v>-45194.5</v>
      </c>
      <c r="S250" s="18">
        <v>9135.1200000000008</v>
      </c>
      <c r="T250" s="18">
        <v>279321.5294</v>
      </c>
      <c r="U250" s="18">
        <v>314366.41499999998</v>
      </c>
      <c r="V250" s="18">
        <v>267211.45275</v>
      </c>
      <c r="W250" s="18">
        <v>12110.076650000001</v>
      </c>
      <c r="X250" s="18">
        <v>8477.0536549999997</v>
      </c>
      <c r="Y250" s="18">
        <v>1.0269999999999999</v>
      </c>
      <c r="Z250" s="18">
        <v>37570</v>
      </c>
      <c r="AA250" s="18">
        <v>322854.30820500001</v>
      </c>
      <c r="AB250" s="18">
        <v>326822.15934340598</v>
      </c>
      <c r="AC250" s="18">
        <v>8699.0194129200499</v>
      </c>
      <c r="AD250" s="18">
        <v>2119.9482280674902</v>
      </c>
      <c r="AE250" s="18">
        <v>79646455</v>
      </c>
      <c r="AF250" s="18"/>
      <c r="AG250" s="18"/>
    </row>
    <row r="251" spans="1:33">
      <c r="A251" s="18" t="s">
        <v>905</v>
      </c>
      <c r="B251" s="18" t="s">
        <v>910</v>
      </c>
      <c r="C251" s="18" t="s">
        <v>590</v>
      </c>
      <c r="D251" s="18">
        <v>144366.38399999999</v>
      </c>
      <c r="E251" s="18">
        <v>10722</v>
      </c>
      <c r="F251" s="18">
        <v>155088.38399999999</v>
      </c>
      <c r="G251" s="18">
        <v>80973</v>
      </c>
      <c r="H251" s="18">
        <v>23235</v>
      </c>
      <c r="I251" s="18">
        <v>2206</v>
      </c>
      <c r="J251" s="18">
        <v>0</v>
      </c>
      <c r="K251" s="18">
        <v>4622</v>
      </c>
      <c r="L251" s="18">
        <v>344</v>
      </c>
      <c r="M251" s="18">
        <v>32921</v>
      </c>
      <c r="N251" s="18">
        <v>10722</v>
      </c>
      <c r="O251" s="18">
        <v>662</v>
      </c>
      <c r="P251" s="18">
        <v>117030.2769</v>
      </c>
      <c r="Q251" s="18">
        <v>25553.55</v>
      </c>
      <c r="R251" s="18">
        <v>-28837.95</v>
      </c>
      <c r="S251" s="18">
        <v>3517.13</v>
      </c>
      <c r="T251" s="18">
        <v>117263.00689999999</v>
      </c>
      <c r="U251" s="18">
        <v>155088.38399999999</v>
      </c>
      <c r="V251" s="18">
        <v>131825.12640000001</v>
      </c>
      <c r="W251" s="18">
        <v>-14562.119500000001</v>
      </c>
      <c r="X251" s="18">
        <v>-10193.48365</v>
      </c>
      <c r="Y251" s="18">
        <v>0.93400000000000005</v>
      </c>
      <c r="Z251" s="18">
        <v>18452</v>
      </c>
      <c r="AA251" s="18">
        <v>144852.55065600001</v>
      </c>
      <c r="AB251" s="18">
        <v>146632.77580218701</v>
      </c>
      <c r="AC251" s="18">
        <v>7946.71449177257</v>
      </c>
      <c r="AD251" s="18">
        <v>1367.64330692</v>
      </c>
      <c r="AE251" s="18">
        <v>25235754</v>
      </c>
      <c r="AF251" s="18"/>
      <c r="AG251" s="119"/>
    </row>
    <row r="252" spans="1:33">
      <c r="A252" s="18" t="s">
        <v>905</v>
      </c>
      <c r="B252" s="18" t="s">
        <v>911</v>
      </c>
      <c r="C252" s="18" t="s">
        <v>591</v>
      </c>
      <c r="D252" s="18">
        <v>49633.682000000001</v>
      </c>
      <c r="E252" s="18">
        <v>7530</v>
      </c>
      <c r="F252" s="18">
        <v>57163.682000000001</v>
      </c>
      <c r="G252" s="18">
        <v>20862</v>
      </c>
      <c r="H252" s="18">
        <v>16756</v>
      </c>
      <c r="I252" s="18">
        <v>1064</v>
      </c>
      <c r="J252" s="18">
        <v>0</v>
      </c>
      <c r="K252" s="18">
        <v>2621</v>
      </c>
      <c r="L252" s="18">
        <v>1169</v>
      </c>
      <c r="M252" s="18">
        <v>0</v>
      </c>
      <c r="N252" s="18">
        <v>7530</v>
      </c>
      <c r="O252" s="18">
        <v>0</v>
      </c>
      <c r="P252" s="18">
        <v>30151.848600000001</v>
      </c>
      <c r="Q252" s="18">
        <v>17374.849999999999</v>
      </c>
      <c r="R252" s="18">
        <v>-993.65</v>
      </c>
      <c r="S252" s="18">
        <v>6400.5</v>
      </c>
      <c r="T252" s="18">
        <v>52933.548600000002</v>
      </c>
      <c r="U252" s="18">
        <v>57163.682000000001</v>
      </c>
      <c r="V252" s="18">
        <v>48589.129699999998</v>
      </c>
      <c r="W252" s="18">
        <v>4344.4188999999997</v>
      </c>
      <c r="X252" s="18">
        <v>3041.0932299999999</v>
      </c>
      <c r="Y252" s="18">
        <v>1.0529999999999999</v>
      </c>
      <c r="Z252" s="18">
        <v>9285</v>
      </c>
      <c r="AA252" s="18">
        <v>60193.357146000002</v>
      </c>
      <c r="AB252" s="18">
        <v>60933.128227278597</v>
      </c>
      <c r="AC252" s="18">
        <v>6562.5340040149204</v>
      </c>
      <c r="AD252" s="18">
        <v>-16.5371808376422</v>
      </c>
      <c r="AE252" s="18">
        <v>-153548</v>
      </c>
      <c r="AF252" s="18"/>
      <c r="AG252" s="18"/>
    </row>
    <row r="253" spans="1:33">
      <c r="A253" s="18" t="s">
        <v>905</v>
      </c>
      <c r="B253" s="18" t="s">
        <v>912</v>
      </c>
      <c r="C253" s="18" t="s">
        <v>592</v>
      </c>
      <c r="D253" s="18">
        <v>42925.069000000003</v>
      </c>
      <c r="E253" s="18">
        <v>5356</v>
      </c>
      <c r="F253" s="18">
        <v>48281.069000000003</v>
      </c>
      <c r="G253" s="18">
        <v>14275</v>
      </c>
      <c r="H253" s="18">
        <v>9219</v>
      </c>
      <c r="I253" s="18">
        <v>224</v>
      </c>
      <c r="J253" s="18">
        <v>0</v>
      </c>
      <c r="K253" s="18">
        <v>-22</v>
      </c>
      <c r="L253" s="18">
        <v>62</v>
      </c>
      <c r="M253" s="18">
        <v>0</v>
      </c>
      <c r="N253" s="18">
        <v>5356</v>
      </c>
      <c r="O253" s="18">
        <v>0</v>
      </c>
      <c r="P253" s="18">
        <v>20631.657500000001</v>
      </c>
      <c r="Q253" s="18">
        <v>8007.85</v>
      </c>
      <c r="R253" s="18">
        <v>-52.7</v>
      </c>
      <c r="S253" s="18">
        <v>4552.6000000000004</v>
      </c>
      <c r="T253" s="18">
        <v>33139.407500000001</v>
      </c>
      <c r="U253" s="18">
        <v>48281.069000000003</v>
      </c>
      <c r="V253" s="18">
        <v>41038.908649999998</v>
      </c>
      <c r="W253" s="18">
        <v>-7899.5011500000001</v>
      </c>
      <c r="X253" s="18">
        <v>-5529.6508050000002</v>
      </c>
      <c r="Y253" s="18">
        <v>0.88500000000000001</v>
      </c>
      <c r="Z253" s="18">
        <v>5740</v>
      </c>
      <c r="AA253" s="18">
        <v>42728.746064999999</v>
      </c>
      <c r="AB253" s="18">
        <v>43253.878607475002</v>
      </c>
      <c r="AC253" s="18">
        <v>7535.5189211628904</v>
      </c>
      <c r="AD253" s="18">
        <v>956.44773631032103</v>
      </c>
      <c r="AE253" s="18">
        <v>5490010</v>
      </c>
      <c r="AF253" s="18"/>
      <c r="AG253" s="18"/>
    </row>
    <row r="254" spans="1:33">
      <c r="A254" s="18" t="s">
        <v>905</v>
      </c>
      <c r="B254" s="18" t="s">
        <v>913</v>
      </c>
      <c r="C254" s="18" t="s">
        <v>593</v>
      </c>
      <c r="D254" s="18">
        <v>82975.525999999998</v>
      </c>
      <c r="E254" s="18">
        <v>3273</v>
      </c>
      <c r="F254" s="18">
        <v>86248.525999999998</v>
      </c>
      <c r="G254" s="18">
        <v>37113</v>
      </c>
      <c r="H254" s="18">
        <v>3567</v>
      </c>
      <c r="I254" s="18">
        <v>43</v>
      </c>
      <c r="J254" s="18">
        <v>0</v>
      </c>
      <c r="K254" s="18">
        <v>3407</v>
      </c>
      <c r="L254" s="18">
        <v>0</v>
      </c>
      <c r="M254" s="18">
        <v>2940</v>
      </c>
      <c r="N254" s="18">
        <v>3273</v>
      </c>
      <c r="O254" s="18">
        <v>8</v>
      </c>
      <c r="P254" s="18">
        <v>53639.418899999997</v>
      </c>
      <c r="Q254" s="18">
        <v>5964.45</v>
      </c>
      <c r="R254" s="18">
        <v>-2505.8000000000002</v>
      </c>
      <c r="S254" s="18">
        <v>2282.25</v>
      </c>
      <c r="T254" s="18">
        <v>59380.318899999998</v>
      </c>
      <c r="U254" s="18">
        <v>86248.525999999998</v>
      </c>
      <c r="V254" s="18">
        <v>73311.247099999993</v>
      </c>
      <c r="W254" s="18">
        <v>-13930.9282</v>
      </c>
      <c r="X254" s="18">
        <v>-9751.6497400000007</v>
      </c>
      <c r="Y254" s="18">
        <v>0.88700000000000001</v>
      </c>
      <c r="Z254" s="18">
        <v>11352</v>
      </c>
      <c r="AA254" s="18">
        <v>76502.442561999997</v>
      </c>
      <c r="AB254" s="18">
        <v>77442.650872981394</v>
      </c>
      <c r="AC254" s="18">
        <v>6821.9389422992799</v>
      </c>
      <c r="AD254" s="18">
        <v>242.86775744671399</v>
      </c>
      <c r="AE254" s="18">
        <v>2757035</v>
      </c>
      <c r="AF254" s="18"/>
      <c r="AG254" s="18"/>
    </row>
    <row r="255" spans="1:33">
      <c r="A255" s="18" t="s">
        <v>905</v>
      </c>
      <c r="B255" s="18" t="s">
        <v>914</v>
      </c>
      <c r="C255" s="18" t="s">
        <v>594</v>
      </c>
      <c r="D255" s="18">
        <v>217262.82500000001</v>
      </c>
      <c r="E255" s="18">
        <v>16408</v>
      </c>
      <c r="F255" s="18">
        <v>233670.82500000001</v>
      </c>
      <c r="G255" s="18">
        <v>105669</v>
      </c>
      <c r="H255" s="18">
        <v>27512</v>
      </c>
      <c r="I255" s="18">
        <v>10863</v>
      </c>
      <c r="J255" s="18">
        <v>0</v>
      </c>
      <c r="K255" s="18">
        <v>7673</v>
      </c>
      <c r="L255" s="18">
        <v>6319</v>
      </c>
      <c r="M255" s="18">
        <v>25811</v>
      </c>
      <c r="N255" s="18">
        <v>16408</v>
      </c>
      <c r="O255" s="18">
        <v>334</v>
      </c>
      <c r="P255" s="18">
        <v>152723.4057</v>
      </c>
      <c r="Q255" s="18">
        <v>39140.800000000003</v>
      </c>
      <c r="R255" s="18">
        <v>-27594.400000000001</v>
      </c>
      <c r="S255" s="18">
        <v>9558.93</v>
      </c>
      <c r="T255" s="18">
        <v>173828.73569999999</v>
      </c>
      <c r="U255" s="18">
        <v>233670.82500000001</v>
      </c>
      <c r="V255" s="18">
        <v>198620.20125000001</v>
      </c>
      <c r="W255" s="18">
        <v>-24791.465550000001</v>
      </c>
      <c r="X255" s="18">
        <v>-17354.025884999999</v>
      </c>
      <c r="Y255" s="18">
        <v>0.92600000000000005</v>
      </c>
      <c r="Z255" s="18">
        <v>38374</v>
      </c>
      <c r="AA255" s="18">
        <v>216379.18395000001</v>
      </c>
      <c r="AB255" s="18">
        <v>219038.465147568</v>
      </c>
      <c r="AC255" s="18">
        <v>5707.9914824508296</v>
      </c>
      <c r="AD255" s="18">
        <v>-871.07970240173404</v>
      </c>
      <c r="AE255" s="18">
        <v>-33426812</v>
      </c>
      <c r="AF255" s="18"/>
      <c r="AG255" s="18"/>
    </row>
    <row r="256" spans="1:33">
      <c r="A256" s="18" t="s">
        <v>905</v>
      </c>
      <c r="B256" s="18" t="s">
        <v>915</v>
      </c>
      <c r="C256" s="18" t="s">
        <v>595</v>
      </c>
      <c r="D256" s="18">
        <v>191445.73</v>
      </c>
      <c r="E256" s="18">
        <v>10664</v>
      </c>
      <c r="F256" s="18">
        <v>202109.73</v>
      </c>
      <c r="G256" s="18">
        <v>102105</v>
      </c>
      <c r="H256" s="18">
        <v>9963</v>
      </c>
      <c r="I256" s="18">
        <v>83234</v>
      </c>
      <c r="J256" s="18">
        <v>0</v>
      </c>
      <c r="K256" s="18">
        <v>11278</v>
      </c>
      <c r="L256" s="18">
        <v>75295</v>
      </c>
      <c r="M256" s="18">
        <v>15657</v>
      </c>
      <c r="N256" s="18">
        <v>10664</v>
      </c>
      <c r="O256" s="18">
        <v>385</v>
      </c>
      <c r="P256" s="18">
        <v>147572.35649999999</v>
      </c>
      <c r="Q256" s="18">
        <v>88803.75</v>
      </c>
      <c r="R256" s="18">
        <v>-77636.45</v>
      </c>
      <c r="S256" s="18">
        <v>6402.71</v>
      </c>
      <c r="T256" s="18">
        <v>165142.3665</v>
      </c>
      <c r="U256" s="18">
        <v>202109.73</v>
      </c>
      <c r="V256" s="18">
        <v>171793.27050000001</v>
      </c>
      <c r="W256" s="18">
        <v>-6650.9040000000396</v>
      </c>
      <c r="X256" s="18">
        <v>-4655.6328000000303</v>
      </c>
      <c r="Y256" s="18">
        <v>0.97699999999999998</v>
      </c>
      <c r="Z256" s="18">
        <v>24541</v>
      </c>
      <c r="AA256" s="18">
        <v>197461.20621</v>
      </c>
      <c r="AB256" s="18">
        <v>199887.987119964</v>
      </c>
      <c r="AC256" s="18">
        <v>8145.0628385136597</v>
      </c>
      <c r="AD256" s="18">
        <v>1565.9916536610899</v>
      </c>
      <c r="AE256" s="18">
        <v>38431001</v>
      </c>
      <c r="AF256" s="18"/>
      <c r="AG256" s="18"/>
    </row>
    <row r="257" spans="1:33">
      <c r="A257" s="18" t="s">
        <v>916</v>
      </c>
      <c r="B257" s="18" t="s">
        <v>917</v>
      </c>
      <c r="C257" s="18" t="s">
        <v>597</v>
      </c>
      <c r="D257" s="18">
        <v>223618.15400000001</v>
      </c>
      <c r="E257" s="18">
        <v>15038</v>
      </c>
      <c r="F257" s="18">
        <v>238656.15400000001</v>
      </c>
      <c r="G257" s="18">
        <v>102452</v>
      </c>
      <c r="H257" s="18">
        <v>26826</v>
      </c>
      <c r="I257" s="18">
        <v>7667</v>
      </c>
      <c r="J257" s="18">
        <v>2047</v>
      </c>
      <c r="K257" s="18">
        <v>9560</v>
      </c>
      <c r="L257" s="18">
        <v>4845</v>
      </c>
      <c r="M257" s="18">
        <v>0</v>
      </c>
      <c r="N257" s="18">
        <v>15038</v>
      </c>
      <c r="O257" s="18">
        <v>414</v>
      </c>
      <c r="P257" s="18">
        <v>148073.8756</v>
      </c>
      <c r="Q257" s="18">
        <v>39185</v>
      </c>
      <c r="R257" s="18">
        <v>-4470.1499999999996</v>
      </c>
      <c r="S257" s="18">
        <v>12782.3</v>
      </c>
      <c r="T257" s="18">
        <v>195571.02559999999</v>
      </c>
      <c r="U257" s="18">
        <v>238656.15400000001</v>
      </c>
      <c r="V257" s="18">
        <v>202857.7309</v>
      </c>
      <c r="W257" s="18">
        <v>-7286.7052999999996</v>
      </c>
      <c r="X257" s="18">
        <v>-5100.6937099999996</v>
      </c>
      <c r="Y257" s="18">
        <v>0.97899999999999998</v>
      </c>
      <c r="Z257" s="18">
        <v>24548</v>
      </c>
      <c r="AA257" s="18">
        <v>233644.37476599999</v>
      </c>
      <c r="AB257" s="18">
        <v>236515.843644801</v>
      </c>
      <c r="AC257" s="18">
        <v>9634.8314992993801</v>
      </c>
      <c r="AD257" s="18">
        <v>3055.7603144468098</v>
      </c>
      <c r="AE257" s="18">
        <v>75012804</v>
      </c>
      <c r="AF257" s="18"/>
      <c r="AG257" s="18"/>
    </row>
    <row r="258" spans="1:33">
      <c r="A258" s="18" t="s">
        <v>916</v>
      </c>
      <c r="B258" s="18" t="s">
        <v>918</v>
      </c>
      <c r="C258" s="18" t="s">
        <v>598</v>
      </c>
      <c r="D258" s="18">
        <v>140548.07500000001</v>
      </c>
      <c r="E258" s="18">
        <v>10506</v>
      </c>
      <c r="F258" s="18">
        <v>151054.07500000001</v>
      </c>
      <c r="G258" s="18">
        <v>106480</v>
      </c>
      <c r="H258" s="18">
        <v>7208</v>
      </c>
      <c r="I258" s="18">
        <v>4848</v>
      </c>
      <c r="J258" s="18">
        <v>0</v>
      </c>
      <c r="K258" s="18">
        <v>5553</v>
      </c>
      <c r="L258" s="18">
        <v>0</v>
      </c>
      <c r="M258" s="18">
        <v>29920</v>
      </c>
      <c r="N258" s="18">
        <v>10506</v>
      </c>
      <c r="O258" s="18">
        <v>30</v>
      </c>
      <c r="P258" s="18">
        <v>153895.54399999999</v>
      </c>
      <c r="Q258" s="18">
        <v>14967.65</v>
      </c>
      <c r="R258" s="18">
        <v>-25457.5</v>
      </c>
      <c r="S258" s="18">
        <v>3843.7</v>
      </c>
      <c r="T258" s="18">
        <v>147249.394</v>
      </c>
      <c r="U258" s="18">
        <v>151054.07500000001</v>
      </c>
      <c r="V258" s="18">
        <v>128395.96375</v>
      </c>
      <c r="W258" s="18">
        <v>18853.430250000001</v>
      </c>
      <c r="X258" s="18">
        <v>13197.401175000001</v>
      </c>
      <c r="Y258" s="18">
        <v>1.087</v>
      </c>
      <c r="Z258" s="18">
        <v>17555</v>
      </c>
      <c r="AA258" s="18">
        <v>164195.77952499999</v>
      </c>
      <c r="AB258" s="18">
        <v>166213.731257879</v>
      </c>
      <c r="AC258" s="18">
        <v>9468.1703934992402</v>
      </c>
      <c r="AD258" s="18">
        <v>2889.0992086466799</v>
      </c>
      <c r="AE258" s="18">
        <v>50718137</v>
      </c>
      <c r="AF258" s="18"/>
      <c r="AG258" s="18"/>
    </row>
    <row r="259" spans="1:33">
      <c r="A259" s="18" t="s">
        <v>916</v>
      </c>
      <c r="B259" s="18" t="s">
        <v>919</v>
      </c>
      <c r="C259" s="18" t="s">
        <v>599</v>
      </c>
      <c r="D259" s="18">
        <v>150816.77100000001</v>
      </c>
      <c r="E259" s="18">
        <v>12192</v>
      </c>
      <c r="F259" s="18">
        <v>163008.77100000001</v>
      </c>
      <c r="G259" s="18">
        <v>61040</v>
      </c>
      <c r="H259" s="18">
        <v>17444</v>
      </c>
      <c r="I259" s="18">
        <v>1787</v>
      </c>
      <c r="J259" s="18">
        <v>1674</v>
      </c>
      <c r="K259" s="18">
        <v>4776</v>
      </c>
      <c r="L259" s="18">
        <v>500</v>
      </c>
      <c r="M259" s="18">
        <v>0</v>
      </c>
      <c r="N259" s="18">
        <v>12192</v>
      </c>
      <c r="O259" s="18">
        <v>0</v>
      </c>
      <c r="P259" s="18">
        <v>88221.111999999994</v>
      </c>
      <c r="Q259" s="18">
        <v>21828.85</v>
      </c>
      <c r="R259" s="18">
        <v>-425</v>
      </c>
      <c r="S259" s="18">
        <v>10363.200000000001</v>
      </c>
      <c r="T259" s="18">
        <v>119988.162</v>
      </c>
      <c r="U259" s="18">
        <v>163008.77100000001</v>
      </c>
      <c r="V259" s="18">
        <v>138557.45535</v>
      </c>
      <c r="W259" s="18">
        <v>-18569.29335</v>
      </c>
      <c r="X259" s="18">
        <v>-12998.505345</v>
      </c>
      <c r="Y259" s="18">
        <v>0.92</v>
      </c>
      <c r="Z259" s="18">
        <v>18425</v>
      </c>
      <c r="AA259" s="18">
        <v>149968.06932000001</v>
      </c>
      <c r="AB259" s="18">
        <v>151811.163742014</v>
      </c>
      <c r="AC259" s="18">
        <v>8239.4118720224906</v>
      </c>
      <c r="AD259" s="18">
        <v>1660.3406871699301</v>
      </c>
      <c r="AE259" s="18">
        <v>30591777</v>
      </c>
      <c r="AF259" s="18"/>
      <c r="AG259" s="18"/>
    </row>
    <row r="260" spans="1:33">
      <c r="A260" s="18" t="s">
        <v>916</v>
      </c>
      <c r="B260" s="18" t="s">
        <v>920</v>
      </c>
      <c r="C260" s="18" t="s">
        <v>600</v>
      </c>
      <c r="D260" s="18">
        <v>612639.46600000001</v>
      </c>
      <c r="E260" s="18">
        <v>45566</v>
      </c>
      <c r="F260" s="18">
        <v>658205.46600000001</v>
      </c>
      <c r="G260" s="18">
        <v>334543</v>
      </c>
      <c r="H260" s="18">
        <v>64289</v>
      </c>
      <c r="I260" s="18">
        <v>38420</v>
      </c>
      <c r="J260" s="18">
        <v>0</v>
      </c>
      <c r="K260" s="18">
        <v>24890</v>
      </c>
      <c r="L260" s="18">
        <v>8511</v>
      </c>
      <c r="M260" s="18">
        <v>39362</v>
      </c>
      <c r="N260" s="18">
        <v>45566</v>
      </c>
      <c r="O260" s="18">
        <v>433</v>
      </c>
      <c r="P260" s="18">
        <v>483514.99790000002</v>
      </c>
      <c r="Q260" s="18">
        <v>108459.15</v>
      </c>
      <c r="R260" s="18">
        <v>-41060.1</v>
      </c>
      <c r="S260" s="18">
        <v>32039.56</v>
      </c>
      <c r="T260" s="18">
        <v>582953.60789999994</v>
      </c>
      <c r="U260" s="18">
        <v>658205.46600000001</v>
      </c>
      <c r="V260" s="18">
        <v>559474.64610000001</v>
      </c>
      <c r="W260" s="18">
        <v>23478.961800000001</v>
      </c>
      <c r="X260" s="18">
        <v>16435.273260000002</v>
      </c>
      <c r="Y260" s="18">
        <v>1.0249999999999999</v>
      </c>
      <c r="Z260" s="18">
        <v>99121</v>
      </c>
      <c r="AA260" s="18">
        <v>674660.60265000002</v>
      </c>
      <c r="AB260" s="18">
        <v>682952.12229905196</v>
      </c>
      <c r="AC260" s="18">
        <v>6890.0850707625204</v>
      </c>
      <c r="AD260" s="18">
        <v>311.01388590995202</v>
      </c>
      <c r="AE260" s="18">
        <v>30828007</v>
      </c>
      <c r="AF260" s="18"/>
      <c r="AG260" s="18"/>
    </row>
    <row r="261" spans="1:33">
      <c r="A261" s="18" t="s">
        <v>916</v>
      </c>
      <c r="B261" s="18" t="s">
        <v>921</v>
      </c>
      <c r="C261" s="18" t="s">
        <v>601</v>
      </c>
      <c r="D261" s="18">
        <v>107263.946</v>
      </c>
      <c r="E261" s="18">
        <v>8433</v>
      </c>
      <c r="F261" s="18">
        <v>115696.946</v>
      </c>
      <c r="G261" s="18">
        <v>41412</v>
      </c>
      <c r="H261" s="18">
        <v>14754</v>
      </c>
      <c r="I261" s="18">
        <v>1176</v>
      </c>
      <c r="J261" s="18">
        <v>0</v>
      </c>
      <c r="K261" s="18">
        <v>1921</v>
      </c>
      <c r="L261" s="18">
        <v>0</v>
      </c>
      <c r="M261" s="18">
        <v>6625</v>
      </c>
      <c r="N261" s="18">
        <v>8433</v>
      </c>
      <c r="O261" s="18">
        <v>0</v>
      </c>
      <c r="P261" s="18">
        <v>59852.763599999998</v>
      </c>
      <c r="Q261" s="18">
        <v>15173.35</v>
      </c>
      <c r="R261" s="18">
        <v>-5631.25</v>
      </c>
      <c r="S261" s="18">
        <v>6041.8</v>
      </c>
      <c r="T261" s="18">
        <v>75436.6636</v>
      </c>
      <c r="U261" s="18">
        <v>115696.946</v>
      </c>
      <c r="V261" s="18">
        <v>98342.4041</v>
      </c>
      <c r="W261" s="18">
        <v>-22905.7405</v>
      </c>
      <c r="X261" s="18">
        <v>-16034.01835</v>
      </c>
      <c r="Y261" s="18">
        <v>0.86099999999999999</v>
      </c>
      <c r="Z261" s="18">
        <v>17481</v>
      </c>
      <c r="AA261" s="18">
        <v>99615.070506000004</v>
      </c>
      <c r="AB261" s="18">
        <v>100839.330987786</v>
      </c>
      <c r="AC261" s="18">
        <v>5768.51043920747</v>
      </c>
      <c r="AD261" s="18">
        <v>-810.560745645098</v>
      </c>
      <c r="AE261" s="18">
        <v>-14169412</v>
      </c>
      <c r="AF261" s="18"/>
      <c r="AG261" s="18"/>
    </row>
    <row r="262" spans="1:33">
      <c r="A262" s="18" t="s">
        <v>916</v>
      </c>
      <c r="B262" s="18" t="s">
        <v>922</v>
      </c>
      <c r="C262" s="18" t="s">
        <v>602</v>
      </c>
      <c r="D262" s="18">
        <v>70542.453999999998</v>
      </c>
      <c r="E262" s="18">
        <v>4611</v>
      </c>
      <c r="F262" s="18">
        <v>75153.453999999998</v>
      </c>
      <c r="G262" s="18">
        <v>32041</v>
      </c>
      <c r="H262" s="18">
        <v>8399</v>
      </c>
      <c r="I262" s="18">
        <v>1049</v>
      </c>
      <c r="J262" s="18">
        <v>0</v>
      </c>
      <c r="K262" s="18">
        <v>2825</v>
      </c>
      <c r="L262" s="18">
        <v>690</v>
      </c>
      <c r="M262" s="18">
        <v>9567</v>
      </c>
      <c r="N262" s="18">
        <v>4611</v>
      </c>
      <c r="O262" s="18">
        <v>0</v>
      </c>
      <c r="P262" s="18">
        <v>46308.857300000003</v>
      </c>
      <c r="Q262" s="18">
        <v>10432.049999999999</v>
      </c>
      <c r="R262" s="18">
        <v>-8718.4500000000007</v>
      </c>
      <c r="S262" s="18">
        <v>2292.96</v>
      </c>
      <c r="T262" s="18">
        <v>50315.417300000001</v>
      </c>
      <c r="U262" s="18">
        <v>75153.453999999998</v>
      </c>
      <c r="V262" s="18">
        <v>63880.435899999997</v>
      </c>
      <c r="W262" s="18">
        <v>-13565.018599999999</v>
      </c>
      <c r="X262" s="18">
        <v>-9495.5130199999894</v>
      </c>
      <c r="Y262" s="18">
        <v>0.874</v>
      </c>
      <c r="Z262" s="18">
        <v>9050</v>
      </c>
      <c r="AA262" s="18">
        <v>65684.118795999995</v>
      </c>
      <c r="AB262" s="18">
        <v>66491.370856500405</v>
      </c>
      <c r="AC262" s="18">
        <v>7347.1128018232503</v>
      </c>
      <c r="AD262" s="18">
        <v>768.04161697068605</v>
      </c>
      <c r="AE262" s="18">
        <v>6950777</v>
      </c>
      <c r="AF262" s="18"/>
      <c r="AG262" s="18"/>
    </row>
    <row r="263" spans="1:33">
      <c r="A263" s="18" t="s">
        <v>916</v>
      </c>
      <c r="B263" s="18" t="s">
        <v>923</v>
      </c>
      <c r="C263" s="18" t="s">
        <v>603</v>
      </c>
      <c r="D263" s="18">
        <v>430983.18699999998</v>
      </c>
      <c r="E263" s="18">
        <v>23550</v>
      </c>
      <c r="F263" s="18">
        <v>454533.18699999998</v>
      </c>
      <c r="G263" s="18">
        <v>206351</v>
      </c>
      <c r="H263" s="18">
        <v>56229</v>
      </c>
      <c r="I263" s="18">
        <v>15312</v>
      </c>
      <c r="J263" s="18">
        <v>6297</v>
      </c>
      <c r="K263" s="18">
        <v>-1162</v>
      </c>
      <c r="L263" s="18">
        <v>705</v>
      </c>
      <c r="M263" s="18">
        <v>38259</v>
      </c>
      <c r="N263" s="18">
        <v>23550</v>
      </c>
      <c r="O263" s="18">
        <v>27</v>
      </c>
      <c r="P263" s="18">
        <v>298239.10029999999</v>
      </c>
      <c r="Q263" s="18">
        <v>65174.6</v>
      </c>
      <c r="R263" s="18">
        <v>-33142.35</v>
      </c>
      <c r="S263" s="18">
        <v>13513.47</v>
      </c>
      <c r="T263" s="18">
        <v>343784.82030000002</v>
      </c>
      <c r="U263" s="18">
        <v>454533.18699999998</v>
      </c>
      <c r="V263" s="18">
        <v>386353.20895</v>
      </c>
      <c r="W263" s="18">
        <v>-42568.388649999899</v>
      </c>
      <c r="X263" s="18">
        <v>-29797.872054999902</v>
      </c>
      <c r="Y263" s="18">
        <v>0.93400000000000005</v>
      </c>
      <c r="Z263" s="18">
        <v>55431</v>
      </c>
      <c r="AA263" s="18">
        <v>424533.99665799999</v>
      </c>
      <c r="AB263" s="18">
        <v>429751.48225172498</v>
      </c>
      <c r="AC263" s="18">
        <v>7752.9087018405799</v>
      </c>
      <c r="AD263" s="18">
        <v>1173.8375169880101</v>
      </c>
      <c r="AE263" s="18">
        <v>65066987</v>
      </c>
      <c r="AF263" s="18"/>
      <c r="AG263" s="18"/>
    </row>
    <row r="264" spans="1:33">
      <c r="A264" s="18" t="s">
        <v>924</v>
      </c>
      <c r="B264" s="18" t="s">
        <v>925</v>
      </c>
      <c r="C264" s="18" t="s">
        <v>605</v>
      </c>
      <c r="D264" s="18">
        <v>46612.661</v>
      </c>
      <c r="E264" s="18">
        <v>4220</v>
      </c>
      <c r="F264" s="18">
        <v>50832.661</v>
      </c>
      <c r="G264" s="18">
        <v>31776</v>
      </c>
      <c r="H264" s="18">
        <v>7248</v>
      </c>
      <c r="I264" s="18">
        <v>839</v>
      </c>
      <c r="J264" s="18">
        <v>0</v>
      </c>
      <c r="K264" s="18">
        <v>3058</v>
      </c>
      <c r="L264" s="18">
        <v>153</v>
      </c>
      <c r="M264" s="18">
        <v>7950</v>
      </c>
      <c r="N264" s="18">
        <v>4220</v>
      </c>
      <c r="O264" s="18">
        <v>0</v>
      </c>
      <c r="P264" s="18">
        <v>45925.852800000001</v>
      </c>
      <c r="Q264" s="18">
        <v>9473.25</v>
      </c>
      <c r="R264" s="18">
        <v>-6887.55</v>
      </c>
      <c r="S264" s="18">
        <v>2235.5</v>
      </c>
      <c r="T264" s="18">
        <v>50747.052799999998</v>
      </c>
      <c r="U264" s="18">
        <v>50832.661</v>
      </c>
      <c r="V264" s="18">
        <v>43207.761850000003</v>
      </c>
      <c r="W264" s="18">
        <v>7539.2909499999996</v>
      </c>
      <c r="X264" s="18">
        <v>5277.5036650000002</v>
      </c>
      <c r="Y264" s="18">
        <v>1.1040000000000001</v>
      </c>
      <c r="Z264" s="18">
        <v>7101</v>
      </c>
      <c r="AA264" s="18">
        <v>56119.257744000002</v>
      </c>
      <c r="AB264" s="18">
        <v>56808.958500864799</v>
      </c>
      <c r="AC264" s="18">
        <v>8000.1349811103801</v>
      </c>
      <c r="AD264" s="18">
        <v>1421.0637962578101</v>
      </c>
      <c r="AE264" s="18">
        <v>10090974</v>
      </c>
      <c r="AF264" s="18"/>
      <c r="AG264" s="18"/>
    </row>
    <row r="265" spans="1:33">
      <c r="A265" s="18" t="s">
        <v>924</v>
      </c>
      <c r="B265" s="18" t="s">
        <v>926</v>
      </c>
      <c r="C265" s="18" t="s">
        <v>606</v>
      </c>
      <c r="D265" s="18">
        <v>28042.936000000002</v>
      </c>
      <c r="E265" s="18">
        <v>2869</v>
      </c>
      <c r="F265" s="18">
        <v>30911.936000000002</v>
      </c>
      <c r="G265" s="18">
        <v>17455</v>
      </c>
      <c r="H265" s="18">
        <v>3808</v>
      </c>
      <c r="I265" s="18">
        <v>128</v>
      </c>
      <c r="J265" s="18">
        <v>0</v>
      </c>
      <c r="K265" s="18">
        <v>2091</v>
      </c>
      <c r="L265" s="18">
        <v>0</v>
      </c>
      <c r="M265" s="18">
        <v>3048</v>
      </c>
      <c r="N265" s="18">
        <v>2869</v>
      </c>
      <c r="O265" s="18">
        <v>34</v>
      </c>
      <c r="P265" s="18">
        <v>25227.711500000001</v>
      </c>
      <c r="Q265" s="18">
        <v>5122.95</v>
      </c>
      <c r="R265" s="18">
        <v>-2619.6999999999998</v>
      </c>
      <c r="S265" s="18">
        <v>1920.49</v>
      </c>
      <c r="T265" s="18">
        <v>29651.451499999999</v>
      </c>
      <c r="U265" s="18">
        <v>30911.936000000002</v>
      </c>
      <c r="V265" s="18">
        <v>26275.1456</v>
      </c>
      <c r="W265" s="18">
        <v>3376.3058999999998</v>
      </c>
      <c r="X265" s="18">
        <v>2363.4141300000001</v>
      </c>
      <c r="Y265" s="18">
        <v>1.0760000000000001</v>
      </c>
      <c r="Z265" s="18">
        <v>6037</v>
      </c>
      <c r="AA265" s="18">
        <v>33261.243135999997</v>
      </c>
      <c r="AB265" s="18">
        <v>33670.020897634196</v>
      </c>
      <c r="AC265" s="18">
        <v>5577.2769417979398</v>
      </c>
      <c r="AD265" s="18">
        <v>-1001.79424305462</v>
      </c>
      <c r="AE265" s="18">
        <v>-6047832</v>
      </c>
      <c r="AF265" s="18"/>
      <c r="AG265" s="18"/>
    </row>
    <row r="266" spans="1:33">
      <c r="A266" s="18" t="s">
        <v>924</v>
      </c>
      <c r="B266" s="18" t="s">
        <v>927</v>
      </c>
      <c r="C266" s="18" t="s">
        <v>607</v>
      </c>
      <c r="D266" s="18">
        <v>54328.940999999999</v>
      </c>
      <c r="E266" s="18">
        <v>2025</v>
      </c>
      <c r="F266" s="18">
        <v>56353.940999999999</v>
      </c>
      <c r="G266" s="18">
        <v>38724</v>
      </c>
      <c r="H266" s="18">
        <v>5885</v>
      </c>
      <c r="I266" s="18">
        <v>608</v>
      </c>
      <c r="J266" s="18">
        <v>0</v>
      </c>
      <c r="K266" s="18">
        <v>2826</v>
      </c>
      <c r="L266" s="18">
        <v>703</v>
      </c>
      <c r="M266" s="18">
        <v>1269</v>
      </c>
      <c r="N266" s="18">
        <v>2025</v>
      </c>
      <c r="O266" s="18">
        <v>0</v>
      </c>
      <c r="P266" s="18">
        <v>55967.797200000001</v>
      </c>
      <c r="Q266" s="18">
        <v>7921.15</v>
      </c>
      <c r="R266" s="18">
        <v>-1676.2</v>
      </c>
      <c r="S266" s="18">
        <v>1505.52</v>
      </c>
      <c r="T266" s="18">
        <v>63718.267200000002</v>
      </c>
      <c r="U266" s="18">
        <v>56353.940999999999</v>
      </c>
      <c r="V266" s="18">
        <v>47900.849849999999</v>
      </c>
      <c r="W266" s="18">
        <v>15817.41735</v>
      </c>
      <c r="X266" s="18">
        <v>11072.192145000001</v>
      </c>
      <c r="Y266" s="18">
        <v>1.196</v>
      </c>
      <c r="Z266" s="18">
        <v>10120</v>
      </c>
      <c r="AA266" s="18">
        <v>67399.313435999997</v>
      </c>
      <c r="AB266" s="18">
        <v>68227.645088229401</v>
      </c>
      <c r="AC266" s="18">
        <v>6741.8621628685196</v>
      </c>
      <c r="AD266" s="18">
        <v>162.79097801595501</v>
      </c>
      <c r="AE266" s="18">
        <v>1647445</v>
      </c>
      <c r="AF266" s="18"/>
      <c r="AG266" s="18"/>
    </row>
    <row r="267" spans="1:33">
      <c r="A267" s="18" t="s">
        <v>924</v>
      </c>
      <c r="B267" s="18" t="s">
        <v>928</v>
      </c>
      <c r="C267" s="18" t="s">
        <v>608</v>
      </c>
      <c r="D267" s="18">
        <v>93307.678</v>
      </c>
      <c r="E267" s="18">
        <v>3767</v>
      </c>
      <c r="F267" s="18">
        <v>97074.678</v>
      </c>
      <c r="G267" s="18">
        <v>65619</v>
      </c>
      <c r="H267" s="18">
        <v>13577</v>
      </c>
      <c r="I267" s="18">
        <v>421</v>
      </c>
      <c r="J267" s="18">
        <v>0</v>
      </c>
      <c r="K267" s="18">
        <v>7109</v>
      </c>
      <c r="L267" s="18">
        <v>147</v>
      </c>
      <c r="M267" s="18">
        <v>7625</v>
      </c>
      <c r="N267" s="18">
        <v>3767</v>
      </c>
      <c r="O267" s="18">
        <v>447</v>
      </c>
      <c r="P267" s="18">
        <v>94839.140700000004</v>
      </c>
      <c r="Q267" s="18">
        <v>17940.95</v>
      </c>
      <c r="R267" s="18">
        <v>-6986.15</v>
      </c>
      <c r="S267" s="18">
        <v>1905.7</v>
      </c>
      <c r="T267" s="18">
        <v>107699.6407</v>
      </c>
      <c r="U267" s="18">
        <v>97074.678</v>
      </c>
      <c r="V267" s="18">
        <v>82513.476299999995</v>
      </c>
      <c r="W267" s="18">
        <v>25186.164400000001</v>
      </c>
      <c r="X267" s="18">
        <v>17630.31508</v>
      </c>
      <c r="Y267" s="18">
        <v>1.1819999999999999</v>
      </c>
      <c r="Z267" s="18">
        <v>15702</v>
      </c>
      <c r="AA267" s="18">
        <v>114742.269396</v>
      </c>
      <c r="AB267" s="18">
        <v>116152.44182571799</v>
      </c>
      <c r="AC267" s="18">
        <v>7397.3023707628099</v>
      </c>
      <c r="AD267" s="18">
        <v>818.23118591024195</v>
      </c>
      <c r="AE267" s="18">
        <v>12847866</v>
      </c>
      <c r="AF267" s="18"/>
      <c r="AG267" s="18"/>
    </row>
    <row r="268" spans="1:33">
      <c r="A268" s="18" t="s">
        <v>924</v>
      </c>
      <c r="B268" s="18" t="s">
        <v>929</v>
      </c>
      <c r="C268" s="18" t="s">
        <v>609</v>
      </c>
      <c r="D268" s="18">
        <v>4906.0320000000002</v>
      </c>
      <c r="E268" s="18">
        <v>944</v>
      </c>
      <c r="F268" s="18">
        <v>5850.0320000000002</v>
      </c>
      <c r="G268" s="18">
        <v>2248</v>
      </c>
      <c r="H268" s="18">
        <v>0</v>
      </c>
      <c r="I268" s="18">
        <v>0</v>
      </c>
      <c r="J268" s="18">
        <v>0</v>
      </c>
      <c r="K268" s="18">
        <v>243</v>
      </c>
      <c r="L268" s="18">
        <v>0</v>
      </c>
      <c r="M268" s="18">
        <v>0</v>
      </c>
      <c r="N268" s="18">
        <v>944</v>
      </c>
      <c r="O268" s="18">
        <v>0</v>
      </c>
      <c r="P268" s="18">
        <v>3249.0344</v>
      </c>
      <c r="Q268" s="18">
        <v>206.55</v>
      </c>
      <c r="R268" s="18">
        <v>0</v>
      </c>
      <c r="S268" s="18">
        <v>802.4</v>
      </c>
      <c r="T268" s="18">
        <v>4257.9844000000003</v>
      </c>
      <c r="U268" s="18">
        <v>5850.0320000000002</v>
      </c>
      <c r="V268" s="18">
        <v>4972.5272000000004</v>
      </c>
      <c r="W268" s="18">
        <v>-714.54280000000006</v>
      </c>
      <c r="X268" s="18">
        <v>-500.17995999999999</v>
      </c>
      <c r="Y268" s="18">
        <v>0.91400000000000003</v>
      </c>
      <c r="Z268" s="18">
        <v>5150</v>
      </c>
      <c r="AA268" s="18">
        <v>5346.9292480000004</v>
      </c>
      <c r="AB268" s="18">
        <v>5412.6425396132099</v>
      </c>
      <c r="AC268" s="18">
        <v>1050.9985513812101</v>
      </c>
      <c r="AD268" s="18">
        <v>-5528.0726334713599</v>
      </c>
      <c r="AE268" s="18">
        <v>-28469574</v>
      </c>
      <c r="AF268" s="18"/>
      <c r="AG268" s="18"/>
    </row>
    <row r="269" spans="1:33">
      <c r="A269" s="18" t="s">
        <v>924</v>
      </c>
      <c r="B269" s="18" t="s">
        <v>930</v>
      </c>
      <c r="C269" s="18" t="s">
        <v>610</v>
      </c>
      <c r="D269" s="18">
        <v>79512.152000000002</v>
      </c>
      <c r="E269" s="18">
        <v>1861</v>
      </c>
      <c r="F269" s="18">
        <v>81373.152000000002</v>
      </c>
      <c r="G269" s="18">
        <v>47406</v>
      </c>
      <c r="H269" s="18">
        <v>15632</v>
      </c>
      <c r="I269" s="18">
        <v>243</v>
      </c>
      <c r="J269" s="18">
        <v>0</v>
      </c>
      <c r="K269" s="18">
        <v>3595</v>
      </c>
      <c r="L269" s="18">
        <v>12</v>
      </c>
      <c r="M269" s="18">
        <v>15016</v>
      </c>
      <c r="N269" s="18">
        <v>1861</v>
      </c>
      <c r="O269" s="18">
        <v>9</v>
      </c>
      <c r="P269" s="18">
        <v>68515.891799999998</v>
      </c>
      <c r="Q269" s="18">
        <v>16549.5</v>
      </c>
      <c r="R269" s="18">
        <v>-12781.45</v>
      </c>
      <c r="S269" s="18">
        <v>-970.87</v>
      </c>
      <c r="T269" s="18">
        <v>71313.071800000005</v>
      </c>
      <c r="U269" s="18">
        <v>81373.152000000002</v>
      </c>
      <c r="V269" s="18">
        <v>69167.179199999999</v>
      </c>
      <c r="W269" s="18">
        <v>2145.8926000000101</v>
      </c>
      <c r="X269" s="18">
        <v>1502.12482</v>
      </c>
      <c r="Y269" s="18">
        <v>1.018</v>
      </c>
      <c r="Z269" s="18">
        <v>10995</v>
      </c>
      <c r="AA269" s="18">
        <v>82837.868736000004</v>
      </c>
      <c r="AB269" s="18">
        <v>83855.938879138994</v>
      </c>
      <c r="AC269" s="18">
        <v>7626.7338680435596</v>
      </c>
      <c r="AD269" s="18">
        <v>1047.662683191</v>
      </c>
      <c r="AE269" s="18">
        <v>11519051</v>
      </c>
      <c r="AF269" s="18"/>
      <c r="AG269" s="18"/>
    </row>
    <row r="270" spans="1:33">
      <c r="A270" s="18" t="s">
        <v>924</v>
      </c>
      <c r="B270" s="18" t="s">
        <v>931</v>
      </c>
      <c r="C270" s="18" t="s">
        <v>611</v>
      </c>
      <c r="D270" s="18">
        <v>34910.146999999997</v>
      </c>
      <c r="E270" s="18">
        <v>2339</v>
      </c>
      <c r="F270" s="18">
        <v>37249.146999999997</v>
      </c>
      <c r="G270" s="18">
        <v>18757</v>
      </c>
      <c r="H270" s="18">
        <v>16481</v>
      </c>
      <c r="I270" s="18">
        <v>1163</v>
      </c>
      <c r="J270" s="18">
        <v>0</v>
      </c>
      <c r="K270" s="18">
        <v>2083</v>
      </c>
      <c r="L270" s="18">
        <v>10</v>
      </c>
      <c r="M270" s="18">
        <v>7229</v>
      </c>
      <c r="N270" s="18">
        <v>2339</v>
      </c>
      <c r="O270" s="18">
        <v>0</v>
      </c>
      <c r="P270" s="18">
        <v>27109.492099999999</v>
      </c>
      <c r="Q270" s="18">
        <v>16767.95</v>
      </c>
      <c r="R270" s="18">
        <v>-6153.15</v>
      </c>
      <c r="S270" s="18">
        <v>759.22</v>
      </c>
      <c r="T270" s="18">
        <v>38483.5121</v>
      </c>
      <c r="U270" s="18">
        <v>37249.146999999997</v>
      </c>
      <c r="V270" s="18">
        <v>31661.774949999999</v>
      </c>
      <c r="W270" s="18">
        <v>6821.7371499999999</v>
      </c>
      <c r="X270" s="18">
        <v>4775.2160050000002</v>
      </c>
      <c r="Y270" s="18">
        <v>1.1279999999999999</v>
      </c>
      <c r="Z270" s="18">
        <v>12626</v>
      </c>
      <c r="AA270" s="18">
        <v>42017.037815999996</v>
      </c>
      <c r="AB270" s="18">
        <v>42533.423526500803</v>
      </c>
      <c r="AC270" s="18">
        <v>3368.7172126168798</v>
      </c>
      <c r="AD270" s="18">
        <v>-3210.35397223568</v>
      </c>
      <c r="AE270" s="18">
        <v>-40533929</v>
      </c>
      <c r="AF270" s="18"/>
      <c r="AG270" s="18"/>
    </row>
    <row r="271" spans="1:33">
      <c r="A271" s="18" t="s">
        <v>924</v>
      </c>
      <c r="B271" s="18" t="s">
        <v>932</v>
      </c>
      <c r="C271" s="18" t="s">
        <v>612</v>
      </c>
      <c r="D271" s="18">
        <v>818851.58900000004</v>
      </c>
      <c r="E271" s="18">
        <v>28786</v>
      </c>
      <c r="F271" s="18">
        <v>847637.58900000004</v>
      </c>
      <c r="G271" s="18">
        <v>446960</v>
      </c>
      <c r="H271" s="18">
        <v>73292</v>
      </c>
      <c r="I271" s="18">
        <v>30007</v>
      </c>
      <c r="J271" s="18">
        <v>24087</v>
      </c>
      <c r="K271" s="18">
        <v>0</v>
      </c>
      <c r="L271" s="18">
        <v>382</v>
      </c>
      <c r="M271" s="18">
        <v>17796</v>
      </c>
      <c r="N271" s="18">
        <v>28786</v>
      </c>
      <c r="O271" s="18">
        <v>11788</v>
      </c>
      <c r="P271" s="18">
        <v>645991.28799999994</v>
      </c>
      <c r="Q271" s="18">
        <v>108278.1</v>
      </c>
      <c r="R271" s="18">
        <v>-25471.1</v>
      </c>
      <c r="S271" s="18">
        <v>21442.78</v>
      </c>
      <c r="T271" s="18">
        <v>750241.06799999997</v>
      </c>
      <c r="U271" s="18">
        <v>847637.58900000004</v>
      </c>
      <c r="V271" s="18">
        <v>720491.95065000001</v>
      </c>
      <c r="W271" s="18">
        <v>29749.117350000099</v>
      </c>
      <c r="X271" s="18">
        <v>20824.382145000101</v>
      </c>
      <c r="Y271" s="18">
        <v>1.0249999999999999</v>
      </c>
      <c r="Z271" s="18">
        <v>64977</v>
      </c>
      <c r="AA271" s="18">
        <v>868828.52872499998</v>
      </c>
      <c r="AB271" s="18">
        <v>879506.35515992704</v>
      </c>
      <c r="AC271" s="18">
        <v>13535.656542467799</v>
      </c>
      <c r="AD271" s="18">
        <v>6956.5853576151803</v>
      </c>
      <c r="AE271" s="18">
        <v>452018047</v>
      </c>
      <c r="AF271" s="18"/>
      <c r="AG271" s="18"/>
    </row>
    <row r="272" spans="1:33">
      <c r="A272" s="18" t="s">
        <v>933</v>
      </c>
      <c r="B272" s="18" t="s">
        <v>934</v>
      </c>
      <c r="C272" s="18" t="s">
        <v>614</v>
      </c>
      <c r="D272" s="18">
        <v>4420.1890000000003</v>
      </c>
      <c r="E272" s="18">
        <v>0</v>
      </c>
      <c r="F272" s="18">
        <v>4420.1890000000003</v>
      </c>
      <c r="G272" s="18">
        <v>539</v>
      </c>
      <c r="H272" s="18">
        <v>1470</v>
      </c>
      <c r="I272" s="18">
        <v>92</v>
      </c>
      <c r="J272" s="18">
        <v>0</v>
      </c>
      <c r="K272" s="18">
        <v>-1</v>
      </c>
      <c r="L272" s="18">
        <v>0</v>
      </c>
      <c r="M272" s="18">
        <v>0</v>
      </c>
      <c r="N272" s="18">
        <v>0</v>
      </c>
      <c r="O272" s="18">
        <v>0</v>
      </c>
      <c r="P272" s="18">
        <v>779.01670000000001</v>
      </c>
      <c r="Q272" s="18">
        <v>1326.85</v>
      </c>
      <c r="R272" s="18">
        <v>0</v>
      </c>
      <c r="S272" s="18">
        <v>0</v>
      </c>
      <c r="T272" s="18">
        <v>2105.8667</v>
      </c>
      <c r="U272" s="18">
        <v>4420.1890000000003</v>
      </c>
      <c r="V272" s="18">
        <v>3757.1606499999998</v>
      </c>
      <c r="W272" s="18">
        <v>-1651.29395</v>
      </c>
      <c r="X272" s="18">
        <v>-1155.905765</v>
      </c>
      <c r="Y272" s="18">
        <v>0.73799999999999999</v>
      </c>
      <c r="Z272" s="18">
        <v>2358</v>
      </c>
      <c r="AA272" s="18">
        <v>3262.0994820000001</v>
      </c>
      <c r="AB272" s="18">
        <v>3302.1903985970598</v>
      </c>
      <c r="AC272" s="18">
        <v>1400.42001636856</v>
      </c>
      <c r="AD272" s="18">
        <v>-5178.6511684840098</v>
      </c>
      <c r="AE272" s="18">
        <v>-12211259</v>
      </c>
      <c r="AF272" s="18"/>
      <c r="AG272" s="18"/>
    </row>
    <row r="273" spans="1:33">
      <c r="A273" s="18" t="s">
        <v>933</v>
      </c>
      <c r="B273" s="18" t="s">
        <v>935</v>
      </c>
      <c r="C273" s="18" t="s">
        <v>615</v>
      </c>
      <c r="D273" s="18">
        <v>12067.556</v>
      </c>
      <c r="E273" s="18">
        <v>1078</v>
      </c>
      <c r="F273" s="18">
        <v>13145.556</v>
      </c>
      <c r="G273" s="18">
        <v>6424</v>
      </c>
      <c r="H273" s="18">
        <v>1144</v>
      </c>
      <c r="I273" s="18">
        <v>76</v>
      </c>
      <c r="J273" s="18">
        <v>0</v>
      </c>
      <c r="K273" s="18">
        <v>938</v>
      </c>
      <c r="L273" s="18">
        <v>0</v>
      </c>
      <c r="M273" s="18">
        <v>2</v>
      </c>
      <c r="N273" s="18">
        <v>1078</v>
      </c>
      <c r="O273" s="18">
        <v>0</v>
      </c>
      <c r="P273" s="18">
        <v>9284.6072000000004</v>
      </c>
      <c r="Q273" s="18">
        <v>1834.3</v>
      </c>
      <c r="R273" s="18">
        <v>-1.7</v>
      </c>
      <c r="S273" s="18">
        <v>915.96</v>
      </c>
      <c r="T273" s="18">
        <v>12033.1672</v>
      </c>
      <c r="U273" s="18">
        <v>13145.556</v>
      </c>
      <c r="V273" s="18">
        <v>11173.722599999999</v>
      </c>
      <c r="W273" s="18">
        <v>859.44459999999901</v>
      </c>
      <c r="X273" s="18">
        <v>601.61121999999898</v>
      </c>
      <c r="Y273" s="18">
        <v>1.046</v>
      </c>
      <c r="Z273" s="18">
        <v>2308</v>
      </c>
      <c r="AA273" s="18">
        <v>13750.251576000001</v>
      </c>
      <c r="AB273" s="18">
        <v>13919.2409621802</v>
      </c>
      <c r="AC273" s="18">
        <v>6030.8669680157</v>
      </c>
      <c r="AD273" s="18">
        <v>-548.204216836868</v>
      </c>
      <c r="AE273" s="18">
        <v>-1265255</v>
      </c>
      <c r="AF273" s="18"/>
      <c r="AG273" s="18"/>
    </row>
    <row r="274" spans="1:33">
      <c r="A274" s="18" t="s">
        <v>933</v>
      </c>
      <c r="B274" s="18" t="s">
        <v>936</v>
      </c>
      <c r="C274" s="18" t="s">
        <v>616</v>
      </c>
      <c r="D274" s="18">
        <v>133974.39199999999</v>
      </c>
      <c r="E274" s="18">
        <v>4173</v>
      </c>
      <c r="F274" s="18">
        <v>138147.39199999999</v>
      </c>
      <c r="G274" s="18">
        <v>79343</v>
      </c>
      <c r="H274" s="18">
        <v>19046</v>
      </c>
      <c r="I274" s="18">
        <v>2741</v>
      </c>
      <c r="J274" s="18">
        <v>0</v>
      </c>
      <c r="K274" s="18">
        <v>3393</v>
      </c>
      <c r="L274" s="18">
        <v>2955</v>
      </c>
      <c r="M274" s="18">
        <v>4470</v>
      </c>
      <c r="N274" s="18">
        <v>4173</v>
      </c>
      <c r="O274" s="18">
        <v>6651</v>
      </c>
      <c r="P274" s="18">
        <v>114674.4379</v>
      </c>
      <c r="Q274" s="18">
        <v>21403</v>
      </c>
      <c r="R274" s="18">
        <v>-11964.6</v>
      </c>
      <c r="S274" s="18">
        <v>2787.15</v>
      </c>
      <c r="T274" s="18">
        <v>126899.98789999999</v>
      </c>
      <c r="U274" s="18">
        <v>138147.39199999999</v>
      </c>
      <c r="V274" s="18">
        <v>117425.28320000001</v>
      </c>
      <c r="W274" s="18">
        <v>9474.7047000000202</v>
      </c>
      <c r="X274" s="18">
        <v>6632.2932900000096</v>
      </c>
      <c r="Y274" s="18">
        <v>1.048</v>
      </c>
      <c r="Z274" s="18">
        <v>12137</v>
      </c>
      <c r="AA274" s="18">
        <v>144778.466816</v>
      </c>
      <c r="AB274" s="18">
        <v>146557.78147829001</v>
      </c>
      <c r="AC274" s="18">
        <v>12075.288908156001</v>
      </c>
      <c r="AD274" s="18">
        <v>5496.2177233034699</v>
      </c>
      <c r="AE274" s="18">
        <v>66707595</v>
      </c>
      <c r="AF274" s="18"/>
      <c r="AG274" s="18"/>
    </row>
    <row r="275" spans="1:33">
      <c r="A275" s="18" t="s">
        <v>933</v>
      </c>
      <c r="B275" s="18" t="s">
        <v>937</v>
      </c>
      <c r="C275" s="18" t="s">
        <v>617</v>
      </c>
      <c r="D275" s="18">
        <v>13149.136</v>
      </c>
      <c r="E275" s="18">
        <v>674</v>
      </c>
      <c r="F275" s="18">
        <v>13823.136</v>
      </c>
      <c r="G275" s="18">
        <v>4542</v>
      </c>
      <c r="H275" s="18">
        <v>4222</v>
      </c>
      <c r="I275" s="18">
        <v>27</v>
      </c>
      <c r="J275" s="18">
        <v>0</v>
      </c>
      <c r="K275" s="18">
        <v>540</v>
      </c>
      <c r="L275" s="18">
        <v>32</v>
      </c>
      <c r="M275" s="18">
        <v>2087</v>
      </c>
      <c r="N275" s="18">
        <v>674</v>
      </c>
      <c r="O275" s="18">
        <v>0</v>
      </c>
      <c r="P275" s="18">
        <v>6564.5526</v>
      </c>
      <c r="Q275" s="18">
        <v>4070.65</v>
      </c>
      <c r="R275" s="18">
        <v>-1801.15</v>
      </c>
      <c r="S275" s="18">
        <v>218.11</v>
      </c>
      <c r="T275" s="18">
        <v>9052.1625999999997</v>
      </c>
      <c r="U275" s="18">
        <v>13823.136</v>
      </c>
      <c r="V275" s="18">
        <v>11749.6656</v>
      </c>
      <c r="W275" s="18">
        <v>-2697.5030000000002</v>
      </c>
      <c r="X275" s="18">
        <v>-1888.2520999999999</v>
      </c>
      <c r="Y275" s="18">
        <v>0.86299999999999999</v>
      </c>
      <c r="Z275" s="18">
        <v>2959</v>
      </c>
      <c r="AA275" s="18">
        <v>11929.366368000001</v>
      </c>
      <c r="AB275" s="18">
        <v>12075.977234638</v>
      </c>
      <c r="AC275" s="18">
        <v>4081.1007889955899</v>
      </c>
      <c r="AD275" s="18">
        <v>-2497.9703958569698</v>
      </c>
      <c r="AE275" s="18">
        <v>-7391494</v>
      </c>
      <c r="AF275" s="18"/>
      <c r="AG275" s="18"/>
    </row>
    <row r="276" spans="1:33">
      <c r="A276" s="18" t="s">
        <v>933</v>
      </c>
      <c r="B276" s="18" t="s">
        <v>938</v>
      </c>
      <c r="C276" s="18" t="s">
        <v>618</v>
      </c>
      <c r="D276" s="18">
        <v>44817.712</v>
      </c>
      <c r="E276" s="18">
        <v>1814</v>
      </c>
      <c r="F276" s="18">
        <v>46631.712</v>
      </c>
      <c r="G276" s="18">
        <v>23734</v>
      </c>
      <c r="H276" s="18">
        <v>13162</v>
      </c>
      <c r="I276" s="18">
        <v>53</v>
      </c>
      <c r="J276" s="18">
        <v>0</v>
      </c>
      <c r="K276" s="18">
        <v>1666</v>
      </c>
      <c r="L276" s="18">
        <v>182</v>
      </c>
      <c r="M276" s="18">
        <v>0</v>
      </c>
      <c r="N276" s="18">
        <v>1814</v>
      </c>
      <c r="O276" s="18">
        <v>0</v>
      </c>
      <c r="P276" s="18">
        <v>34302.750200000002</v>
      </c>
      <c r="Q276" s="18">
        <v>12648.85</v>
      </c>
      <c r="R276" s="18">
        <v>-154.69999999999999</v>
      </c>
      <c r="S276" s="18">
        <v>1541.9</v>
      </c>
      <c r="T276" s="18">
        <v>48338.800199999998</v>
      </c>
      <c r="U276" s="18">
        <v>46631.712</v>
      </c>
      <c r="V276" s="18">
        <v>39636.955199999997</v>
      </c>
      <c r="W276" s="18">
        <v>8701.8450000000103</v>
      </c>
      <c r="X276" s="18">
        <v>6091.2915000000103</v>
      </c>
      <c r="Y276" s="18">
        <v>1.131</v>
      </c>
      <c r="Z276" s="18">
        <v>6949</v>
      </c>
      <c r="AA276" s="18">
        <v>52740.466271999998</v>
      </c>
      <c r="AB276" s="18">
        <v>53388.641977942803</v>
      </c>
      <c r="AC276" s="18">
        <v>7682.92444638693</v>
      </c>
      <c r="AD276" s="18">
        <v>1103.8532615343599</v>
      </c>
      <c r="AE276" s="18">
        <v>7670676</v>
      </c>
      <c r="AF276" s="18"/>
      <c r="AG276" s="18"/>
    </row>
    <row r="277" spans="1:33">
      <c r="A277" s="18" t="s">
        <v>933</v>
      </c>
      <c r="B277" s="18" t="s">
        <v>939</v>
      </c>
      <c r="C277" s="18" t="s">
        <v>619</v>
      </c>
      <c r="D277" s="18">
        <v>27979.944</v>
      </c>
      <c r="E277" s="18">
        <v>3058</v>
      </c>
      <c r="F277" s="18">
        <v>31037.944</v>
      </c>
      <c r="G277" s="18">
        <v>16772</v>
      </c>
      <c r="H277" s="18">
        <v>732</v>
      </c>
      <c r="I277" s="18">
        <v>524</v>
      </c>
      <c r="J277" s="18">
        <v>5</v>
      </c>
      <c r="K277" s="18">
        <v>1136</v>
      </c>
      <c r="L277" s="18">
        <v>42</v>
      </c>
      <c r="M277" s="18">
        <v>2341</v>
      </c>
      <c r="N277" s="18">
        <v>3058</v>
      </c>
      <c r="O277" s="18">
        <v>1</v>
      </c>
      <c r="P277" s="18">
        <v>24240.571599999999</v>
      </c>
      <c r="Q277" s="18">
        <v>2037.45</v>
      </c>
      <c r="R277" s="18">
        <v>-2026.4</v>
      </c>
      <c r="S277" s="18">
        <v>2201.33</v>
      </c>
      <c r="T277" s="18">
        <v>26452.9516</v>
      </c>
      <c r="U277" s="18">
        <v>31037.944</v>
      </c>
      <c r="V277" s="18">
        <v>26382.252400000001</v>
      </c>
      <c r="W277" s="18">
        <v>70.699200000002705</v>
      </c>
      <c r="X277" s="18">
        <v>49.489440000001899</v>
      </c>
      <c r="Y277" s="18">
        <v>1.002</v>
      </c>
      <c r="Z277" s="18">
        <v>3981</v>
      </c>
      <c r="AA277" s="18">
        <v>31100.019887999999</v>
      </c>
      <c r="AB277" s="18">
        <v>31482.236405422798</v>
      </c>
      <c r="AC277" s="18">
        <v>7908.1226841052003</v>
      </c>
      <c r="AD277" s="18">
        <v>1329.05149925263</v>
      </c>
      <c r="AE277" s="18">
        <v>5290954</v>
      </c>
      <c r="AF277" s="18"/>
      <c r="AG277" s="18"/>
    </row>
    <row r="278" spans="1:33">
      <c r="A278" s="18" t="s">
        <v>933</v>
      </c>
      <c r="B278" s="18" t="s">
        <v>940</v>
      </c>
      <c r="C278" s="18" t="s">
        <v>620</v>
      </c>
      <c r="D278" s="18">
        <v>29779.257000000001</v>
      </c>
      <c r="E278" s="18">
        <v>1344</v>
      </c>
      <c r="F278" s="18">
        <v>31123.257000000001</v>
      </c>
      <c r="G278" s="18">
        <v>23136</v>
      </c>
      <c r="H278" s="18">
        <v>1944</v>
      </c>
      <c r="I278" s="18">
        <v>430</v>
      </c>
      <c r="J278" s="18">
        <v>0</v>
      </c>
      <c r="K278" s="18">
        <v>2413</v>
      </c>
      <c r="L278" s="18">
        <v>25</v>
      </c>
      <c r="M278" s="18">
        <v>7768</v>
      </c>
      <c r="N278" s="18">
        <v>1344</v>
      </c>
      <c r="O278" s="18">
        <v>0</v>
      </c>
      <c r="P278" s="18">
        <v>33438.460800000001</v>
      </c>
      <c r="Q278" s="18">
        <v>4068.95</v>
      </c>
      <c r="R278" s="18">
        <v>-6624.05</v>
      </c>
      <c r="S278" s="18">
        <v>-178.16</v>
      </c>
      <c r="T278" s="18">
        <v>30705.200799999999</v>
      </c>
      <c r="U278" s="18">
        <v>31123.257000000001</v>
      </c>
      <c r="V278" s="18">
        <v>26454.76845</v>
      </c>
      <c r="W278" s="18">
        <v>4250.43235</v>
      </c>
      <c r="X278" s="18">
        <v>2975.3026450000002</v>
      </c>
      <c r="Y278" s="18">
        <v>1.0960000000000001</v>
      </c>
      <c r="Z278" s="18">
        <v>6692</v>
      </c>
      <c r="AA278" s="18">
        <v>34111.089672000002</v>
      </c>
      <c r="AB278" s="18">
        <v>34530.311973042903</v>
      </c>
      <c r="AC278" s="18">
        <v>5159.9390276513705</v>
      </c>
      <c r="AD278" s="18">
        <v>-1419.1321572012</v>
      </c>
      <c r="AE278" s="18">
        <v>-9496832</v>
      </c>
      <c r="AF278" s="18"/>
      <c r="AG278" s="18"/>
    </row>
    <row r="279" spans="1:33">
      <c r="A279" s="18" t="s">
        <v>933</v>
      </c>
      <c r="B279" s="18" t="s">
        <v>941</v>
      </c>
      <c r="C279" s="18" t="s">
        <v>621</v>
      </c>
      <c r="D279" s="18">
        <v>645873.33499999996</v>
      </c>
      <c r="E279" s="18">
        <v>30205</v>
      </c>
      <c r="F279" s="18">
        <v>676078.33499999996</v>
      </c>
      <c r="G279" s="18">
        <v>399218</v>
      </c>
      <c r="H279" s="18">
        <v>21711</v>
      </c>
      <c r="I279" s="18">
        <v>24052</v>
      </c>
      <c r="J279" s="18">
        <v>0</v>
      </c>
      <c r="K279" s="18">
        <v>24327</v>
      </c>
      <c r="L279" s="18">
        <v>2390</v>
      </c>
      <c r="M279" s="18">
        <v>68202</v>
      </c>
      <c r="N279" s="18">
        <v>30205</v>
      </c>
      <c r="O279" s="18">
        <v>5</v>
      </c>
      <c r="P279" s="18">
        <v>576989.77540000004</v>
      </c>
      <c r="Q279" s="18">
        <v>59576.5</v>
      </c>
      <c r="R279" s="18">
        <v>-60007.45</v>
      </c>
      <c r="S279" s="18">
        <v>14079.91</v>
      </c>
      <c r="T279" s="18">
        <v>590638.73540000001</v>
      </c>
      <c r="U279" s="18">
        <v>676078.33499999996</v>
      </c>
      <c r="V279" s="18">
        <v>574666.58475000004</v>
      </c>
      <c r="W279" s="18">
        <v>15972.1506500002</v>
      </c>
      <c r="X279" s="18">
        <v>11180.5054550001</v>
      </c>
      <c r="Y279" s="18">
        <v>1.0169999999999999</v>
      </c>
      <c r="Z279" s="18">
        <v>78539</v>
      </c>
      <c r="AA279" s="18">
        <v>687571.66669500002</v>
      </c>
      <c r="AB279" s="18">
        <v>696021.86218905996</v>
      </c>
      <c r="AC279" s="18">
        <v>8862.1177018940907</v>
      </c>
      <c r="AD279" s="18">
        <v>2283.04651704152</v>
      </c>
      <c r="AE279" s="18">
        <v>179308190</v>
      </c>
      <c r="AF279" s="18"/>
      <c r="AG279" s="18"/>
    </row>
    <row r="280" spans="1:33">
      <c r="A280" s="18" t="s">
        <v>933</v>
      </c>
      <c r="B280" s="18" t="s">
        <v>942</v>
      </c>
      <c r="C280" s="18" t="s">
        <v>622</v>
      </c>
      <c r="D280" s="18">
        <v>11308.558000000001</v>
      </c>
      <c r="E280" s="18">
        <v>0</v>
      </c>
      <c r="F280" s="18">
        <v>11308.558000000001</v>
      </c>
      <c r="G280" s="18">
        <v>4016</v>
      </c>
      <c r="H280" s="18">
        <v>6040</v>
      </c>
      <c r="I280" s="18">
        <v>27</v>
      </c>
      <c r="J280" s="18">
        <v>589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5804.3248000000003</v>
      </c>
      <c r="Q280" s="18">
        <v>5657.6</v>
      </c>
      <c r="R280" s="18">
        <v>0</v>
      </c>
      <c r="S280" s="18">
        <v>0</v>
      </c>
      <c r="T280" s="18">
        <v>11461.924800000001</v>
      </c>
      <c r="U280" s="18">
        <v>11308.558000000001</v>
      </c>
      <c r="V280" s="18">
        <v>9612.2742999999991</v>
      </c>
      <c r="W280" s="18">
        <v>1849.6505</v>
      </c>
      <c r="X280" s="18">
        <v>1294.7553499999999</v>
      </c>
      <c r="Y280" s="18">
        <v>1.1140000000000001</v>
      </c>
      <c r="Z280" s="18">
        <v>2354</v>
      </c>
      <c r="AA280" s="18">
        <v>12597.733612</v>
      </c>
      <c r="AB280" s="18">
        <v>12752.558653460999</v>
      </c>
      <c r="AC280" s="18">
        <v>5417.39959790189</v>
      </c>
      <c r="AD280" s="18">
        <v>-1161.67158695068</v>
      </c>
      <c r="AE280" s="18">
        <v>-2734575</v>
      </c>
      <c r="AF280" s="18"/>
      <c r="AG280" s="18"/>
    </row>
    <row r="281" spans="1:33">
      <c r="A281" s="18" t="s">
        <v>933</v>
      </c>
      <c r="B281" s="18" t="s">
        <v>943</v>
      </c>
      <c r="C281" s="18" t="s">
        <v>623</v>
      </c>
      <c r="D281" s="18">
        <v>28210.614000000001</v>
      </c>
      <c r="E281" s="18">
        <v>1685</v>
      </c>
      <c r="F281" s="18">
        <v>29895.614000000001</v>
      </c>
      <c r="G281" s="18">
        <v>15799</v>
      </c>
      <c r="H281" s="18">
        <v>6773</v>
      </c>
      <c r="I281" s="18">
        <v>329</v>
      </c>
      <c r="J281" s="18">
        <v>0</v>
      </c>
      <c r="K281" s="18">
        <v>794</v>
      </c>
      <c r="L281" s="18">
        <v>2</v>
      </c>
      <c r="M281" s="18">
        <v>4075</v>
      </c>
      <c r="N281" s="18">
        <v>1685</v>
      </c>
      <c r="O281" s="18">
        <v>2</v>
      </c>
      <c r="P281" s="18">
        <v>22834.294699999999</v>
      </c>
      <c r="Q281" s="18">
        <v>6711.6</v>
      </c>
      <c r="R281" s="18">
        <v>-3467.15</v>
      </c>
      <c r="S281" s="18">
        <v>739.5</v>
      </c>
      <c r="T281" s="18">
        <v>26818.244699999999</v>
      </c>
      <c r="U281" s="18">
        <v>29895.614000000001</v>
      </c>
      <c r="V281" s="18">
        <v>25411.2719</v>
      </c>
      <c r="W281" s="18">
        <v>1406.9728</v>
      </c>
      <c r="X281" s="18">
        <v>984.88095999999996</v>
      </c>
      <c r="Y281" s="18">
        <v>1.0329999999999999</v>
      </c>
      <c r="Z281" s="18">
        <v>5591</v>
      </c>
      <c r="AA281" s="18">
        <v>30882.169261999999</v>
      </c>
      <c r="AB281" s="18">
        <v>31261.708414331501</v>
      </c>
      <c r="AC281" s="18">
        <v>5591.4341646094499</v>
      </c>
      <c r="AD281" s="18">
        <v>-987.63702024311203</v>
      </c>
      <c r="AE281" s="18">
        <v>-5521879</v>
      </c>
      <c r="AF281" s="18"/>
      <c r="AG281" s="18"/>
    </row>
    <row r="282" spans="1:33">
      <c r="A282" s="18" t="s">
        <v>933</v>
      </c>
      <c r="B282" s="18" t="s">
        <v>944</v>
      </c>
      <c r="C282" s="18" t="s">
        <v>624</v>
      </c>
      <c r="D282" s="18">
        <v>1001021.56</v>
      </c>
      <c r="E282" s="18">
        <v>56622</v>
      </c>
      <c r="F282" s="18">
        <v>1057643.56</v>
      </c>
      <c r="G282" s="18">
        <v>557021</v>
      </c>
      <c r="H282" s="18">
        <v>213776</v>
      </c>
      <c r="I282" s="18">
        <v>6630</v>
      </c>
      <c r="J282" s="18">
        <v>25054</v>
      </c>
      <c r="K282" s="18">
        <v>3166</v>
      </c>
      <c r="L282" s="18">
        <v>0</v>
      </c>
      <c r="M282" s="18">
        <v>125899</v>
      </c>
      <c r="N282" s="18">
        <v>56622</v>
      </c>
      <c r="O282" s="18">
        <v>945</v>
      </c>
      <c r="P282" s="18">
        <v>805062.45129999996</v>
      </c>
      <c r="Q282" s="18">
        <v>211332.1</v>
      </c>
      <c r="R282" s="18">
        <v>-107817.4</v>
      </c>
      <c r="S282" s="18">
        <v>26725.87</v>
      </c>
      <c r="T282" s="18">
        <v>935303.02130000002</v>
      </c>
      <c r="U282" s="18">
        <v>1057643.56</v>
      </c>
      <c r="V282" s="18">
        <v>898997.02599999995</v>
      </c>
      <c r="W282" s="18">
        <v>36305.995300000002</v>
      </c>
      <c r="X282" s="18">
        <v>25414.19671</v>
      </c>
      <c r="Y282" s="18">
        <v>1.024</v>
      </c>
      <c r="Z282" s="18">
        <v>134155</v>
      </c>
      <c r="AA282" s="18">
        <v>1083027.00544</v>
      </c>
      <c r="AB282" s="18">
        <v>1096337.3123717899</v>
      </c>
      <c r="AC282" s="18">
        <v>8172.1688522365303</v>
      </c>
      <c r="AD282" s="18">
        <v>1593.09766738397</v>
      </c>
      <c r="AE282" s="18">
        <v>213722018</v>
      </c>
      <c r="AF282" s="18"/>
      <c r="AG282" s="18"/>
    </row>
    <row r="283" spans="1:33">
      <c r="A283" s="18" t="s">
        <v>933</v>
      </c>
      <c r="B283" s="18" t="s">
        <v>945</v>
      </c>
      <c r="C283" s="18" t="s">
        <v>625</v>
      </c>
      <c r="D283" s="18">
        <v>48164.040999999997</v>
      </c>
      <c r="E283" s="18">
        <v>4677</v>
      </c>
      <c r="F283" s="18">
        <v>52841.040999999997</v>
      </c>
      <c r="G283" s="18">
        <v>43815</v>
      </c>
      <c r="H283" s="18">
        <v>1679</v>
      </c>
      <c r="I283" s="18">
        <v>154</v>
      </c>
      <c r="J283" s="18">
        <v>0</v>
      </c>
      <c r="K283" s="18">
        <v>400</v>
      </c>
      <c r="L283" s="18">
        <v>0</v>
      </c>
      <c r="M283" s="18">
        <v>10624</v>
      </c>
      <c r="N283" s="18">
        <v>4677</v>
      </c>
      <c r="O283" s="18">
        <v>2233</v>
      </c>
      <c r="P283" s="18">
        <v>63325.819499999998</v>
      </c>
      <c r="Q283" s="18">
        <v>1898.05</v>
      </c>
      <c r="R283" s="18">
        <v>-10928.45</v>
      </c>
      <c r="S283" s="18">
        <v>2169.37</v>
      </c>
      <c r="T283" s="18">
        <v>56464.789499999999</v>
      </c>
      <c r="U283" s="18">
        <v>52841.040999999997</v>
      </c>
      <c r="V283" s="18">
        <v>44914.884850000002</v>
      </c>
      <c r="W283" s="18">
        <v>11549.90465</v>
      </c>
      <c r="X283" s="18">
        <v>8084.9332550000099</v>
      </c>
      <c r="Y283" s="18">
        <v>1.153</v>
      </c>
      <c r="Z283" s="18">
        <v>6232</v>
      </c>
      <c r="AA283" s="18">
        <v>60925.720272999999</v>
      </c>
      <c r="AB283" s="18">
        <v>61674.492032892304</v>
      </c>
      <c r="AC283" s="18">
        <v>9896.4204160610207</v>
      </c>
      <c r="AD283" s="18">
        <v>3317.34923120845</v>
      </c>
      <c r="AE283" s="18">
        <v>20673720</v>
      </c>
      <c r="AF283" s="18"/>
      <c r="AG283" s="18"/>
    </row>
    <row r="284" spans="1:33">
      <c r="A284" s="18" t="s">
        <v>933</v>
      </c>
      <c r="B284" s="18" t="s">
        <v>946</v>
      </c>
      <c r="C284" s="18" t="s">
        <v>626</v>
      </c>
      <c r="D284" s="18">
        <v>30324.906999999999</v>
      </c>
      <c r="E284" s="18">
        <v>1571</v>
      </c>
      <c r="F284" s="18">
        <v>31895.906999999999</v>
      </c>
      <c r="G284" s="18">
        <v>18269</v>
      </c>
      <c r="H284" s="18">
        <v>9799</v>
      </c>
      <c r="I284" s="18">
        <v>2127</v>
      </c>
      <c r="J284" s="18">
        <v>0</v>
      </c>
      <c r="K284" s="18">
        <v>588</v>
      </c>
      <c r="L284" s="18">
        <v>366</v>
      </c>
      <c r="M284" s="18">
        <v>0</v>
      </c>
      <c r="N284" s="18">
        <v>1571</v>
      </c>
      <c r="O284" s="18">
        <v>0</v>
      </c>
      <c r="P284" s="18">
        <v>26404.185700000002</v>
      </c>
      <c r="Q284" s="18">
        <v>10636.9</v>
      </c>
      <c r="R284" s="18">
        <v>-311.10000000000002</v>
      </c>
      <c r="S284" s="18">
        <v>1335.35</v>
      </c>
      <c r="T284" s="18">
        <v>38065.335700000003</v>
      </c>
      <c r="U284" s="18">
        <v>31895.906999999999</v>
      </c>
      <c r="V284" s="18">
        <v>27111.520949999998</v>
      </c>
      <c r="W284" s="18">
        <v>10953.81475</v>
      </c>
      <c r="X284" s="18">
        <v>7667.670325</v>
      </c>
      <c r="Y284" s="18">
        <v>1.24</v>
      </c>
      <c r="Z284" s="18">
        <v>5430</v>
      </c>
      <c r="AA284" s="18">
        <v>39550.924679999996</v>
      </c>
      <c r="AB284" s="18">
        <v>40037.002076300101</v>
      </c>
      <c r="AC284" s="18">
        <v>7373.2968832965198</v>
      </c>
      <c r="AD284" s="18">
        <v>794.22569844395503</v>
      </c>
      <c r="AE284" s="18">
        <v>4312646</v>
      </c>
      <c r="AF284" s="18"/>
      <c r="AG284" s="18"/>
    </row>
    <row r="285" spans="1:33">
      <c r="A285" s="18" t="s">
        <v>933</v>
      </c>
      <c r="B285" s="18" t="s">
        <v>947</v>
      </c>
      <c r="C285" s="18" t="s">
        <v>627</v>
      </c>
      <c r="D285" s="18">
        <v>87584.714000000007</v>
      </c>
      <c r="E285" s="18">
        <v>4610</v>
      </c>
      <c r="F285" s="18">
        <v>92194.714000000007</v>
      </c>
      <c r="G285" s="18">
        <v>68046</v>
      </c>
      <c r="H285" s="18">
        <v>6494</v>
      </c>
      <c r="I285" s="18">
        <v>1439</v>
      </c>
      <c r="J285" s="18">
        <v>0</v>
      </c>
      <c r="K285" s="18">
        <v>5475</v>
      </c>
      <c r="L285" s="18">
        <v>452</v>
      </c>
      <c r="M285" s="18">
        <v>17939</v>
      </c>
      <c r="N285" s="18">
        <v>4610</v>
      </c>
      <c r="O285" s="18">
        <v>7454</v>
      </c>
      <c r="P285" s="18">
        <v>98346.883799999996</v>
      </c>
      <c r="Q285" s="18">
        <v>11396.8</v>
      </c>
      <c r="R285" s="18">
        <v>-21968.25</v>
      </c>
      <c r="S285" s="18">
        <v>868.87</v>
      </c>
      <c r="T285" s="18">
        <v>88644.303799999994</v>
      </c>
      <c r="U285" s="18">
        <v>92194.714000000007</v>
      </c>
      <c r="V285" s="18">
        <v>78365.506899999993</v>
      </c>
      <c r="W285" s="18">
        <v>10278.796899999999</v>
      </c>
      <c r="X285" s="18">
        <v>7195.1578299999901</v>
      </c>
      <c r="Y285" s="18">
        <v>1.0780000000000001</v>
      </c>
      <c r="Z285" s="18">
        <v>9111</v>
      </c>
      <c r="AA285" s="18">
        <v>99385.901691999999</v>
      </c>
      <c r="AB285" s="18">
        <v>100607.345709156</v>
      </c>
      <c r="AC285" s="18">
        <v>11042.4043144722</v>
      </c>
      <c r="AD285" s="18">
        <v>4463.3331296196502</v>
      </c>
      <c r="AE285" s="18">
        <v>40665428</v>
      </c>
      <c r="AF285" s="18"/>
      <c r="AG285" s="18"/>
    </row>
    <row r="286" spans="1:33">
      <c r="A286" s="18" t="s">
        <v>933</v>
      </c>
      <c r="B286" s="18" t="s">
        <v>948</v>
      </c>
      <c r="C286" s="18" t="s">
        <v>628</v>
      </c>
      <c r="D286" s="18">
        <v>12066.767</v>
      </c>
      <c r="E286" s="18">
        <v>1362</v>
      </c>
      <c r="F286" s="18">
        <v>13428.767</v>
      </c>
      <c r="G286" s="18">
        <v>10946</v>
      </c>
      <c r="H286" s="18">
        <v>2530</v>
      </c>
      <c r="I286" s="18">
        <v>73</v>
      </c>
      <c r="J286" s="18">
        <v>451</v>
      </c>
      <c r="K286" s="18">
        <v>1681</v>
      </c>
      <c r="L286" s="18">
        <v>10</v>
      </c>
      <c r="M286" s="18">
        <v>0</v>
      </c>
      <c r="N286" s="18">
        <v>1362</v>
      </c>
      <c r="O286" s="18">
        <v>0</v>
      </c>
      <c r="P286" s="18">
        <v>15820.2538</v>
      </c>
      <c r="Q286" s="18">
        <v>4024.75</v>
      </c>
      <c r="R286" s="18">
        <v>-8.5</v>
      </c>
      <c r="S286" s="18">
        <v>1157.7</v>
      </c>
      <c r="T286" s="18">
        <v>20994.203799999999</v>
      </c>
      <c r="U286" s="18">
        <v>13428.767</v>
      </c>
      <c r="V286" s="18">
        <v>11414.451950000001</v>
      </c>
      <c r="W286" s="18">
        <v>9579.7518500000006</v>
      </c>
      <c r="X286" s="18">
        <v>6705.8262949999998</v>
      </c>
      <c r="Y286" s="18">
        <v>1.4990000000000001</v>
      </c>
      <c r="Z286" s="18">
        <v>2694</v>
      </c>
      <c r="AA286" s="18">
        <v>20129.721732999998</v>
      </c>
      <c r="AB286" s="18">
        <v>20377.114248026799</v>
      </c>
      <c r="AC286" s="18">
        <v>7563.88799110128</v>
      </c>
      <c r="AD286" s="18">
        <v>984.81680624871501</v>
      </c>
      <c r="AE286" s="18">
        <v>2653096</v>
      </c>
      <c r="AF286" s="18"/>
      <c r="AG286" s="18"/>
    </row>
    <row r="287" spans="1:33">
      <c r="A287" s="18" t="s">
        <v>949</v>
      </c>
      <c r="B287" s="18" t="s">
        <v>950</v>
      </c>
      <c r="C287" s="18" t="s">
        <v>630</v>
      </c>
      <c r="D287" s="18">
        <v>10055.94</v>
      </c>
      <c r="E287" s="18">
        <v>2832</v>
      </c>
      <c r="F287" s="18">
        <v>12887.94</v>
      </c>
      <c r="G287" s="18">
        <v>13150</v>
      </c>
      <c r="H287" s="18">
        <v>2394</v>
      </c>
      <c r="I287" s="18">
        <v>925</v>
      </c>
      <c r="J287" s="18">
        <v>0</v>
      </c>
      <c r="K287" s="18">
        <v>235</v>
      </c>
      <c r="L287" s="18">
        <v>38</v>
      </c>
      <c r="M287" s="18">
        <v>6568</v>
      </c>
      <c r="N287" s="18">
        <v>2832</v>
      </c>
      <c r="O287" s="18">
        <v>0</v>
      </c>
      <c r="P287" s="18">
        <v>19005.695</v>
      </c>
      <c r="Q287" s="18">
        <v>3020.9</v>
      </c>
      <c r="R287" s="18">
        <v>-5615.1</v>
      </c>
      <c r="S287" s="18">
        <v>1290.6400000000001</v>
      </c>
      <c r="T287" s="18">
        <v>17702.134999999998</v>
      </c>
      <c r="U287" s="18">
        <v>12887.94</v>
      </c>
      <c r="V287" s="18">
        <v>10954.749</v>
      </c>
      <c r="W287" s="18">
        <v>6747.3860000000004</v>
      </c>
      <c r="X287" s="18">
        <v>4723.1701999999996</v>
      </c>
      <c r="Y287" s="18">
        <v>1.3660000000000001</v>
      </c>
      <c r="Z287" s="18">
        <v>2607</v>
      </c>
      <c r="AA287" s="18">
        <v>17604.926039999998</v>
      </c>
      <c r="AB287" s="18">
        <v>17821.2890373462</v>
      </c>
      <c r="AC287" s="18">
        <v>6835.9374903514499</v>
      </c>
      <c r="AD287" s="18">
        <v>256.86630549888201</v>
      </c>
      <c r="AE287" s="18">
        <v>669650</v>
      </c>
      <c r="AF287" s="18"/>
      <c r="AG287" s="18"/>
    </row>
    <row r="288" spans="1:33">
      <c r="A288" s="18" t="s">
        <v>949</v>
      </c>
      <c r="B288" s="18" t="s">
        <v>951</v>
      </c>
      <c r="C288" s="18" t="s">
        <v>631</v>
      </c>
      <c r="D288" s="18">
        <v>40756.625999999997</v>
      </c>
      <c r="E288" s="18">
        <v>2632</v>
      </c>
      <c r="F288" s="18">
        <v>43388.625999999997</v>
      </c>
      <c r="G288" s="18">
        <v>31769</v>
      </c>
      <c r="H288" s="18">
        <v>1674</v>
      </c>
      <c r="I288" s="18">
        <v>800</v>
      </c>
      <c r="J288" s="18">
        <v>0</v>
      </c>
      <c r="K288" s="18">
        <v>568</v>
      </c>
      <c r="L288" s="18">
        <v>13</v>
      </c>
      <c r="M288" s="18">
        <v>9538</v>
      </c>
      <c r="N288" s="18">
        <v>2632</v>
      </c>
      <c r="O288" s="18">
        <v>0</v>
      </c>
      <c r="P288" s="18">
        <v>45915.735699999997</v>
      </c>
      <c r="Q288" s="18">
        <v>2585.6999999999998</v>
      </c>
      <c r="R288" s="18">
        <v>-8118.35</v>
      </c>
      <c r="S288" s="18">
        <v>615.74</v>
      </c>
      <c r="T288" s="18">
        <v>40998.825700000001</v>
      </c>
      <c r="U288" s="18">
        <v>43388.625999999997</v>
      </c>
      <c r="V288" s="18">
        <v>36880.3321</v>
      </c>
      <c r="W288" s="18">
        <v>4118.4935999999898</v>
      </c>
      <c r="X288" s="18">
        <v>2882.9455200000002</v>
      </c>
      <c r="Y288" s="18">
        <v>1.0660000000000001</v>
      </c>
      <c r="Z288" s="18">
        <v>6067</v>
      </c>
      <c r="AA288" s="18">
        <v>46252.275315999999</v>
      </c>
      <c r="AB288" s="18">
        <v>46820.711724009598</v>
      </c>
      <c r="AC288" s="18">
        <v>7717.2757085890198</v>
      </c>
      <c r="AD288" s="18">
        <v>1138.20452373646</v>
      </c>
      <c r="AE288" s="18">
        <v>6905487</v>
      </c>
      <c r="AF288" s="18"/>
      <c r="AG288" s="18"/>
    </row>
    <row r="289" spans="1:33">
      <c r="A289" s="18" t="s">
        <v>949</v>
      </c>
      <c r="B289" s="18" t="s">
        <v>952</v>
      </c>
      <c r="C289" s="18" t="s">
        <v>632</v>
      </c>
      <c r="D289" s="18">
        <v>235064.06700000001</v>
      </c>
      <c r="E289" s="18">
        <v>27659</v>
      </c>
      <c r="F289" s="18">
        <v>262723.06699999998</v>
      </c>
      <c r="G289" s="18">
        <v>144067</v>
      </c>
      <c r="H289" s="18">
        <v>9258</v>
      </c>
      <c r="I289" s="18">
        <v>8092</v>
      </c>
      <c r="J289" s="18">
        <v>0</v>
      </c>
      <c r="K289" s="18">
        <v>8512</v>
      </c>
      <c r="L289" s="18">
        <v>2723</v>
      </c>
      <c r="M289" s="18">
        <v>23813</v>
      </c>
      <c r="N289" s="18">
        <v>27659</v>
      </c>
      <c r="O289" s="18">
        <v>10</v>
      </c>
      <c r="P289" s="18">
        <v>208220.03510000001</v>
      </c>
      <c r="Q289" s="18">
        <v>21982.7</v>
      </c>
      <c r="R289" s="18">
        <v>-22564.1</v>
      </c>
      <c r="S289" s="18">
        <v>19461.939999999999</v>
      </c>
      <c r="T289" s="18">
        <v>227100.57509999999</v>
      </c>
      <c r="U289" s="18">
        <v>262723.06699999998</v>
      </c>
      <c r="V289" s="18">
        <v>223314.60694999999</v>
      </c>
      <c r="W289" s="18">
        <v>3785.9681500000002</v>
      </c>
      <c r="X289" s="18">
        <v>2650.1777050000001</v>
      </c>
      <c r="Y289" s="18">
        <v>1.01</v>
      </c>
      <c r="Z289" s="18">
        <v>28055</v>
      </c>
      <c r="AA289" s="18">
        <v>265350.29767</v>
      </c>
      <c r="AB289" s="18">
        <v>268611.42956116202</v>
      </c>
      <c r="AC289" s="18">
        <v>9574.4583696725003</v>
      </c>
      <c r="AD289" s="18">
        <v>2995.3871848199401</v>
      </c>
      <c r="AE289" s="18">
        <v>84035587</v>
      </c>
      <c r="AF289" s="18"/>
      <c r="AG289" s="18"/>
    </row>
    <row r="290" spans="1:33">
      <c r="A290" s="18" t="s">
        <v>949</v>
      </c>
      <c r="B290" s="18" t="s">
        <v>953</v>
      </c>
      <c r="C290" s="18" t="s">
        <v>633</v>
      </c>
      <c r="D290" s="18">
        <v>88289.982999999993</v>
      </c>
      <c r="E290" s="18">
        <v>9150</v>
      </c>
      <c r="F290" s="18">
        <v>97439.982999999993</v>
      </c>
      <c r="G290" s="18">
        <v>84220</v>
      </c>
      <c r="H290" s="18">
        <v>7687</v>
      </c>
      <c r="I290" s="18">
        <v>668</v>
      </c>
      <c r="J290" s="18">
        <v>0</v>
      </c>
      <c r="K290" s="18">
        <v>6019</v>
      </c>
      <c r="L290" s="18">
        <v>27</v>
      </c>
      <c r="M290" s="18">
        <v>19589</v>
      </c>
      <c r="N290" s="18">
        <v>9150</v>
      </c>
      <c r="O290" s="18">
        <v>0</v>
      </c>
      <c r="P290" s="18">
        <v>121723.166</v>
      </c>
      <c r="Q290" s="18">
        <v>12217.9</v>
      </c>
      <c r="R290" s="18">
        <v>-16673.599999999999</v>
      </c>
      <c r="S290" s="18">
        <v>4447.37</v>
      </c>
      <c r="T290" s="18">
        <v>121714.836</v>
      </c>
      <c r="U290" s="18">
        <v>97439.982999999993</v>
      </c>
      <c r="V290" s="18">
        <v>82823.985549999998</v>
      </c>
      <c r="W290" s="18">
        <v>38890.850449999998</v>
      </c>
      <c r="X290" s="18">
        <v>27223.595314999999</v>
      </c>
      <c r="Y290" s="18">
        <v>1.2789999999999999</v>
      </c>
      <c r="Z290" s="18">
        <v>17234</v>
      </c>
      <c r="AA290" s="18">
        <v>124625.738257</v>
      </c>
      <c r="AB290" s="18">
        <v>126157.377652389</v>
      </c>
      <c r="AC290" s="18">
        <v>7320.26097553608</v>
      </c>
      <c r="AD290" s="18">
        <v>741.189790683512</v>
      </c>
      <c r="AE290" s="18">
        <v>12773665</v>
      </c>
      <c r="AF290" s="18"/>
      <c r="AG290" s="18"/>
    </row>
    <row r="291" spans="1:33">
      <c r="A291" s="18" t="s">
        <v>949</v>
      </c>
      <c r="B291" s="18" t="s">
        <v>954</v>
      </c>
      <c r="C291" s="18" t="s">
        <v>634</v>
      </c>
      <c r="D291" s="18">
        <v>89362.024999999994</v>
      </c>
      <c r="E291" s="18">
        <v>7704</v>
      </c>
      <c r="F291" s="18">
        <v>97066.024999999994</v>
      </c>
      <c r="G291" s="18">
        <v>50209</v>
      </c>
      <c r="H291" s="18">
        <v>1453</v>
      </c>
      <c r="I291" s="18">
        <v>1521</v>
      </c>
      <c r="J291" s="18">
        <v>0</v>
      </c>
      <c r="K291" s="18">
        <v>2989</v>
      </c>
      <c r="L291" s="18">
        <v>226</v>
      </c>
      <c r="M291" s="18">
        <v>26832</v>
      </c>
      <c r="N291" s="18">
        <v>7704</v>
      </c>
      <c r="O291" s="18">
        <v>0</v>
      </c>
      <c r="P291" s="18">
        <v>72567.0677</v>
      </c>
      <c r="Q291" s="18">
        <v>5068.55</v>
      </c>
      <c r="R291" s="18">
        <v>-22999.3</v>
      </c>
      <c r="S291" s="18">
        <v>1986.96</v>
      </c>
      <c r="T291" s="18">
        <v>56623.277699999999</v>
      </c>
      <c r="U291" s="18">
        <v>97066.024999999994</v>
      </c>
      <c r="V291" s="18">
        <v>82506.121249999997</v>
      </c>
      <c r="W291" s="18">
        <v>-25882.843550000001</v>
      </c>
      <c r="X291" s="18">
        <v>-18117.990484999998</v>
      </c>
      <c r="Y291" s="18">
        <v>0.81299999999999994</v>
      </c>
      <c r="Z291" s="18">
        <v>9128</v>
      </c>
      <c r="AA291" s="18">
        <v>78914.678325000001</v>
      </c>
      <c r="AB291" s="18">
        <v>79884.5328019921</v>
      </c>
      <c r="AC291" s="18">
        <v>8751.5921124005399</v>
      </c>
      <c r="AD291" s="18">
        <v>2172.5209275479801</v>
      </c>
      <c r="AE291" s="18">
        <v>19830771</v>
      </c>
      <c r="AF291" s="18"/>
      <c r="AG291" s="18"/>
    </row>
    <row r="292" spans="1:33">
      <c r="A292" s="18" t="s">
        <v>949</v>
      </c>
      <c r="B292" s="18" t="s">
        <v>955</v>
      </c>
      <c r="C292" s="18" t="s">
        <v>635</v>
      </c>
      <c r="D292" s="18">
        <v>18644.004000000001</v>
      </c>
      <c r="E292" s="18">
        <v>1087</v>
      </c>
      <c r="F292" s="18">
        <v>19731.004000000001</v>
      </c>
      <c r="G292" s="18">
        <v>13204</v>
      </c>
      <c r="H292" s="18">
        <v>841</v>
      </c>
      <c r="I292" s="18">
        <v>188</v>
      </c>
      <c r="J292" s="18">
        <v>0</v>
      </c>
      <c r="K292" s="18">
        <v>1581</v>
      </c>
      <c r="L292" s="18">
        <v>0</v>
      </c>
      <c r="M292" s="18">
        <v>2408</v>
      </c>
      <c r="N292" s="18">
        <v>1087</v>
      </c>
      <c r="O292" s="18">
        <v>0</v>
      </c>
      <c r="P292" s="18">
        <v>19083.7412</v>
      </c>
      <c r="Q292" s="18">
        <v>2218.5</v>
      </c>
      <c r="R292" s="18">
        <v>-2046.8</v>
      </c>
      <c r="S292" s="18">
        <v>514.59</v>
      </c>
      <c r="T292" s="18">
        <v>19770.031200000001</v>
      </c>
      <c r="U292" s="18">
        <v>19731.004000000001</v>
      </c>
      <c r="V292" s="18">
        <v>16771.3534</v>
      </c>
      <c r="W292" s="18">
        <v>2998.6777999999999</v>
      </c>
      <c r="X292" s="18">
        <v>2099.0744599999998</v>
      </c>
      <c r="Y292" s="18">
        <v>1.1060000000000001</v>
      </c>
      <c r="Z292" s="18">
        <v>4680</v>
      </c>
      <c r="AA292" s="18">
        <v>21822.490424</v>
      </c>
      <c r="AB292" s="18">
        <v>22090.6869178091</v>
      </c>
      <c r="AC292" s="18">
        <v>4720.2322473950999</v>
      </c>
      <c r="AD292" s="18">
        <v>-1858.8389374574699</v>
      </c>
      <c r="AE292" s="18">
        <v>-8699366</v>
      </c>
      <c r="AF292" s="18"/>
      <c r="AG292" s="18"/>
    </row>
    <row r="293" spans="1:33">
      <c r="A293" s="18" t="s">
        <v>949</v>
      </c>
      <c r="B293" s="18" t="s">
        <v>956</v>
      </c>
      <c r="C293" s="18" t="s">
        <v>636</v>
      </c>
      <c r="D293" s="18">
        <v>121144.06200000001</v>
      </c>
      <c r="E293" s="18">
        <v>8538</v>
      </c>
      <c r="F293" s="18">
        <v>129682.06200000001</v>
      </c>
      <c r="G293" s="18">
        <v>51903</v>
      </c>
      <c r="H293" s="18">
        <v>3960</v>
      </c>
      <c r="I293" s="18">
        <v>500</v>
      </c>
      <c r="J293" s="18">
        <v>0</v>
      </c>
      <c r="K293" s="18">
        <v>4991</v>
      </c>
      <c r="L293" s="18">
        <v>51</v>
      </c>
      <c r="M293" s="18">
        <v>14740</v>
      </c>
      <c r="N293" s="18">
        <v>8538</v>
      </c>
      <c r="O293" s="18">
        <v>35</v>
      </c>
      <c r="P293" s="18">
        <v>75015.405899999998</v>
      </c>
      <c r="Q293" s="18">
        <v>8033.35</v>
      </c>
      <c r="R293" s="18">
        <v>-12602.1</v>
      </c>
      <c r="S293" s="18">
        <v>4751.5</v>
      </c>
      <c r="T293" s="18">
        <v>75198.155899999998</v>
      </c>
      <c r="U293" s="18">
        <v>129682.06200000001</v>
      </c>
      <c r="V293" s="18">
        <v>110229.7527</v>
      </c>
      <c r="W293" s="18">
        <v>-35031.596799999999</v>
      </c>
      <c r="X293" s="18">
        <v>-24522.117760000001</v>
      </c>
      <c r="Y293" s="18">
        <v>0.81100000000000005</v>
      </c>
      <c r="Z293" s="18">
        <v>15432</v>
      </c>
      <c r="AA293" s="18">
        <v>105172.152282</v>
      </c>
      <c r="AB293" s="18">
        <v>106464.708811541</v>
      </c>
      <c r="AC293" s="18">
        <v>6898.9572843144697</v>
      </c>
      <c r="AD293" s="18">
        <v>319.886099461904</v>
      </c>
      <c r="AE293" s="18">
        <v>4936482</v>
      </c>
      <c r="AF293" s="18"/>
      <c r="AG293" s="18"/>
    </row>
    <row r="294" spans="1:33">
      <c r="A294" s="18" t="s">
        <v>949</v>
      </c>
      <c r="B294" s="18" t="s">
        <v>957</v>
      </c>
      <c r="C294" s="18" t="s">
        <v>637</v>
      </c>
      <c r="D294" s="18">
        <v>125144.325</v>
      </c>
      <c r="E294" s="18">
        <v>11424</v>
      </c>
      <c r="F294" s="18">
        <v>136568.32500000001</v>
      </c>
      <c r="G294" s="18">
        <v>78843</v>
      </c>
      <c r="H294" s="18">
        <v>13805</v>
      </c>
      <c r="I294" s="18">
        <v>9118</v>
      </c>
      <c r="J294" s="18">
        <v>0</v>
      </c>
      <c r="K294" s="18">
        <v>12631</v>
      </c>
      <c r="L294" s="18">
        <v>4350</v>
      </c>
      <c r="M294" s="18">
        <v>26758</v>
      </c>
      <c r="N294" s="18">
        <v>11424</v>
      </c>
      <c r="O294" s="18">
        <v>0</v>
      </c>
      <c r="P294" s="18">
        <v>113951.7879</v>
      </c>
      <c r="Q294" s="18">
        <v>30220.9</v>
      </c>
      <c r="R294" s="18">
        <v>-26441.8</v>
      </c>
      <c r="S294" s="18">
        <v>5161.54</v>
      </c>
      <c r="T294" s="18">
        <v>122892.4279</v>
      </c>
      <c r="U294" s="18">
        <v>136568.32500000001</v>
      </c>
      <c r="V294" s="18">
        <v>116083.07625</v>
      </c>
      <c r="W294" s="18">
        <v>6809.3516499999696</v>
      </c>
      <c r="X294" s="18">
        <v>4766.54615499998</v>
      </c>
      <c r="Y294" s="18">
        <v>1.0349999999999999</v>
      </c>
      <c r="Z294" s="18">
        <v>22422</v>
      </c>
      <c r="AA294" s="18">
        <v>141348.21637499999</v>
      </c>
      <c r="AB294" s="18">
        <v>143085.373560151</v>
      </c>
      <c r="AC294" s="18">
        <v>6381.4723735684101</v>
      </c>
      <c r="AD294" s="18">
        <v>-197.59881128415299</v>
      </c>
      <c r="AE294" s="18">
        <v>-4430561</v>
      </c>
      <c r="AF294" s="18"/>
      <c r="AG294" s="18"/>
    </row>
    <row r="295" spans="1:33">
      <c r="A295" s="18" t="s">
        <v>949</v>
      </c>
      <c r="B295" s="18" t="s">
        <v>958</v>
      </c>
      <c r="C295" s="18" t="s">
        <v>638</v>
      </c>
      <c r="D295" s="18">
        <v>539899.66299999994</v>
      </c>
      <c r="E295" s="18">
        <v>43585</v>
      </c>
      <c r="F295" s="18">
        <v>583484.66299999994</v>
      </c>
      <c r="G295" s="18">
        <v>290145</v>
      </c>
      <c r="H295" s="18">
        <v>61169</v>
      </c>
      <c r="I295" s="18">
        <v>12264</v>
      </c>
      <c r="J295" s="18">
        <v>0</v>
      </c>
      <c r="K295" s="18">
        <v>18107</v>
      </c>
      <c r="L295" s="18">
        <v>3743</v>
      </c>
      <c r="M295" s="18">
        <v>51437</v>
      </c>
      <c r="N295" s="18">
        <v>43585</v>
      </c>
      <c r="O295" s="18">
        <v>130</v>
      </c>
      <c r="P295" s="18">
        <v>419346.56849999999</v>
      </c>
      <c r="Q295" s="18">
        <v>77809</v>
      </c>
      <c r="R295" s="18">
        <v>-47013.5</v>
      </c>
      <c r="S295" s="18">
        <v>28302.959999999999</v>
      </c>
      <c r="T295" s="18">
        <v>478445.02850000001</v>
      </c>
      <c r="U295" s="18">
        <v>583484.66299999994</v>
      </c>
      <c r="V295" s="18">
        <v>495961.96354999999</v>
      </c>
      <c r="W295" s="18">
        <v>-17516.935049999898</v>
      </c>
      <c r="X295" s="18">
        <v>-12261.8545349999</v>
      </c>
      <c r="Y295" s="18">
        <v>0.97899999999999998</v>
      </c>
      <c r="Z295" s="18">
        <v>79662</v>
      </c>
      <c r="AA295" s="18">
        <v>571231.48507699999</v>
      </c>
      <c r="AB295" s="18">
        <v>578251.86994024704</v>
      </c>
      <c r="AC295" s="18">
        <v>7258.8168755522902</v>
      </c>
      <c r="AD295" s="18">
        <v>679.74569069972495</v>
      </c>
      <c r="AE295" s="18">
        <v>54149901</v>
      </c>
      <c r="AF295" s="18"/>
      <c r="AG295" s="18"/>
    </row>
    <row r="296" spans="1:33">
      <c r="A296" s="18" t="s">
        <v>949</v>
      </c>
      <c r="B296" s="18" t="s">
        <v>959</v>
      </c>
      <c r="C296" s="18" t="s">
        <v>639</v>
      </c>
      <c r="D296" s="18">
        <v>38071.398000000001</v>
      </c>
      <c r="E296" s="18">
        <v>6465</v>
      </c>
      <c r="F296" s="18">
        <v>44536.398000000001</v>
      </c>
      <c r="G296" s="18">
        <v>25503</v>
      </c>
      <c r="H296" s="18">
        <v>1135</v>
      </c>
      <c r="I296" s="18">
        <v>191</v>
      </c>
      <c r="J296" s="18">
        <v>0</v>
      </c>
      <c r="K296" s="18">
        <v>1668</v>
      </c>
      <c r="L296" s="18">
        <v>78</v>
      </c>
      <c r="M296" s="18">
        <v>13355</v>
      </c>
      <c r="N296" s="18">
        <v>6465</v>
      </c>
      <c r="O296" s="18">
        <v>0</v>
      </c>
      <c r="P296" s="18">
        <v>36859.4859</v>
      </c>
      <c r="Q296" s="18">
        <v>2544.9</v>
      </c>
      <c r="R296" s="18">
        <v>-11418.05</v>
      </c>
      <c r="S296" s="18">
        <v>3224.9</v>
      </c>
      <c r="T296" s="18">
        <v>31211.2359</v>
      </c>
      <c r="U296" s="18">
        <v>44536.398000000001</v>
      </c>
      <c r="V296" s="18">
        <v>37855.938300000002</v>
      </c>
      <c r="W296" s="18">
        <v>-6644.7024000000001</v>
      </c>
      <c r="X296" s="18">
        <v>-4651.2916800000003</v>
      </c>
      <c r="Y296" s="18">
        <v>0.89600000000000002</v>
      </c>
      <c r="Z296" s="18">
        <v>5864</v>
      </c>
      <c r="AA296" s="18">
        <v>39904.612608000003</v>
      </c>
      <c r="AB296" s="18">
        <v>40395.036797922199</v>
      </c>
      <c r="AC296" s="18">
        <v>6888.6488400276603</v>
      </c>
      <c r="AD296" s="18">
        <v>309.57765517509</v>
      </c>
      <c r="AE296" s="18">
        <v>1815363</v>
      </c>
      <c r="AF296" s="18"/>
      <c r="AG296" s="18"/>
    </row>
    <row r="297" spans="1:33">
      <c r="A297" s="18" t="s">
        <v>949</v>
      </c>
      <c r="B297" s="18" t="s">
        <v>960</v>
      </c>
      <c r="C297" s="18" t="s">
        <v>640</v>
      </c>
      <c r="D297" s="18">
        <v>289920.47499999998</v>
      </c>
      <c r="E297" s="18">
        <v>29288</v>
      </c>
      <c r="F297" s="18">
        <v>319208.47499999998</v>
      </c>
      <c r="G297" s="18">
        <v>195057</v>
      </c>
      <c r="H297" s="18">
        <v>20658</v>
      </c>
      <c r="I297" s="18">
        <v>5196</v>
      </c>
      <c r="J297" s="18">
        <v>0</v>
      </c>
      <c r="K297" s="18">
        <v>13420</v>
      </c>
      <c r="L297" s="18">
        <v>2779</v>
      </c>
      <c r="M297" s="18">
        <v>89838</v>
      </c>
      <c r="N297" s="18">
        <v>29288</v>
      </c>
      <c r="O297" s="18">
        <v>55</v>
      </c>
      <c r="P297" s="18">
        <v>281915.88209999999</v>
      </c>
      <c r="Q297" s="18">
        <v>33382.9</v>
      </c>
      <c r="R297" s="18">
        <v>-78771.199999999997</v>
      </c>
      <c r="S297" s="18">
        <v>9622.34</v>
      </c>
      <c r="T297" s="18">
        <v>246149.9221</v>
      </c>
      <c r="U297" s="18">
        <v>319208.47499999998</v>
      </c>
      <c r="V297" s="18">
        <v>271327.20374999999</v>
      </c>
      <c r="W297" s="18">
        <v>-25177.281650000001</v>
      </c>
      <c r="X297" s="18">
        <v>-17624.097154999999</v>
      </c>
      <c r="Y297" s="18">
        <v>0.94499999999999995</v>
      </c>
      <c r="Z297" s="18">
        <v>42399</v>
      </c>
      <c r="AA297" s="18">
        <v>301652.008875</v>
      </c>
      <c r="AB297" s="18">
        <v>305359.28561376099</v>
      </c>
      <c r="AC297" s="18">
        <v>7202.0398031500999</v>
      </c>
      <c r="AD297" s="18">
        <v>622.96861829753698</v>
      </c>
      <c r="AE297" s="18">
        <v>26413246</v>
      </c>
      <c r="AF297" s="18"/>
      <c r="AG297" s="18"/>
    </row>
    <row r="298" spans="1:33">
      <c r="A298" s="18" t="s">
        <v>949</v>
      </c>
      <c r="B298" s="18" t="s">
        <v>961</v>
      </c>
      <c r="C298" s="18" t="s">
        <v>641</v>
      </c>
      <c r="D298" s="18">
        <v>59827.447999999997</v>
      </c>
      <c r="E298" s="18">
        <v>7097</v>
      </c>
      <c r="F298" s="18">
        <v>66924.448000000004</v>
      </c>
      <c r="G298" s="18">
        <v>52311</v>
      </c>
      <c r="H298" s="18">
        <v>239</v>
      </c>
      <c r="I298" s="18">
        <v>2894</v>
      </c>
      <c r="J298" s="18">
        <v>0</v>
      </c>
      <c r="K298" s="18">
        <v>4849</v>
      </c>
      <c r="L298" s="18">
        <v>1080</v>
      </c>
      <c r="M298" s="18">
        <v>27717</v>
      </c>
      <c r="N298" s="18">
        <v>7097</v>
      </c>
      <c r="O298" s="18">
        <v>38</v>
      </c>
      <c r="P298" s="18">
        <v>75605.088300000003</v>
      </c>
      <c r="Q298" s="18">
        <v>6784.7</v>
      </c>
      <c r="R298" s="18">
        <v>-24509.75</v>
      </c>
      <c r="S298" s="18">
        <v>1320.56</v>
      </c>
      <c r="T298" s="18">
        <v>59200.598299999998</v>
      </c>
      <c r="U298" s="18">
        <v>66924.448000000004</v>
      </c>
      <c r="V298" s="18">
        <v>56885.7808</v>
      </c>
      <c r="W298" s="18">
        <v>2314.8175000000001</v>
      </c>
      <c r="X298" s="18">
        <v>1620.3722499999999</v>
      </c>
      <c r="Y298" s="18">
        <v>1.024</v>
      </c>
      <c r="Z298" s="18">
        <v>7778</v>
      </c>
      <c r="AA298" s="18">
        <v>68530.634751999998</v>
      </c>
      <c r="AB298" s="18">
        <v>69372.870244003396</v>
      </c>
      <c r="AC298" s="18">
        <v>8919.1141995375892</v>
      </c>
      <c r="AD298" s="18">
        <v>2340.0430146850199</v>
      </c>
      <c r="AE298" s="18">
        <v>18200855</v>
      </c>
      <c r="AF298" s="18"/>
      <c r="AG298" s="18"/>
    </row>
    <row r="299" spans="1:33">
      <c r="A299" s="18" t="s">
        <v>949</v>
      </c>
      <c r="B299" s="18" t="s">
        <v>962</v>
      </c>
      <c r="C299" s="18" t="s">
        <v>642</v>
      </c>
      <c r="D299" s="18">
        <v>21586.932000000001</v>
      </c>
      <c r="E299" s="18">
        <v>2707</v>
      </c>
      <c r="F299" s="18">
        <v>24293.932000000001</v>
      </c>
      <c r="G299" s="18">
        <v>14988</v>
      </c>
      <c r="H299" s="18">
        <v>1616</v>
      </c>
      <c r="I299" s="18">
        <v>1007</v>
      </c>
      <c r="J299" s="18">
        <v>0</v>
      </c>
      <c r="K299" s="18">
        <v>1477</v>
      </c>
      <c r="L299" s="18">
        <v>17</v>
      </c>
      <c r="M299" s="18">
        <v>6456</v>
      </c>
      <c r="N299" s="18">
        <v>2707</v>
      </c>
      <c r="O299" s="18">
        <v>0</v>
      </c>
      <c r="P299" s="18">
        <v>21662.1564</v>
      </c>
      <c r="Q299" s="18">
        <v>3485</v>
      </c>
      <c r="R299" s="18">
        <v>-5502.05</v>
      </c>
      <c r="S299" s="18">
        <v>1203.43</v>
      </c>
      <c r="T299" s="18">
        <v>20848.536400000001</v>
      </c>
      <c r="U299" s="18">
        <v>24293.932000000001</v>
      </c>
      <c r="V299" s="18">
        <v>20649.842199999999</v>
      </c>
      <c r="W299" s="18">
        <v>198.69420000000201</v>
      </c>
      <c r="X299" s="18">
        <v>139.08594000000099</v>
      </c>
      <c r="Y299" s="18">
        <v>1.006</v>
      </c>
      <c r="Z299" s="18">
        <v>3201</v>
      </c>
      <c r="AA299" s="18">
        <v>24439.695592</v>
      </c>
      <c r="AB299" s="18">
        <v>24740.057307834501</v>
      </c>
      <c r="AC299" s="18">
        <v>7728.8526422475898</v>
      </c>
      <c r="AD299" s="18">
        <v>1149.78145739502</v>
      </c>
      <c r="AE299" s="18">
        <v>3680450</v>
      </c>
      <c r="AF299" s="18"/>
      <c r="AG299" s="18"/>
    </row>
    <row r="300" spans="1:33">
      <c r="A300" s="18" t="s">
        <v>949</v>
      </c>
      <c r="B300" s="18" t="s">
        <v>963</v>
      </c>
      <c r="C300" s="18" t="s">
        <v>643</v>
      </c>
      <c r="D300" s="18">
        <v>41848.639000000003</v>
      </c>
      <c r="E300" s="18">
        <v>2162</v>
      </c>
      <c r="F300" s="18">
        <v>44010.639000000003</v>
      </c>
      <c r="G300" s="18">
        <v>18208</v>
      </c>
      <c r="H300" s="18">
        <v>683</v>
      </c>
      <c r="I300" s="18">
        <v>1290</v>
      </c>
      <c r="J300" s="18">
        <v>0</v>
      </c>
      <c r="K300" s="18">
        <v>1913</v>
      </c>
      <c r="L300" s="18">
        <v>1661</v>
      </c>
      <c r="M300" s="18">
        <v>756</v>
      </c>
      <c r="N300" s="18">
        <v>2162</v>
      </c>
      <c r="O300" s="18">
        <v>87</v>
      </c>
      <c r="P300" s="18">
        <v>26316.022400000002</v>
      </c>
      <c r="Q300" s="18">
        <v>3303.1</v>
      </c>
      <c r="R300" s="18">
        <v>-2128.4</v>
      </c>
      <c r="S300" s="18">
        <v>1709.18</v>
      </c>
      <c r="T300" s="18">
        <v>29199.902399999999</v>
      </c>
      <c r="U300" s="18">
        <v>44010.639000000003</v>
      </c>
      <c r="V300" s="18">
        <v>37409.043149999998</v>
      </c>
      <c r="W300" s="18">
        <v>-8209.1407500000096</v>
      </c>
      <c r="X300" s="18">
        <v>-5746.3985249999996</v>
      </c>
      <c r="Y300" s="18">
        <v>0.86899999999999999</v>
      </c>
      <c r="Z300" s="18">
        <v>4054</v>
      </c>
      <c r="AA300" s="18">
        <v>38245.245290999999</v>
      </c>
      <c r="AB300" s="18">
        <v>38715.276002097598</v>
      </c>
      <c r="AC300" s="18">
        <v>9549.8954124562497</v>
      </c>
      <c r="AD300" s="18">
        <v>2970.8242276036799</v>
      </c>
      <c r="AE300" s="18">
        <v>12043721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4.4">
      <c r="A305" t="s">
        <v>280</v>
      </c>
      <c r="B305" t="s">
        <v>281</v>
      </c>
      <c r="C305" t="s">
        <v>282</v>
      </c>
      <c r="D305" t="s">
        <v>283</v>
      </c>
      <c r="E305" t="s">
        <v>284</v>
      </c>
      <c r="F305" t="s">
        <v>285</v>
      </c>
      <c r="G305" t="s">
        <v>286</v>
      </c>
      <c r="H305" t="s">
        <v>287</v>
      </c>
      <c r="I305" t="s">
        <v>288</v>
      </c>
      <c r="J305" t="s">
        <v>289</v>
      </c>
      <c r="K305" t="s">
        <v>290</v>
      </c>
      <c r="L305" t="s">
        <v>291</v>
      </c>
      <c r="M305" t="s">
        <v>292</v>
      </c>
      <c r="N305" t="s">
        <v>293</v>
      </c>
      <c r="O305" t="s">
        <v>294</v>
      </c>
      <c r="P305" t="s">
        <v>295</v>
      </c>
      <c r="Q305" t="s">
        <v>296</v>
      </c>
      <c r="R305" t="s">
        <v>297</v>
      </c>
      <c r="S305" t="s">
        <v>298</v>
      </c>
      <c r="T305" t="s">
        <v>299</v>
      </c>
      <c r="U305" t="s">
        <v>300</v>
      </c>
      <c r="V305" t="s">
        <v>301</v>
      </c>
      <c r="W305" t="s">
        <v>302</v>
      </c>
      <c r="X305" t="s">
        <v>303</v>
      </c>
      <c r="Y305" t="s">
        <v>304</v>
      </c>
      <c r="Z305" t="s">
        <v>305</v>
      </c>
      <c r="AA305" t="s">
        <v>306</v>
      </c>
      <c r="AB305" t="s">
        <v>307</v>
      </c>
      <c r="AC305" t="s">
        <v>308</v>
      </c>
      <c r="AD305" t="s">
        <v>309</v>
      </c>
      <c r="AE305" t="s">
        <v>310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VO615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 zeroHeight="1"/>
  <cols>
    <col min="1" max="1" width="21" style="164" customWidth="1"/>
    <col min="2" max="2" width="13.44140625" style="164" bestFit="1" customWidth="1"/>
    <col min="3" max="3" width="13.44140625" style="165" customWidth="1"/>
    <col min="4" max="4" width="16" style="164" customWidth="1"/>
    <col min="5" max="5" width="14.6640625" style="165" customWidth="1"/>
    <col min="6" max="6" width="12.6640625" style="164" customWidth="1"/>
    <col min="7" max="7" width="9.33203125" style="164" customWidth="1"/>
    <col min="8" max="8" width="13.44140625" style="164" hidden="1" customWidth="1"/>
    <col min="9" max="256" width="8.6640625" style="164" hidden="1" customWidth="1"/>
    <col min="257" max="257" width="16.33203125" style="164" hidden="1" customWidth="1"/>
    <col min="258" max="259" width="13.44140625" style="164" hidden="1" customWidth="1"/>
    <col min="260" max="260" width="16" style="164" hidden="1" customWidth="1"/>
    <col min="261" max="261" width="14.6640625" style="164" hidden="1" customWidth="1"/>
    <col min="262" max="262" width="12.6640625" style="164" hidden="1" customWidth="1"/>
    <col min="263" max="263" width="9.33203125" style="164" hidden="1" customWidth="1"/>
    <col min="264" max="264" width="0" style="164" hidden="1" customWidth="1"/>
    <col min="265" max="512" width="0" style="164" hidden="1"/>
    <col min="513" max="513" width="16.33203125" style="164" hidden="1" customWidth="1"/>
    <col min="514" max="515" width="13.44140625" style="164" hidden="1" customWidth="1"/>
    <col min="516" max="516" width="16" style="164" hidden="1" customWidth="1"/>
    <col min="517" max="517" width="14.6640625" style="164" hidden="1" customWidth="1"/>
    <col min="518" max="518" width="12.6640625" style="164" hidden="1" customWidth="1"/>
    <col min="519" max="519" width="9.33203125" style="164" hidden="1" customWidth="1"/>
    <col min="520" max="520" width="0" style="164" hidden="1" customWidth="1"/>
    <col min="521" max="768" width="0" style="164" hidden="1"/>
    <col min="769" max="769" width="16.33203125" style="164" hidden="1" customWidth="1"/>
    <col min="770" max="771" width="13.44140625" style="164" hidden="1" customWidth="1"/>
    <col min="772" max="772" width="16" style="164" hidden="1" customWidth="1"/>
    <col min="773" max="773" width="14.6640625" style="164" hidden="1" customWidth="1"/>
    <col min="774" max="774" width="12.6640625" style="164" hidden="1" customWidth="1"/>
    <col min="775" max="775" width="9.33203125" style="164" hidden="1" customWidth="1"/>
    <col min="776" max="776" width="0" style="164" hidden="1" customWidth="1"/>
    <col min="777" max="1024" width="0" style="164" hidden="1"/>
    <col min="1025" max="1025" width="16.33203125" style="164" hidden="1" customWidth="1"/>
    <col min="1026" max="1027" width="13.44140625" style="164" hidden="1" customWidth="1"/>
    <col min="1028" max="1028" width="16" style="164" hidden="1" customWidth="1"/>
    <col min="1029" max="1029" width="14.6640625" style="164" hidden="1" customWidth="1"/>
    <col min="1030" max="1030" width="12.6640625" style="164" hidden="1" customWidth="1"/>
    <col min="1031" max="1031" width="9.33203125" style="164" hidden="1" customWidth="1"/>
    <col min="1032" max="1032" width="0" style="164" hidden="1" customWidth="1"/>
    <col min="1033" max="1280" width="0" style="164" hidden="1"/>
    <col min="1281" max="1281" width="16.33203125" style="164" hidden="1" customWidth="1"/>
    <col min="1282" max="1283" width="13.44140625" style="164" hidden="1" customWidth="1"/>
    <col min="1284" max="1284" width="16" style="164" hidden="1" customWidth="1"/>
    <col min="1285" max="1285" width="14.6640625" style="164" hidden="1" customWidth="1"/>
    <col min="1286" max="1286" width="12.6640625" style="164" hidden="1" customWidth="1"/>
    <col min="1287" max="1287" width="9.33203125" style="164" hidden="1" customWidth="1"/>
    <col min="1288" max="1288" width="0" style="164" hidden="1" customWidth="1"/>
    <col min="1289" max="1536" width="0" style="164" hidden="1"/>
    <col min="1537" max="1537" width="16.33203125" style="164" hidden="1" customWidth="1"/>
    <col min="1538" max="1539" width="13.44140625" style="164" hidden="1" customWidth="1"/>
    <col min="1540" max="1540" width="16" style="164" hidden="1" customWidth="1"/>
    <col min="1541" max="1541" width="14.6640625" style="164" hidden="1" customWidth="1"/>
    <col min="1542" max="1542" width="12.6640625" style="164" hidden="1" customWidth="1"/>
    <col min="1543" max="1543" width="9.33203125" style="164" hidden="1" customWidth="1"/>
    <col min="1544" max="1544" width="0" style="164" hidden="1" customWidth="1"/>
    <col min="1545" max="1792" width="0" style="164" hidden="1"/>
    <col min="1793" max="1793" width="16.33203125" style="164" hidden="1" customWidth="1"/>
    <col min="1794" max="1795" width="13.44140625" style="164" hidden="1" customWidth="1"/>
    <col min="1796" max="1796" width="16" style="164" hidden="1" customWidth="1"/>
    <col min="1797" max="1797" width="14.6640625" style="164" hidden="1" customWidth="1"/>
    <col min="1798" max="1798" width="12.6640625" style="164" hidden="1" customWidth="1"/>
    <col min="1799" max="1799" width="9.33203125" style="164" hidden="1" customWidth="1"/>
    <col min="1800" max="1800" width="0" style="164" hidden="1" customWidth="1"/>
    <col min="1801" max="2048" width="0" style="164" hidden="1"/>
    <col min="2049" max="2049" width="16.33203125" style="164" hidden="1" customWidth="1"/>
    <col min="2050" max="2051" width="13.44140625" style="164" hidden="1" customWidth="1"/>
    <col min="2052" max="2052" width="16" style="164" hidden="1" customWidth="1"/>
    <col min="2053" max="2053" width="14.6640625" style="164" hidden="1" customWidth="1"/>
    <col min="2054" max="2054" width="12.6640625" style="164" hidden="1" customWidth="1"/>
    <col min="2055" max="2055" width="9.33203125" style="164" hidden="1" customWidth="1"/>
    <col min="2056" max="2056" width="0" style="164" hidden="1" customWidth="1"/>
    <col min="2057" max="2304" width="0" style="164" hidden="1"/>
    <col min="2305" max="2305" width="16.33203125" style="164" hidden="1" customWidth="1"/>
    <col min="2306" max="2307" width="13.44140625" style="164" hidden="1" customWidth="1"/>
    <col min="2308" max="2308" width="16" style="164" hidden="1" customWidth="1"/>
    <col min="2309" max="2309" width="14.6640625" style="164" hidden="1" customWidth="1"/>
    <col min="2310" max="2310" width="12.6640625" style="164" hidden="1" customWidth="1"/>
    <col min="2311" max="2311" width="9.33203125" style="164" hidden="1" customWidth="1"/>
    <col min="2312" max="2312" width="0" style="164" hidden="1" customWidth="1"/>
    <col min="2313" max="2560" width="0" style="164" hidden="1"/>
    <col min="2561" max="2561" width="16.33203125" style="164" hidden="1" customWidth="1"/>
    <col min="2562" max="2563" width="13.44140625" style="164" hidden="1" customWidth="1"/>
    <col min="2564" max="2564" width="16" style="164" hidden="1" customWidth="1"/>
    <col min="2565" max="2565" width="14.6640625" style="164" hidden="1" customWidth="1"/>
    <col min="2566" max="2566" width="12.6640625" style="164" hidden="1" customWidth="1"/>
    <col min="2567" max="2567" width="9.33203125" style="164" hidden="1" customWidth="1"/>
    <col min="2568" max="2568" width="0" style="164" hidden="1" customWidth="1"/>
    <col min="2569" max="2816" width="0" style="164" hidden="1"/>
    <col min="2817" max="2817" width="16.33203125" style="164" hidden="1" customWidth="1"/>
    <col min="2818" max="2819" width="13.44140625" style="164" hidden="1" customWidth="1"/>
    <col min="2820" max="2820" width="16" style="164" hidden="1" customWidth="1"/>
    <col min="2821" max="2821" width="14.6640625" style="164" hidden="1" customWidth="1"/>
    <col min="2822" max="2822" width="12.6640625" style="164" hidden="1" customWidth="1"/>
    <col min="2823" max="2823" width="9.33203125" style="164" hidden="1" customWidth="1"/>
    <col min="2824" max="2824" width="0" style="164" hidden="1" customWidth="1"/>
    <col min="2825" max="3072" width="0" style="164" hidden="1"/>
    <col min="3073" max="3073" width="16.33203125" style="164" hidden="1" customWidth="1"/>
    <col min="3074" max="3075" width="13.44140625" style="164" hidden="1" customWidth="1"/>
    <col min="3076" max="3076" width="16" style="164" hidden="1" customWidth="1"/>
    <col min="3077" max="3077" width="14.6640625" style="164" hidden="1" customWidth="1"/>
    <col min="3078" max="3078" width="12.6640625" style="164" hidden="1" customWidth="1"/>
    <col min="3079" max="3079" width="9.33203125" style="164" hidden="1" customWidth="1"/>
    <col min="3080" max="3080" width="0" style="164" hidden="1" customWidth="1"/>
    <col min="3081" max="3328" width="0" style="164" hidden="1"/>
    <col min="3329" max="3329" width="16.33203125" style="164" hidden="1" customWidth="1"/>
    <col min="3330" max="3331" width="13.44140625" style="164" hidden="1" customWidth="1"/>
    <col min="3332" max="3332" width="16" style="164" hidden="1" customWidth="1"/>
    <col min="3333" max="3333" width="14.6640625" style="164" hidden="1" customWidth="1"/>
    <col min="3334" max="3334" width="12.6640625" style="164" hidden="1" customWidth="1"/>
    <col min="3335" max="3335" width="9.33203125" style="164" hidden="1" customWidth="1"/>
    <col min="3336" max="3336" width="0" style="164" hidden="1" customWidth="1"/>
    <col min="3337" max="3584" width="0" style="164" hidden="1"/>
    <col min="3585" max="3585" width="16.33203125" style="164" hidden="1" customWidth="1"/>
    <col min="3586" max="3587" width="13.44140625" style="164" hidden="1" customWidth="1"/>
    <col min="3588" max="3588" width="16" style="164" hidden="1" customWidth="1"/>
    <col min="3589" max="3589" width="14.6640625" style="164" hidden="1" customWidth="1"/>
    <col min="3590" max="3590" width="12.6640625" style="164" hidden="1" customWidth="1"/>
    <col min="3591" max="3591" width="9.33203125" style="164" hidden="1" customWidth="1"/>
    <col min="3592" max="3592" width="0" style="164" hidden="1" customWidth="1"/>
    <col min="3593" max="3840" width="0" style="164" hidden="1"/>
    <col min="3841" max="3841" width="16.33203125" style="164" hidden="1" customWidth="1"/>
    <col min="3842" max="3843" width="13.44140625" style="164" hidden="1" customWidth="1"/>
    <col min="3844" max="3844" width="16" style="164" hidden="1" customWidth="1"/>
    <col min="3845" max="3845" width="14.6640625" style="164" hidden="1" customWidth="1"/>
    <col min="3846" max="3846" width="12.6640625" style="164" hidden="1" customWidth="1"/>
    <col min="3847" max="3847" width="9.33203125" style="164" hidden="1" customWidth="1"/>
    <col min="3848" max="3848" width="0" style="164" hidden="1" customWidth="1"/>
    <col min="3849" max="4096" width="0" style="164" hidden="1"/>
    <col min="4097" max="4097" width="16.33203125" style="164" hidden="1" customWidth="1"/>
    <col min="4098" max="4099" width="13.44140625" style="164" hidden="1" customWidth="1"/>
    <col min="4100" max="4100" width="16" style="164" hidden="1" customWidth="1"/>
    <col min="4101" max="4101" width="14.6640625" style="164" hidden="1" customWidth="1"/>
    <col min="4102" max="4102" width="12.6640625" style="164" hidden="1" customWidth="1"/>
    <col min="4103" max="4103" width="9.33203125" style="164" hidden="1" customWidth="1"/>
    <col min="4104" max="4104" width="0" style="164" hidden="1" customWidth="1"/>
    <col min="4105" max="4352" width="0" style="164" hidden="1"/>
    <col min="4353" max="4353" width="16.33203125" style="164" hidden="1" customWidth="1"/>
    <col min="4354" max="4355" width="13.44140625" style="164" hidden="1" customWidth="1"/>
    <col min="4356" max="4356" width="16" style="164" hidden="1" customWidth="1"/>
    <col min="4357" max="4357" width="14.6640625" style="164" hidden="1" customWidth="1"/>
    <col min="4358" max="4358" width="12.6640625" style="164" hidden="1" customWidth="1"/>
    <col min="4359" max="4359" width="9.33203125" style="164" hidden="1" customWidth="1"/>
    <col min="4360" max="4360" width="0" style="164" hidden="1" customWidth="1"/>
    <col min="4361" max="4608" width="0" style="164" hidden="1"/>
    <col min="4609" max="4609" width="16.33203125" style="164" hidden="1" customWidth="1"/>
    <col min="4610" max="4611" width="13.44140625" style="164" hidden="1" customWidth="1"/>
    <col min="4612" max="4612" width="16" style="164" hidden="1" customWidth="1"/>
    <col min="4613" max="4613" width="14.6640625" style="164" hidden="1" customWidth="1"/>
    <col min="4614" max="4614" width="12.6640625" style="164" hidden="1" customWidth="1"/>
    <col min="4615" max="4615" width="9.33203125" style="164" hidden="1" customWidth="1"/>
    <col min="4616" max="4616" width="0" style="164" hidden="1" customWidth="1"/>
    <col min="4617" max="4864" width="0" style="164" hidden="1"/>
    <col min="4865" max="4865" width="16.33203125" style="164" hidden="1" customWidth="1"/>
    <col min="4866" max="4867" width="13.44140625" style="164" hidden="1" customWidth="1"/>
    <col min="4868" max="4868" width="16" style="164" hidden="1" customWidth="1"/>
    <col min="4869" max="4869" width="14.6640625" style="164" hidden="1" customWidth="1"/>
    <col min="4870" max="4870" width="12.6640625" style="164" hidden="1" customWidth="1"/>
    <col min="4871" max="4871" width="9.33203125" style="164" hidden="1" customWidth="1"/>
    <col min="4872" max="4872" width="0" style="164" hidden="1" customWidth="1"/>
    <col min="4873" max="5120" width="0" style="164" hidden="1"/>
    <col min="5121" max="5121" width="16.33203125" style="164" hidden="1" customWidth="1"/>
    <col min="5122" max="5123" width="13.44140625" style="164" hidden="1" customWidth="1"/>
    <col min="5124" max="5124" width="16" style="164" hidden="1" customWidth="1"/>
    <col min="5125" max="5125" width="14.6640625" style="164" hidden="1" customWidth="1"/>
    <col min="5126" max="5126" width="12.6640625" style="164" hidden="1" customWidth="1"/>
    <col min="5127" max="5127" width="9.33203125" style="164" hidden="1" customWidth="1"/>
    <col min="5128" max="5128" width="0" style="164" hidden="1" customWidth="1"/>
    <col min="5129" max="5376" width="0" style="164" hidden="1"/>
    <col min="5377" max="5377" width="16.33203125" style="164" hidden="1" customWidth="1"/>
    <col min="5378" max="5379" width="13.44140625" style="164" hidden="1" customWidth="1"/>
    <col min="5380" max="5380" width="16" style="164" hidden="1" customWidth="1"/>
    <col min="5381" max="5381" width="14.6640625" style="164" hidden="1" customWidth="1"/>
    <col min="5382" max="5382" width="12.6640625" style="164" hidden="1" customWidth="1"/>
    <col min="5383" max="5383" width="9.33203125" style="164" hidden="1" customWidth="1"/>
    <col min="5384" max="5384" width="0" style="164" hidden="1" customWidth="1"/>
    <col min="5385" max="5632" width="0" style="164" hidden="1"/>
    <col min="5633" max="5633" width="16.33203125" style="164" hidden="1" customWidth="1"/>
    <col min="5634" max="5635" width="13.44140625" style="164" hidden="1" customWidth="1"/>
    <col min="5636" max="5636" width="16" style="164" hidden="1" customWidth="1"/>
    <col min="5637" max="5637" width="14.6640625" style="164" hidden="1" customWidth="1"/>
    <col min="5638" max="5638" width="12.6640625" style="164" hidden="1" customWidth="1"/>
    <col min="5639" max="5639" width="9.33203125" style="164" hidden="1" customWidth="1"/>
    <col min="5640" max="5640" width="0" style="164" hidden="1" customWidth="1"/>
    <col min="5641" max="5888" width="0" style="164" hidden="1"/>
    <col min="5889" max="5889" width="16.33203125" style="164" hidden="1" customWidth="1"/>
    <col min="5890" max="5891" width="13.44140625" style="164" hidden="1" customWidth="1"/>
    <col min="5892" max="5892" width="16" style="164" hidden="1" customWidth="1"/>
    <col min="5893" max="5893" width="14.6640625" style="164" hidden="1" customWidth="1"/>
    <col min="5894" max="5894" width="12.6640625" style="164" hidden="1" customWidth="1"/>
    <col min="5895" max="5895" width="9.33203125" style="164" hidden="1" customWidth="1"/>
    <col min="5896" max="5896" width="0" style="164" hidden="1" customWidth="1"/>
    <col min="5897" max="6144" width="0" style="164" hidden="1"/>
    <col min="6145" max="6145" width="16.33203125" style="164" hidden="1" customWidth="1"/>
    <col min="6146" max="6147" width="13.44140625" style="164" hidden="1" customWidth="1"/>
    <col min="6148" max="6148" width="16" style="164" hidden="1" customWidth="1"/>
    <col min="6149" max="6149" width="14.6640625" style="164" hidden="1" customWidth="1"/>
    <col min="6150" max="6150" width="12.6640625" style="164" hidden="1" customWidth="1"/>
    <col min="6151" max="6151" width="9.33203125" style="164" hidden="1" customWidth="1"/>
    <col min="6152" max="6152" width="0" style="164" hidden="1" customWidth="1"/>
    <col min="6153" max="6400" width="0" style="164" hidden="1"/>
    <col min="6401" max="6401" width="16.33203125" style="164" hidden="1" customWidth="1"/>
    <col min="6402" max="6403" width="13.44140625" style="164" hidden="1" customWidth="1"/>
    <col min="6404" max="6404" width="16" style="164" hidden="1" customWidth="1"/>
    <col min="6405" max="6405" width="14.6640625" style="164" hidden="1" customWidth="1"/>
    <col min="6406" max="6406" width="12.6640625" style="164" hidden="1" customWidth="1"/>
    <col min="6407" max="6407" width="9.33203125" style="164" hidden="1" customWidth="1"/>
    <col min="6408" max="6408" width="0" style="164" hidden="1" customWidth="1"/>
    <col min="6409" max="6656" width="0" style="164" hidden="1"/>
    <col min="6657" max="6657" width="16.33203125" style="164" hidden="1" customWidth="1"/>
    <col min="6658" max="6659" width="13.44140625" style="164" hidden="1" customWidth="1"/>
    <col min="6660" max="6660" width="16" style="164" hidden="1" customWidth="1"/>
    <col min="6661" max="6661" width="14.6640625" style="164" hidden="1" customWidth="1"/>
    <col min="6662" max="6662" width="12.6640625" style="164" hidden="1" customWidth="1"/>
    <col min="6663" max="6663" width="9.33203125" style="164" hidden="1" customWidth="1"/>
    <col min="6664" max="6664" width="0" style="164" hidden="1" customWidth="1"/>
    <col min="6665" max="6912" width="0" style="164" hidden="1"/>
    <col min="6913" max="6913" width="16.33203125" style="164" hidden="1" customWidth="1"/>
    <col min="6914" max="6915" width="13.44140625" style="164" hidden="1" customWidth="1"/>
    <col min="6916" max="6916" width="16" style="164" hidden="1" customWidth="1"/>
    <col min="6917" max="6917" width="14.6640625" style="164" hidden="1" customWidth="1"/>
    <col min="6918" max="6918" width="12.6640625" style="164" hidden="1" customWidth="1"/>
    <col min="6919" max="6919" width="9.33203125" style="164" hidden="1" customWidth="1"/>
    <col min="6920" max="6920" width="0" style="164" hidden="1" customWidth="1"/>
    <col min="6921" max="7168" width="0" style="164" hidden="1"/>
    <col min="7169" max="7169" width="16.33203125" style="164" hidden="1" customWidth="1"/>
    <col min="7170" max="7171" width="13.44140625" style="164" hidden="1" customWidth="1"/>
    <col min="7172" max="7172" width="16" style="164" hidden="1" customWidth="1"/>
    <col min="7173" max="7173" width="14.6640625" style="164" hidden="1" customWidth="1"/>
    <col min="7174" max="7174" width="12.6640625" style="164" hidden="1" customWidth="1"/>
    <col min="7175" max="7175" width="9.33203125" style="164" hidden="1" customWidth="1"/>
    <col min="7176" max="7176" width="0" style="164" hidden="1" customWidth="1"/>
    <col min="7177" max="7424" width="0" style="164" hidden="1"/>
    <col min="7425" max="7425" width="16.33203125" style="164" hidden="1" customWidth="1"/>
    <col min="7426" max="7427" width="13.44140625" style="164" hidden="1" customWidth="1"/>
    <col min="7428" max="7428" width="16" style="164" hidden="1" customWidth="1"/>
    <col min="7429" max="7429" width="14.6640625" style="164" hidden="1" customWidth="1"/>
    <col min="7430" max="7430" width="12.6640625" style="164" hidden="1" customWidth="1"/>
    <col min="7431" max="7431" width="9.33203125" style="164" hidden="1" customWidth="1"/>
    <col min="7432" max="7432" width="0" style="164" hidden="1" customWidth="1"/>
    <col min="7433" max="7680" width="0" style="164" hidden="1"/>
    <col min="7681" max="7681" width="16.33203125" style="164" hidden="1" customWidth="1"/>
    <col min="7682" max="7683" width="13.44140625" style="164" hidden="1" customWidth="1"/>
    <col min="7684" max="7684" width="16" style="164" hidden="1" customWidth="1"/>
    <col min="7685" max="7685" width="14.6640625" style="164" hidden="1" customWidth="1"/>
    <col min="7686" max="7686" width="12.6640625" style="164" hidden="1" customWidth="1"/>
    <col min="7687" max="7687" width="9.33203125" style="164" hidden="1" customWidth="1"/>
    <col min="7688" max="7688" width="0" style="164" hidden="1" customWidth="1"/>
    <col min="7689" max="7936" width="0" style="164" hidden="1"/>
    <col min="7937" max="7937" width="16.33203125" style="164" hidden="1" customWidth="1"/>
    <col min="7938" max="7939" width="13.44140625" style="164" hidden="1" customWidth="1"/>
    <col min="7940" max="7940" width="16" style="164" hidden="1" customWidth="1"/>
    <col min="7941" max="7941" width="14.6640625" style="164" hidden="1" customWidth="1"/>
    <col min="7942" max="7942" width="12.6640625" style="164" hidden="1" customWidth="1"/>
    <col min="7943" max="7943" width="9.33203125" style="164" hidden="1" customWidth="1"/>
    <col min="7944" max="7944" width="0" style="164" hidden="1" customWidth="1"/>
    <col min="7945" max="8192" width="0" style="164" hidden="1"/>
    <col min="8193" max="8193" width="16.33203125" style="164" hidden="1" customWidth="1"/>
    <col min="8194" max="8195" width="13.44140625" style="164" hidden="1" customWidth="1"/>
    <col min="8196" max="8196" width="16" style="164" hidden="1" customWidth="1"/>
    <col min="8197" max="8197" width="14.6640625" style="164" hidden="1" customWidth="1"/>
    <col min="8198" max="8198" width="12.6640625" style="164" hidden="1" customWidth="1"/>
    <col min="8199" max="8199" width="9.33203125" style="164" hidden="1" customWidth="1"/>
    <col min="8200" max="8200" width="0" style="164" hidden="1" customWidth="1"/>
    <col min="8201" max="8448" width="0" style="164" hidden="1"/>
    <col min="8449" max="8449" width="16.33203125" style="164" hidden="1" customWidth="1"/>
    <col min="8450" max="8451" width="13.44140625" style="164" hidden="1" customWidth="1"/>
    <col min="8452" max="8452" width="16" style="164" hidden="1" customWidth="1"/>
    <col min="8453" max="8453" width="14.6640625" style="164" hidden="1" customWidth="1"/>
    <col min="8454" max="8454" width="12.6640625" style="164" hidden="1" customWidth="1"/>
    <col min="8455" max="8455" width="9.33203125" style="164" hidden="1" customWidth="1"/>
    <col min="8456" max="8456" width="0" style="164" hidden="1" customWidth="1"/>
    <col min="8457" max="8704" width="0" style="164" hidden="1"/>
    <col min="8705" max="8705" width="16.33203125" style="164" hidden="1" customWidth="1"/>
    <col min="8706" max="8707" width="13.44140625" style="164" hidden="1" customWidth="1"/>
    <col min="8708" max="8708" width="16" style="164" hidden="1" customWidth="1"/>
    <col min="8709" max="8709" width="14.6640625" style="164" hidden="1" customWidth="1"/>
    <col min="8710" max="8710" width="12.6640625" style="164" hidden="1" customWidth="1"/>
    <col min="8711" max="8711" width="9.33203125" style="164" hidden="1" customWidth="1"/>
    <col min="8712" max="8712" width="0" style="164" hidden="1" customWidth="1"/>
    <col min="8713" max="8960" width="0" style="164" hidden="1"/>
    <col min="8961" max="8961" width="16.33203125" style="164" hidden="1" customWidth="1"/>
    <col min="8962" max="8963" width="13.44140625" style="164" hidden="1" customWidth="1"/>
    <col min="8964" max="8964" width="16" style="164" hidden="1" customWidth="1"/>
    <col min="8965" max="8965" width="14.6640625" style="164" hidden="1" customWidth="1"/>
    <col min="8966" max="8966" width="12.6640625" style="164" hidden="1" customWidth="1"/>
    <col min="8967" max="8967" width="9.33203125" style="164" hidden="1" customWidth="1"/>
    <col min="8968" max="8968" width="0" style="164" hidden="1" customWidth="1"/>
    <col min="8969" max="9216" width="0" style="164" hidden="1"/>
    <col min="9217" max="9217" width="16.33203125" style="164" hidden="1" customWidth="1"/>
    <col min="9218" max="9219" width="13.44140625" style="164" hidden="1" customWidth="1"/>
    <col min="9220" max="9220" width="16" style="164" hidden="1" customWidth="1"/>
    <col min="9221" max="9221" width="14.6640625" style="164" hidden="1" customWidth="1"/>
    <col min="9222" max="9222" width="12.6640625" style="164" hidden="1" customWidth="1"/>
    <col min="9223" max="9223" width="9.33203125" style="164" hidden="1" customWidth="1"/>
    <col min="9224" max="9224" width="0" style="164" hidden="1" customWidth="1"/>
    <col min="9225" max="9472" width="0" style="164" hidden="1"/>
    <col min="9473" max="9473" width="16.33203125" style="164" hidden="1" customWidth="1"/>
    <col min="9474" max="9475" width="13.44140625" style="164" hidden="1" customWidth="1"/>
    <col min="9476" max="9476" width="16" style="164" hidden="1" customWidth="1"/>
    <col min="9477" max="9477" width="14.6640625" style="164" hidden="1" customWidth="1"/>
    <col min="9478" max="9478" width="12.6640625" style="164" hidden="1" customWidth="1"/>
    <col min="9479" max="9479" width="9.33203125" style="164" hidden="1" customWidth="1"/>
    <col min="9480" max="9480" width="0" style="164" hidden="1" customWidth="1"/>
    <col min="9481" max="9728" width="0" style="164" hidden="1"/>
    <col min="9729" max="9729" width="16.33203125" style="164" hidden="1" customWidth="1"/>
    <col min="9730" max="9731" width="13.44140625" style="164" hidden="1" customWidth="1"/>
    <col min="9732" max="9732" width="16" style="164" hidden="1" customWidth="1"/>
    <col min="9733" max="9733" width="14.6640625" style="164" hidden="1" customWidth="1"/>
    <col min="9734" max="9734" width="12.6640625" style="164" hidden="1" customWidth="1"/>
    <col min="9735" max="9735" width="9.33203125" style="164" hidden="1" customWidth="1"/>
    <col min="9736" max="9736" width="0" style="164" hidden="1" customWidth="1"/>
    <col min="9737" max="9984" width="0" style="164" hidden="1"/>
    <col min="9985" max="9985" width="16.33203125" style="164" hidden="1" customWidth="1"/>
    <col min="9986" max="9987" width="13.44140625" style="164" hidden="1" customWidth="1"/>
    <col min="9988" max="9988" width="16" style="164" hidden="1" customWidth="1"/>
    <col min="9989" max="9989" width="14.6640625" style="164" hidden="1" customWidth="1"/>
    <col min="9990" max="9990" width="12.6640625" style="164" hidden="1" customWidth="1"/>
    <col min="9991" max="9991" width="9.33203125" style="164" hidden="1" customWidth="1"/>
    <col min="9992" max="9992" width="0" style="164" hidden="1" customWidth="1"/>
    <col min="9993" max="10240" width="0" style="164" hidden="1"/>
    <col min="10241" max="10241" width="16.33203125" style="164" hidden="1" customWidth="1"/>
    <col min="10242" max="10243" width="13.44140625" style="164" hidden="1" customWidth="1"/>
    <col min="10244" max="10244" width="16" style="164" hidden="1" customWidth="1"/>
    <col min="10245" max="10245" width="14.6640625" style="164" hidden="1" customWidth="1"/>
    <col min="10246" max="10246" width="12.6640625" style="164" hidden="1" customWidth="1"/>
    <col min="10247" max="10247" width="9.33203125" style="164" hidden="1" customWidth="1"/>
    <col min="10248" max="10248" width="0" style="164" hidden="1" customWidth="1"/>
    <col min="10249" max="10496" width="0" style="164" hidden="1"/>
    <col min="10497" max="10497" width="16.33203125" style="164" hidden="1" customWidth="1"/>
    <col min="10498" max="10499" width="13.44140625" style="164" hidden="1" customWidth="1"/>
    <col min="10500" max="10500" width="16" style="164" hidden="1" customWidth="1"/>
    <col min="10501" max="10501" width="14.6640625" style="164" hidden="1" customWidth="1"/>
    <col min="10502" max="10502" width="12.6640625" style="164" hidden="1" customWidth="1"/>
    <col min="10503" max="10503" width="9.33203125" style="164" hidden="1" customWidth="1"/>
    <col min="10504" max="10504" width="0" style="164" hidden="1" customWidth="1"/>
    <col min="10505" max="10752" width="0" style="164" hidden="1"/>
    <col min="10753" max="10753" width="16.33203125" style="164" hidden="1" customWidth="1"/>
    <col min="10754" max="10755" width="13.44140625" style="164" hidden="1" customWidth="1"/>
    <col min="10756" max="10756" width="16" style="164" hidden="1" customWidth="1"/>
    <col min="10757" max="10757" width="14.6640625" style="164" hidden="1" customWidth="1"/>
    <col min="10758" max="10758" width="12.6640625" style="164" hidden="1" customWidth="1"/>
    <col min="10759" max="10759" width="9.33203125" style="164" hidden="1" customWidth="1"/>
    <col min="10760" max="10760" width="0" style="164" hidden="1" customWidth="1"/>
    <col min="10761" max="11008" width="0" style="164" hidden="1"/>
    <col min="11009" max="11009" width="16.33203125" style="164" hidden="1" customWidth="1"/>
    <col min="11010" max="11011" width="13.44140625" style="164" hidden="1" customWidth="1"/>
    <col min="11012" max="11012" width="16" style="164" hidden="1" customWidth="1"/>
    <col min="11013" max="11013" width="14.6640625" style="164" hidden="1" customWidth="1"/>
    <col min="11014" max="11014" width="12.6640625" style="164" hidden="1" customWidth="1"/>
    <col min="11015" max="11015" width="9.33203125" style="164" hidden="1" customWidth="1"/>
    <col min="11016" max="11016" width="0" style="164" hidden="1" customWidth="1"/>
    <col min="11017" max="11264" width="0" style="164" hidden="1"/>
    <col min="11265" max="11265" width="16.33203125" style="164" hidden="1" customWidth="1"/>
    <col min="11266" max="11267" width="13.44140625" style="164" hidden="1" customWidth="1"/>
    <col min="11268" max="11268" width="16" style="164" hidden="1" customWidth="1"/>
    <col min="11269" max="11269" width="14.6640625" style="164" hidden="1" customWidth="1"/>
    <col min="11270" max="11270" width="12.6640625" style="164" hidden="1" customWidth="1"/>
    <col min="11271" max="11271" width="9.33203125" style="164" hidden="1" customWidth="1"/>
    <col min="11272" max="11272" width="0" style="164" hidden="1" customWidth="1"/>
    <col min="11273" max="11520" width="0" style="164" hidden="1"/>
    <col min="11521" max="11521" width="16.33203125" style="164" hidden="1" customWidth="1"/>
    <col min="11522" max="11523" width="13.44140625" style="164" hidden="1" customWidth="1"/>
    <col min="11524" max="11524" width="16" style="164" hidden="1" customWidth="1"/>
    <col min="11525" max="11525" width="14.6640625" style="164" hidden="1" customWidth="1"/>
    <col min="11526" max="11526" width="12.6640625" style="164" hidden="1" customWidth="1"/>
    <col min="11527" max="11527" width="9.33203125" style="164" hidden="1" customWidth="1"/>
    <col min="11528" max="11528" width="0" style="164" hidden="1" customWidth="1"/>
    <col min="11529" max="11776" width="0" style="164" hidden="1"/>
    <col min="11777" max="11777" width="16.33203125" style="164" hidden="1" customWidth="1"/>
    <col min="11778" max="11779" width="13.44140625" style="164" hidden="1" customWidth="1"/>
    <col min="11780" max="11780" width="16" style="164" hidden="1" customWidth="1"/>
    <col min="11781" max="11781" width="14.6640625" style="164" hidden="1" customWidth="1"/>
    <col min="11782" max="11782" width="12.6640625" style="164" hidden="1" customWidth="1"/>
    <col min="11783" max="11783" width="9.33203125" style="164" hidden="1" customWidth="1"/>
    <col min="11784" max="11784" width="0" style="164" hidden="1" customWidth="1"/>
    <col min="11785" max="12032" width="0" style="164" hidden="1"/>
    <col min="12033" max="12033" width="16.33203125" style="164" hidden="1" customWidth="1"/>
    <col min="12034" max="12035" width="13.44140625" style="164" hidden="1" customWidth="1"/>
    <col min="12036" max="12036" width="16" style="164" hidden="1" customWidth="1"/>
    <col min="12037" max="12037" width="14.6640625" style="164" hidden="1" customWidth="1"/>
    <col min="12038" max="12038" width="12.6640625" style="164" hidden="1" customWidth="1"/>
    <col min="12039" max="12039" width="9.33203125" style="164" hidden="1" customWidth="1"/>
    <col min="12040" max="12040" width="0" style="164" hidden="1" customWidth="1"/>
    <col min="12041" max="12288" width="0" style="164" hidden="1"/>
    <col min="12289" max="12289" width="16.33203125" style="164" hidden="1" customWidth="1"/>
    <col min="12290" max="12291" width="13.44140625" style="164" hidden="1" customWidth="1"/>
    <col min="12292" max="12292" width="16" style="164" hidden="1" customWidth="1"/>
    <col min="12293" max="12293" width="14.6640625" style="164" hidden="1" customWidth="1"/>
    <col min="12294" max="12294" width="12.6640625" style="164" hidden="1" customWidth="1"/>
    <col min="12295" max="12295" width="9.33203125" style="164" hidden="1" customWidth="1"/>
    <col min="12296" max="12296" width="0" style="164" hidden="1" customWidth="1"/>
    <col min="12297" max="12544" width="0" style="164" hidden="1"/>
    <col min="12545" max="12545" width="16.33203125" style="164" hidden="1" customWidth="1"/>
    <col min="12546" max="12547" width="13.44140625" style="164" hidden="1" customWidth="1"/>
    <col min="12548" max="12548" width="16" style="164" hidden="1" customWidth="1"/>
    <col min="12549" max="12549" width="14.6640625" style="164" hidden="1" customWidth="1"/>
    <col min="12550" max="12550" width="12.6640625" style="164" hidden="1" customWidth="1"/>
    <col min="12551" max="12551" width="9.33203125" style="164" hidden="1" customWidth="1"/>
    <col min="12552" max="12552" width="0" style="164" hidden="1" customWidth="1"/>
    <col min="12553" max="12800" width="0" style="164" hidden="1"/>
    <col min="12801" max="12801" width="16.33203125" style="164" hidden="1" customWidth="1"/>
    <col min="12802" max="12803" width="13.44140625" style="164" hidden="1" customWidth="1"/>
    <col min="12804" max="12804" width="16" style="164" hidden="1" customWidth="1"/>
    <col min="12805" max="12805" width="14.6640625" style="164" hidden="1" customWidth="1"/>
    <col min="12806" max="12806" width="12.6640625" style="164" hidden="1" customWidth="1"/>
    <col min="12807" max="12807" width="9.33203125" style="164" hidden="1" customWidth="1"/>
    <col min="12808" max="12808" width="0" style="164" hidden="1" customWidth="1"/>
    <col min="12809" max="13056" width="0" style="164" hidden="1"/>
    <col min="13057" max="13057" width="16.33203125" style="164" hidden="1" customWidth="1"/>
    <col min="13058" max="13059" width="13.44140625" style="164" hidden="1" customWidth="1"/>
    <col min="13060" max="13060" width="16" style="164" hidden="1" customWidth="1"/>
    <col min="13061" max="13061" width="14.6640625" style="164" hidden="1" customWidth="1"/>
    <col min="13062" max="13062" width="12.6640625" style="164" hidden="1" customWidth="1"/>
    <col min="13063" max="13063" width="9.33203125" style="164" hidden="1" customWidth="1"/>
    <col min="13064" max="13064" width="0" style="164" hidden="1" customWidth="1"/>
    <col min="13065" max="13312" width="0" style="164" hidden="1"/>
    <col min="13313" max="13313" width="16.33203125" style="164" hidden="1" customWidth="1"/>
    <col min="13314" max="13315" width="13.44140625" style="164" hidden="1" customWidth="1"/>
    <col min="13316" max="13316" width="16" style="164" hidden="1" customWidth="1"/>
    <col min="13317" max="13317" width="14.6640625" style="164" hidden="1" customWidth="1"/>
    <col min="13318" max="13318" width="12.6640625" style="164" hidden="1" customWidth="1"/>
    <col min="13319" max="13319" width="9.33203125" style="164" hidden="1" customWidth="1"/>
    <col min="13320" max="13320" width="0" style="164" hidden="1" customWidth="1"/>
    <col min="13321" max="13568" width="0" style="164" hidden="1"/>
    <col min="13569" max="13569" width="16.33203125" style="164" hidden="1" customWidth="1"/>
    <col min="13570" max="13571" width="13.44140625" style="164" hidden="1" customWidth="1"/>
    <col min="13572" max="13572" width="16" style="164" hidden="1" customWidth="1"/>
    <col min="13573" max="13573" width="14.6640625" style="164" hidden="1" customWidth="1"/>
    <col min="13574" max="13574" width="12.6640625" style="164" hidden="1" customWidth="1"/>
    <col min="13575" max="13575" width="9.33203125" style="164" hidden="1" customWidth="1"/>
    <col min="13576" max="13576" width="0" style="164" hidden="1" customWidth="1"/>
    <col min="13577" max="13824" width="0" style="164" hidden="1"/>
    <col min="13825" max="13825" width="16.33203125" style="164" hidden="1" customWidth="1"/>
    <col min="13826" max="13827" width="13.44140625" style="164" hidden="1" customWidth="1"/>
    <col min="13828" max="13828" width="16" style="164" hidden="1" customWidth="1"/>
    <col min="13829" max="13829" width="14.6640625" style="164" hidden="1" customWidth="1"/>
    <col min="13830" max="13830" width="12.6640625" style="164" hidden="1" customWidth="1"/>
    <col min="13831" max="13831" width="9.33203125" style="164" hidden="1" customWidth="1"/>
    <col min="13832" max="13832" width="0" style="164" hidden="1" customWidth="1"/>
    <col min="13833" max="14080" width="0" style="164" hidden="1"/>
    <col min="14081" max="14081" width="16.33203125" style="164" hidden="1" customWidth="1"/>
    <col min="14082" max="14083" width="13.44140625" style="164" hidden="1" customWidth="1"/>
    <col min="14084" max="14084" width="16" style="164" hidden="1" customWidth="1"/>
    <col min="14085" max="14085" width="14.6640625" style="164" hidden="1" customWidth="1"/>
    <col min="14086" max="14086" width="12.6640625" style="164" hidden="1" customWidth="1"/>
    <col min="14087" max="14087" width="9.33203125" style="164" hidden="1" customWidth="1"/>
    <col min="14088" max="14088" width="0" style="164" hidden="1" customWidth="1"/>
    <col min="14089" max="14336" width="0" style="164" hidden="1"/>
    <col min="14337" max="14337" width="16.33203125" style="164" hidden="1" customWidth="1"/>
    <col min="14338" max="14339" width="13.44140625" style="164" hidden="1" customWidth="1"/>
    <col min="14340" max="14340" width="16" style="164" hidden="1" customWidth="1"/>
    <col min="14341" max="14341" width="14.6640625" style="164" hidden="1" customWidth="1"/>
    <col min="14342" max="14342" width="12.6640625" style="164" hidden="1" customWidth="1"/>
    <col min="14343" max="14343" width="9.33203125" style="164" hidden="1" customWidth="1"/>
    <col min="14344" max="14344" width="0" style="164" hidden="1" customWidth="1"/>
    <col min="14345" max="14592" width="0" style="164" hidden="1"/>
    <col min="14593" max="14593" width="16.33203125" style="164" hidden="1" customWidth="1"/>
    <col min="14594" max="14595" width="13.44140625" style="164" hidden="1" customWidth="1"/>
    <col min="14596" max="14596" width="16" style="164" hidden="1" customWidth="1"/>
    <col min="14597" max="14597" width="14.6640625" style="164" hidden="1" customWidth="1"/>
    <col min="14598" max="14598" width="12.6640625" style="164" hidden="1" customWidth="1"/>
    <col min="14599" max="14599" width="9.33203125" style="164" hidden="1" customWidth="1"/>
    <col min="14600" max="14600" width="0" style="164" hidden="1" customWidth="1"/>
    <col min="14601" max="14848" width="0" style="164" hidden="1"/>
    <col min="14849" max="14849" width="16.33203125" style="164" hidden="1" customWidth="1"/>
    <col min="14850" max="14851" width="13.44140625" style="164" hidden="1" customWidth="1"/>
    <col min="14852" max="14852" width="16" style="164" hidden="1" customWidth="1"/>
    <col min="14853" max="14853" width="14.6640625" style="164" hidden="1" customWidth="1"/>
    <col min="14854" max="14854" width="12.6640625" style="164" hidden="1" customWidth="1"/>
    <col min="14855" max="14855" width="9.33203125" style="164" hidden="1" customWidth="1"/>
    <col min="14856" max="14856" width="0" style="164" hidden="1" customWidth="1"/>
    <col min="14857" max="15104" width="0" style="164" hidden="1"/>
    <col min="15105" max="15105" width="16.33203125" style="164" hidden="1" customWidth="1"/>
    <col min="15106" max="15107" width="13.44140625" style="164" hidden="1" customWidth="1"/>
    <col min="15108" max="15108" width="16" style="164" hidden="1" customWidth="1"/>
    <col min="15109" max="15109" width="14.6640625" style="164" hidden="1" customWidth="1"/>
    <col min="15110" max="15110" width="12.6640625" style="164" hidden="1" customWidth="1"/>
    <col min="15111" max="15111" width="9.33203125" style="164" hidden="1" customWidth="1"/>
    <col min="15112" max="15112" width="0" style="164" hidden="1" customWidth="1"/>
    <col min="15113" max="15360" width="0" style="164" hidden="1"/>
    <col min="15361" max="15361" width="16.33203125" style="164" hidden="1" customWidth="1"/>
    <col min="15362" max="15363" width="13.44140625" style="164" hidden="1" customWidth="1"/>
    <col min="15364" max="15364" width="16" style="164" hidden="1" customWidth="1"/>
    <col min="15365" max="15365" width="14.6640625" style="164" hidden="1" customWidth="1"/>
    <col min="15366" max="15366" width="12.6640625" style="164" hidden="1" customWidth="1"/>
    <col min="15367" max="15367" width="9.33203125" style="164" hidden="1" customWidth="1"/>
    <col min="15368" max="15368" width="0" style="164" hidden="1" customWidth="1"/>
    <col min="15369" max="15616" width="0" style="164" hidden="1"/>
    <col min="15617" max="15617" width="16.33203125" style="164" hidden="1" customWidth="1"/>
    <col min="15618" max="15619" width="13.44140625" style="164" hidden="1" customWidth="1"/>
    <col min="15620" max="15620" width="16" style="164" hidden="1" customWidth="1"/>
    <col min="15621" max="15621" width="14.6640625" style="164" hidden="1" customWidth="1"/>
    <col min="15622" max="15622" width="12.6640625" style="164" hidden="1" customWidth="1"/>
    <col min="15623" max="15623" width="9.33203125" style="164" hidden="1" customWidth="1"/>
    <col min="15624" max="15624" width="0" style="164" hidden="1" customWidth="1"/>
    <col min="15625" max="15872" width="0" style="164" hidden="1"/>
    <col min="15873" max="15873" width="16.33203125" style="164" hidden="1" customWidth="1"/>
    <col min="15874" max="15875" width="13.44140625" style="164" hidden="1" customWidth="1"/>
    <col min="15876" max="15876" width="16" style="164" hidden="1" customWidth="1"/>
    <col min="15877" max="15877" width="14.6640625" style="164" hidden="1" customWidth="1"/>
    <col min="15878" max="15878" width="12.6640625" style="164" hidden="1" customWidth="1"/>
    <col min="15879" max="15879" width="9.33203125" style="164" hidden="1" customWidth="1"/>
    <col min="15880" max="15880" width="0" style="164" hidden="1" customWidth="1"/>
    <col min="15881" max="16128" width="0" style="164" hidden="1"/>
    <col min="16129" max="16129" width="16.33203125" style="164" hidden="1" customWidth="1"/>
    <col min="16130" max="16131" width="13.44140625" style="164" hidden="1" customWidth="1"/>
    <col min="16132" max="16132" width="16" style="164" hidden="1" customWidth="1"/>
    <col min="16133" max="16133" width="14.6640625" style="164" hidden="1" customWidth="1"/>
    <col min="16134" max="16134" width="12.6640625" style="164" hidden="1" customWidth="1"/>
    <col min="16135" max="16135" width="9.33203125" style="164" hidden="1" customWidth="1"/>
    <col min="16136" max="16136" width="0" style="164" hidden="1" customWidth="1"/>
    <col min="16137" max="16384" width="0" style="164" hidden="1"/>
  </cols>
  <sheetData>
    <row r="1" spans="1:7" ht="16.2" thickBot="1">
      <c r="A1" s="163" t="s">
        <v>965</v>
      </c>
    </row>
    <row r="2" spans="1:7">
      <c r="A2" s="166" t="s">
        <v>5</v>
      </c>
      <c r="B2" s="167" t="s">
        <v>11</v>
      </c>
      <c r="C2" s="168" t="s">
        <v>11</v>
      </c>
      <c r="D2" s="169" t="s">
        <v>312</v>
      </c>
      <c r="E2" s="168" t="s">
        <v>11</v>
      </c>
      <c r="F2" s="169" t="s">
        <v>312</v>
      </c>
    </row>
    <row r="3" spans="1:7">
      <c r="B3" s="170" t="s">
        <v>17</v>
      </c>
      <c r="C3" s="171" t="s">
        <v>17</v>
      </c>
      <c r="D3" s="172" t="str">
        <f>B6&amp;"-"</f>
        <v>rev utfall,-</v>
      </c>
      <c r="E3" s="171" t="s">
        <v>17</v>
      </c>
      <c r="F3" s="173" t="s">
        <v>966</v>
      </c>
    </row>
    <row r="4" spans="1:7">
      <c r="A4" s="164" t="s">
        <v>18</v>
      </c>
      <c r="B4" s="174" t="s">
        <v>313</v>
      </c>
      <c r="C4" s="173" t="s">
        <v>313</v>
      </c>
      <c r="D4" s="175" t="s">
        <v>967</v>
      </c>
      <c r="E4" s="173" t="s">
        <v>313</v>
      </c>
      <c r="F4" s="176" t="s">
        <v>22</v>
      </c>
    </row>
    <row r="5" spans="1:7">
      <c r="B5" s="177" t="s">
        <v>968</v>
      </c>
      <c r="C5" s="177" t="s">
        <v>968</v>
      </c>
      <c r="D5" s="178" t="s">
        <v>22</v>
      </c>
      <c r="E5" s="177" t="s">
        <v>969</v>
      </c>
      <c r="F5" s="179"/>
    </row>
    <row r="6" spans="1:7">
      <c r="A6" s="180"/>
      <c r="B6" s="182" t="s">
        <v>970</v>
      </c>
      <c r="C6" s="182" t="s">
        <v>971</v>
      </c>
      <c r="D6" s="179"/>
      <c r="E6" s="181" t="s">
        <v>324</v>
      </c>
      <c r="F6" s="179"/>
    </row>
    <row r="7" spans="1:7">
      <c r="A7" s="180"/>
      <c r="B7" s="182" t="s">
        <v>972</v>
      </c>
      <c r="C7" s="182" t="s">
        <v>973</v>
      </c>
      <c r="D7" s="179"/>
      <c r="E7" s="192" t="s">
        <v>974</v>
      </c>
      <c r="F7" s="179"/>
    </row>
    <row r="8" spans="1:7">
      <c r="A8" s="183"/>
      <c r="B8" s="183"/>
      <c r="C8" s="184"/>
      <c r="D8" s="185"/>
      <c r="E8" s="184"/>
      <c r="F8" s="186"/>
    </row>
    <row r="9" spans="1:7" ht="27" customHeight="1">
      <c r="A9" s="145" t="s">
        <v>334</v>
      </c>
      <c r="B9" s="154"/>
      <c r="C9" s="148"/>
      <c r="D9" s="146"/>
      <c r="E9" s="146"/>
      <c r="F9" s="146"/>
      <c r="G9" s="144"/>
    </row>
    <row r="10" spans="1:7">
      <c r="A10" s="151" t="s">
        <v>314</v>
      </c>
      <c r="B10" s="154">
        <v>56922566</v>
      </c>
      <c r="C10" s="154">
        <v>56988115</v>
      </c>
      <c r="D10" s="154">
        <v>-65549</v>
      </c>
      <c r="E10" s="154">
        <v>41238368</v>
      </c>
      <c r="F10" s="154">
        <v>15684198</v>
      </c>
      <c r="G10" s="146"/>
    </row>
    <row r="11" spans="1:7">
      <c r="A11" s="151" t="s">
        <v>335</v>
      </c>
      <c r="B11" s="154">
        <v>-37059970</v>
      </c>
      <c r="C11" s="154">
        <v>-37040234</v>
      </c>
      <c r="D11" s="154">
        <v>-19736</v>
      </c>
      <c r="E11" s="154">
        <v>-22319991</v>
      </c>
      <c r="F11" s="154">
        <v>-14739979</v>
      </c>
      <c r="G11" s="154"/>
    </row>
    <row r="12" spans="1:7">
      <c r="A12" s="151" t="s">
        <v>336</v>
      </c>
      <c r="B12" s="154">
        <v>26327290</v>
      </c>
      <c r="C12" s="154">
        <v>26353560</v>
      </c>
      <c r="D12" s="154">
        <v>-26270</v>
      </c>
      <c r="E12" s="154">
        <v>22177682</v>
      </c>
      <c r="F12" s="154">
        <v>4149608</v>
      </c>
      <c r="G12" s="154"/>
    </row>
    <row r="13" spans="1:7">
      <c r="A13" s="151" t="s">
        <v>337</v>
      </c>
      <c r="B13" s="154">
        <v>-122082796</v>
      </c>
      <c r="C13" s="154">
        <v>-122580115</v>
      </c>
      <c r="D13" s="154">
        <v>497319</v>
      </c>
      <c r="E13" s="154">
        <v>-116100175</v>
      </c>
      <c r="F13" s="154">
        <v>-5982621</v>
      </c>
      <c r="G13" s="154"/>
    </row>
    <row r="14" spans="1:7">
      <c r="A14" s="151" t="s">
        <v>338</v>
      </c>
      <c r="B14" s="154">
        <v>-170974169</v>
      </c>
      <c r="C14" s="154">
        <v>-170914478</v>
      </c>
      <c r="D14" s="154">
        <v>-59691</v>
      </c>
      <c r="E14" s="154">
        <v>-160364614</v>
      </c>
      <c r="F14" s="154">
        <v>-10609555</v>
      </c>
      <c r="G14" s="154"/>
    </row>
    <row r="15" spans="1:7">
      <c r="A15" s="151" t="s">
        <v>339</v>
      </c>
      <c r="B15" s="154">
        <v>-88459782</v>
      </c>
      <c r="C15" s="154">
        <v>-88409269</v>
      </c>
      <c r="D15" s="154">
        <v>-50513</v>
      </c>
      <c r="E15" s="154">
        <v>-66156779</v>
      </c>
      <c r="F15" s="154">
        <v>-22303003</v>
      </c>
      <c r="G15" s="154"/>
    </row>
    <row r="16" spans="1:7" ht="12.75" customHeight="1">
      <c r="A16" s="151" t="s">
        <v>340</v>
      </c>
      <c r="B16" s="154">
        <v>-31397861</v>
      </c>
      <c r="C16" s="154">
        <v>-31364158</v>
      </c>
      <c r="D16" s="154">
        <v>-33703</v>
      </c>
      <c r="E16" s="154">
        <v>-27731308</v>
      </c>
      <c r="F16" s="154">
        <v>-3666553</v>
      </c>
      <c r="G16" s="154"/>
    </row>
    <row r="17" spans="1:8" ht="12.75" customHeight="1">
      <c r="A17" s="151" t="s">
        <v>341</v>
      </c>
      <c r="B17" s="154">
        <v>-159982289</v>
      </c>
      <c r="C17" s="154">
        <v>-159927520</v>
      </c>
      <c r="D17" s="154">
        <v>-54769</v>
      </c>
      <c r="E17" s="154">
        <v>-150735145</v>
      </c>
      <c r="F17" s="154">
        <v>-9247144</v>
      </c>
      <c r="G17" s="154"/>
    </row>
    <row r="18" spans="1:8" ht="12.75" customHeight="1">
      <c r="A18" s="151" t="s">
        <v>342</v>
      </c>
      <c r="B18" s="154">
        <v>-22062841</v>
      </c>
      <c r="C18" s="154">
        <v>-22015153</v>
      </c>
      <c r="D18" s="154">
        <v>-47688</v>
      </c>
      <c r="E18" s="154">
        <v>-28292587</v>
      </c>
      <c r="F18" s="154">
        <v>6229746</v>
      </c>
      <c r="G18" s="154"/>
    </row>
    <row r="19" spans="1:8" ht="12.75" customHeight="1">
      <c r="A19" s="151" t="s">
        <v>343</v>
      </c>
      <c r="B19" s="154">
        <v>-6058417</v>
      </c>
      <c r="C19" s="154">
        <v>-6112937</v>
      </c>
      <c r="D19" s="154">
        <v>54520</v>
      </c>
      <c r="E19" s="154">
        <v>-6638289</v>
      </c>
      <c r="F19" s="154">
        <v>579872</v>
      </c>
      <c r="G19" s="154"/>
    </row>
    <row r="20" spans="1:8" ht="12.75" customHeight="1">
      <c r="A20" s="151" t="s">
        <v>344</v>
      </c>
      <c r="B20" s="154">
        <v>-47763368</v>
      </c>
      <c r="C20" s="154">
        <v>-47747393</v>
      </c>
      <c r="D20" s="154">
        <v>-15975</v>
      </c>
      <c r="E20" s="154">
        <v>-43868228</v>
      </c>
      <c r="F20" s="154">
        <v>-3895140</v>
      </c>
      <c r="G20" s="154"/>
    </row>
    <row r="21" spans="1:8" ht="12.75" customHeight="1">
      <c r="A21" s="151" t="s">
        <v>345</v>
      </c>
      <c r="B21" s="154">
        <v>-9470261</v>
      </c>
      <c r="C21" s="154">
        <v>-9459508</v>
      </c>
      <c r="D21" s="154">
        <v>-10753</v>
      </c>
      <c r="E21" s="154">
        <v>-1000910</v>
      </c>
      <c r="F21" s="154">
        <v>-8469351</v>
      </c>
      <c r="G21" s="154"/>
    </row>
    <row r="22" spans="1:8">
      <c r="A22" s="151" t="s">
        <v>346</v>
      </c>
      <c r="B22" s="154">
        <v>-44278674</v>
      </c>
      <c r="C22" s="154">
        <v>-44245437</v>
      </c>
      <c r="D22" s="154">
        <v>-33237</v>
      </c>
      <c r="E22" s="154">
        <v>-52133415</v>
      </c>
      <c r="F22" s="154">
        <v>7854741</v>
      </c>
      <c r="G22" s="154"/>
    </row>
    <row r="23" spans="1:8">
      <c r="A23" s="151" t="s">
        <v>347</v>
      </c>
      <c r="B23" s="154">
        <v>-100029075</v>
      </c>
      <c r="C23" s="154">
        <v>-99987897</v>
      </c>
      <c r="D23" s="154">
        <v>-41178</v>
      </c>
      <c r="E23" s="154">
        <v>-96976954</v>
      </c>
      <c r="F23" s="154">
        <v>-3052121</v>
      </c>
      <c r="G23" s="154"/>
    </row>
    <row r="24" spans="1:8">
      <c r="A24" s="151" t="s">
        <v>348</v>
      </c>
      <c r="B24" s="154">
        <v>-292920188</v>
      </c>
      <c r="C24" s="154">
        <v>-292893776</v>
      </c>
      <c r="D24" s="154">
        <v>-26412</v>
      </c>
      <c r="E24" s="154">
        <v>-279076961</v>
      </c>
      <c r="F24" s="154">
        <v>-13843227</v>
      </c>
      <c r="G24" s="154"/>
      <c r="H24" s="187"/>
    </row>
    <row r="25" spans="1:8">
      <c r="A25" s="151" t="s">
        <v>349</v>
      </c>
      <c r="B25" s="154">
        <v>-2102646622</v>
      </c>
      <c r="C25" s="154">
        <v>-2102191270</v>
      </c>
      <c r="D25" s="154">
        <v>-455352</v>
      </c>
      <c r="E25" s="154">
        <v>-1954718009</v>
      </c>
      <c r="F25" s="154">
        <v>-147928613</v>
      </c>
      <c r="G25" s="154"/>
    </row>
    <row r="26" spans="1:8">
      <c r="A26" s="151" t="s">
        <v>350</v>
      </c>
      <c r="B26" s="154">
        <v>-165770084</v>
      </c>
      <c r="C26" s="154">
        <v>-165749540</v>
      </c>
      <c r="D26" s="154">
        <v>-20544</v>
      </c>
      <c r="E26" s="154">
        <v>-156344628</v>
      </c>
      <c r="F26" s="154">
        <v>-9425456</v>
      </c>
      <c r="G26" s="154"/>
    </row>
    <row r="27" spans="1:8">
      <c r="A27" s="151" t="s">
        <v>351</v>
      </c>
      <c r="B27" s="154">
        <v>166511212</v>
      </c>
      <c r="C27" s="154">
        <v>166607958</v>
      </c>
      <c r="D27" s="154">
        <v>-96746</v>
      </c>
      <c r="E27" s="154">
        <v>187174841</v>
      </c>
      <c r="F27" s="154">
        <v>-20663629</v>
      </c>
      <c r="G27" s="154"/>
    </row>
    <row r="28" spans="1:8">
      <c r="A28" s="151" t="s">
        <v>352</v>
      </c>
      <c r="B28" s="154">
        <v>-20138586</v>
      </c>
      <c r="C28" s="154">
        <v>-20106565</v>
      </c>
      <c r="D28" s="154">
        <v>-32021</v>
      </c>
      <c r="E28" s="154">
        <v>-24337289</v>
      </c>
      <c r="F28" s="154">
        <v>4198703</v>
      </c>
      <c r="G28" s="154"/>
    </row>
    <row r="29" spans="1:8">
      <c r="A29" s="151" t="s">
        <v>353</v>
      </c>
      <c r="B29" s="154">
        <v>-116166298</v>
      </c>
      <c r="C29" s="154">
        <v>-116126063</v>
      </c>
      <c r="D29" s="154">
        <v>-40235</v>
      </c>
      <c r="E29" s="154">
        <v>-108714027</v>
      </c>
      <c r="F29" s="154">
        <v>-7452271</v>
      </c>
      <c r="G29" s="154"/>
    </row>
    <row r="30" spans="1:8">
      <c r="A30" s="151" t="s">
        <v>354</v>
      </c>
      <c r="B30" s="154">
        <v>-15707459</v>
      </c>
      <c r="C30" s="154">
        <v>-15673451</v>
      </c>
      <c r="D30" s="154">
        <v>-34008</v>
      </c>
      <c r="E30" s="154">
        <v>-2172224</v>
      </c>
      <c r="F30" s="154">
        <v>-13535235</v>
      </c>
      <c r="G30" s="154"/>
    </row>
    <row r="31" spans="1:8">
      <c r="A31" s="151" t="s">
        <v>355</v>
      </c>
      <c r="B31" s="154">
        <v>-42631762</v>
      </c>
      <c r="C31" s="154">
        <v>-42788686</v>
      </c>
      <c r="D31" s="154">
        <v>156924</v>
      </c>
      <c r="E31" s="154">
        <v>-47102633</v>
      </c>
      <c r="F31" s="154">
        <v>4470871</v>
      </c>
      <c r="G31" s="154"/>
    </row>
    <row r="32" spans="1:8">
      <c r="A32" s="151" t="s">
        <v>356</v>
      </c>
      <c r="B32" s="154">
        <v>-6983485</v>
      </c>
      <c r="C32" s="154">
        <v>-6956691</v>
      </c>
      <c r="D32" s="154">
        <v>-26794</v>
      </c>
      <c r="E32" s="154">
        <v>-4978866</v>
      </c>
      <c r="F32" s="154">
        <v>-2004619</v>
      </c>
      <c r="G32" s="154"/>
    </row>
    <row r="33" spans="1:7">
      <c r="A33" s="151" t="s">
        <v>357</v>
      </c>
      <c r="B33" s="154">
        <v>-28579167</v>
      </c>
      <c r="C33" s="154">
        <v>-28573765</v>
      </c>
      <c r="D33" s="154">
        <v>-5402</v>
      </c>
      <c r="E33" s="154">
        <v>-26508487</v>
      </c>
      <c r="F33" s="154">
        <v>-2070680</v>
      </c>
      <c r="G33" s="154"/>
    </row>
    <row r="34" spans="1:7">
      <c r="A34" s="151" t="s">
        <v>358</v>
      </c>
      <c r="B34" s="154">
        <v>-59170787</v>
      </c>
      <c r="C34" s="154">
        <v>-59399816</v>
      </c>
      <c r="D34" s="154">
        <v>229029</v>
      </c>
      <c r="E34" s="154">
        <v>-72603650</v>
      </c>
      <c r="F34" s="154">
        <v>13432863</v>
      </c>
      <c r="G34" s="154"/>
    </row>
    <row r="35" spans="1:7">
      <c r="A35" s="151" t="s">
        <v>359</v>
      </c>
      <c r="B35" s="154">
        <v>-43450001</v>
      </c>
      <c r="C35" s="154">
        <v>-43417665</v>
      </c>
      <c r="D35" s="154">
        <v>-32336</v>
      </c>
      <c r="E35" s="154">
        <v>-36726058</v>
      </c>
      <c r="F35" s="154">
        <v>-6723943</v>
      </c>
      <c r="G35" s="154"/>
    </row>
    <row r="36" spans="1:7" ht="27" customHeight="1">
      <c r="A36" s="145" t="s">
        <v>360</v>
      </c>
      <c r="B36" s="154"/>
      <c r="C36" s="154"/>
      <c r="D36" s="154"/>
      <c r="E36" s="154"/>
      <c r="F36" s="154"/>
      <c r="G36" s="154"/>
    </row>
    <row r="37" spans="1:7">
      <c r="A37" s="151" t="s">
        <v>361</v>
      </c>
      <c r="B37" s="154">
        <v>10034240</v>
      </c>
      <c r="C37" s="154">
        <v>10066957</v>
      </c>
      <c r="D37" s="154">
        <v>-32717</v>
      </c>
      <c r="E37" s="154">
        <v>8138954</v>
      </c>
      <c r="F37" s="154">
        <v>1895286</v>
      </c>
      <c r="G37" s="154"/>
    </row>
    <row r="38" spans="1:7">
      <c r="A38" s="151" t="s">
        <v>362</v>
      </c>
      <c r="B38" s="154">
        <v>-3819288</v>
      </c>
      <c r="C38" s="154">
        <v>-3809616</v>
      </c>
      <c r="D38" s="154">
        <v>-9672</v>
      </c>
      <c r="E38" s="154">
        <v>-307149</v>
      </c>
      <c r="F38" s="154">
        <v>-3512139</v>
      </c>
      <c r="G38" s="154"/>
    </row>
    <row r="39" spans="1:7">
      <c r="A39" s="151" t="s">
        <v>363</v>
      </c>
      <c r="B39" s="154">
        <v>-19658063</v>
      </c>
      <c r="C39" s="154">
        <v>-19642604</v>
      </c>
      <c r="D39" s="154">
        <v>-15459</v>
      </c>
      <c r="E39" s="154">
        <v>-21528732</v>
      </c>
      <c r="F39" s="154">
        <v>1870669</v>
      </c>
      <c r="G39" s="154"/>
    </row>
    <row r="40" spans="1:7">
      <c r="A40" s="151" t="s">
        <v>364</v>
      </c>
      <c r="B40" s="154">
        <v>-45026019</v>
      </c>
      <c r="C40" s="154">
        <v>-45014412</v>
      </c>
      <c r="D40" s="154">
        <v>-11607</v>
      </c>
      <c r="E40" s="154">
        <v>-42998630</v>
      </c>
      <c r="F40" s="154">
        <v>-2027389</v>
      </c>
      <c r="G40" s="154"/>
    </row>
    <row r="41" spans="1:7">
      <c r="A41" s="151" t="s">
        <v>365</v>
      </c>
      <c r="B41" s="154">
        <v>23818806</v>
      </c>
      <c r="C41" s="154">
        <v>23837146</v>
      </c>
      <c r="D41" s="154">
        <v>-18340</v>
      </c>
      <c r="E41" s="154">
        <v>27565785</v>
      </c>
      <c r="F41" s="154">
        <v>-3746979</v>
      </c>
      <c r="G41" s="154"/>
    </row>
    <row r="42" spans="1:7">
      <c r="A42" s="151" t="s">
        <v>366</v>
      </c>
      <c r="B42" s="154">
        <v>-109471815</v>
      </c>
      <c r="C42" s="154">
        <v>-109306905</v>
      </c>
      <c r="D42" s="154">
        <v>-164910</v>
      </c>
      <c r="E42" s="154">
        <v>-69709140</v>
      </c>
      <c r="F42" s="154">
        <v>-39762675</v>
      </c>
      <c r="G42" s="154"/>
    </row>
    <row r="43" spans="1:7">
      <c r="A43" s="151" t="s">
        <v>367</v>
      </c>
      <c r="B43" s="154">
        <v>-12045524</v>
      </c>
      <c r="C43" s="154">
        <v>-12041050</v>
      </c>
      <c r="D43" s="154">
        <v>-4474</v>
      </c>
      <c r="E43" s="154">
        <v>-14784483</v>
      </c>
      <c r="F43" s="154">
        <v>2738959</v>
      </c>
      <c r="G43" s="154"/>
    </row>
    <row r="44" spans="1:7">
      <c r="A44" s="151" t="s">
        <v>368</v>
      </c>
      <c r="B44" s="154">
        <v>-13538866</v>
      </c>
      <c r="C44" s="154">
        <v>-13524086</v>
      </c>
      <c r="D44" s="154">
        <v>-14780</v>
      </c>
      <c r="E44" s="154">
        <v>-15062759</v>
      </c>
      <c r="F44" s="154">
        <v>1523893</v>
      </c>
      <c r="G44" s="154"/>
    </row>
    <row r="45" spans="1:7" ht="27" customHeight="1">
      <c r="A45" s="145" t="s">
        <v>369</v>
      </c>
      <c r="B45" s="154"/>
      <c r="C45" s="154"/>
      <c r="D45" s="154"/>
      <c r="E45" s="154"/>
      <c r="F45" s="154"/>
      <c r="G45" s="154"/>
    </row>
    <row r="46" spans="1:7">
      <c r="A46" s="151" t="s">
        <v>370</v>
      </c>
      <c r="B46" s="154">
        <v>7746553</v>
      </c>
      <c r="C46" s="154">
        <v>7813209</v>
      </c>
      <c r="D46" s="154">
        <v>-66656</v>
      </c>
      <c r="E46" s="154">
        <v>-5065486</v>
      </c>
      <c r="F46" s="154">
        <v>12812039</v>
      </c>
      <c r="G46" s="154"/>
    </row>
    <row r="47" spans="1:7">
      <c r="A47" s="151" t="s">
        <v>371</v>
      </c>
      <c r="B47" s="154">
        <v>34245110</v>
      </c>
      <c r="C47" s="154">
        <v>34261380</v>
      </c>
      <c r="D47" s="154">
        <v>-16270</v>
      </c>
      <c r="E47" s="154">
        <v>30514749</v>
      </c>
      <c r="F47" s="154">
        <v>3730361</v>
      </c>
      <c r="G47" s="154"/>
    </row>
    <row r="48" spans="1:7">
      <c r="A48" s="151" t="s">
        <v>372</v>
      </c>
      <c r="B48" s="154">
        <v>12265426</v>
      </c>
      <c r="C48" s="154">
        <v>12274557</v>
      </c>
      <c r="D48" s="154">
        <v>-9131</v>
      </c>
      <c r="E48" s="154">
        <v>19191521</v>
      </c>
      <c r="F48" s="154">
        <v>-6926095</v>
      </c>
      <c r="G48" s="154"/>
    </row>
    <row r="49" spans="1:7">
      <c r="A49" s="151" t="s">
        <v>373</v>
      </c>
      <c r="B49" s="154">
        <v>104780398</v>
      </c>
      <c r="C49" s="154">
        <v>104817105</v>
      </c>
      <c r="D49" s="154">
        <v>-36707</v>
      </c>
      <c r="E49" s="154">
        <v>94529672</v>
      </c>
      <c r="F49" s="154">
        <v>10250726</v>
      </c>
      <c r="G49" s="154"/>
    </row>
    <row r="50" spans="1:7">
      <c r="A50" s="151" t="s">
        <v>374</v>
      </c>
      <c r="B50" s="154">
        <v>54010866</v>
      </c>
      <c r="C50" s="154">
        <v>54062963</v>
      </c>
      <c r="D50" s="154">
        <v>-52097</v>
      </c>
      <c r="E50" s="154">
        <v>49088731</v>
      </c>
      <c r="F50" s="154">
        <v>4922135</v>
      </c>
      <c r="G50" s="154"/>
    </row>
    <row r="51" spans="1:7">
      <c r="A51" s="151" t="s">
        <v>375</v>
      </c>
      <c r="B51" s="154">
        <v>-3750044</v>
      </c>
      <c r="C51" s="154">
        <v>-3741595</v>
      </c>
      <c r="D51" s="154">
        <v>-8449</v>
      </c>
      <c r="E51" s="154">
        <v>-8247561</v>
      </c>
      <c r="F51" s="154">
        <v>4497517</v>
      </c>
      <c r="G51" s="154"/>
    </row>
    <row r="52" spans="1:7">
      <c r="A52" s="151" t="s">
        <v>376</v>
      </c>
      <c r="B52" s="154">
        <v>-51407661</v>
      </c>
      <c r="C52" s="154">
        <v>-51383733</v>
      </c>
      <c r="D52" s="154">
        <v>-23928</v>
      </c>
      <c r="E52" s="154">
        <v>-50186357</v>
      </c>
      <c r="F52" s="154">
        <v>-1221304</v>
      </c>
      <c r="G52" s="154"/>
    </row>
    <row r="53" spans="1:7">
      <c r="A53" s="151" t="s">
        <v>377</v>
      </c>
      <c r="B53" s="154">
        <v>-29010601</v>
      </c>
      <c r="C53" s="154">
        <v>-29004137</v>
      </c>
      <c r="D53" s="154">
        <v>-6464</v>
      </c>
      <c r="E53" s="154">
        <v>-28030384</v>
      </c>
      <c r="F53" s="154">
        <v>-980217</v>
      </c>
      <c r="G53" s="154"/>
    </row>
    <row r="54" spans="1:7">
      <c r="A54" s="151" t="s">
        <v>378</v>
      </c>
      <c r="B54" s="154">
        <v>13470420</v>
      </c>
      <c r="C54" s="154">
        <v>13474851</v>
      </c>
      <c r="D54" s="154">
        <v>-4431</v>
      </c>
      <c r="E54" s="154">
        <v>6045758</v>
      </c>
      <c r="F54" s="154">
        <v>7424662</v>
      </c>
      <c r="G54" s="154"/>
    </row>
    <row r="55" spans="1:7" ht="27" customHeight="1">
      <c r="A55" s="145" t="s">
        <v>379</v>
      </c>
      <c r="B55" s="154"/>
      <c r="C55" s="154"/>
      <c r="D55" s="154"/>
      <c r="E55" s="154"/>
      <c r="F55" s="154"/>
      <c r="G55" s="154"/>
    </row>
    <row r="56" spans="1:7">
      <c r="A56" s="151" t="s">
        <v>380</v>
      </c>
      <c r="B56" s="154">
        <v>379065</v>
      </c>
      <c r="C56" s="154">
        <v>383291</v>
      </c>
      <c r="D56" s="154">
        <v>-4226</v>
      </c>
      <c r="E56" s="154">
        <v>1454954</v>
      </c>
      <c r="F56" s="154">
        <v>-1075889</v>
      </c>
      <c r="G56" s="154"/>
    </row>
    <row r="57" spans="1:7">
      <c r="A57" s="151" t="s">
        <v>381</v>
      </c>
      <c r="B57" s="154">
        <v>35062365</v>
      </c>
      <c r="C57" s="154">
        <v>35084035</v>
      </c>
      <c r="D57" s="154">
        <v>-21670</v>
      </c>
      <c r="E57" s="154">
        <v>22103728</v>
      </c>
      <c r="F57" s="154">
        <v>12958637</v>
      </c>
      <c r="G57" s="154"/>
    </row>
    <row r="58" spans="1:7">
      <c r="A58" s="151" t="s">
        <v>382</v>
      </c>
      <c r="B58" s="154">
        <v>-1895096</v>
      </c>
      <c r="C58" s="154">
        <v>-1887759</v>
      </c>
      <c r="D58" s="154">
        <v>-7337</v>
      </c>
      <c r="E58" s="154">
        <v>-2473820</v>
      </c>
      <c r="F58" s="154">
        <v>578724</v>
      </c>
      <c r="G58" s="154"/>
    </row>
    <row r="59" spans="1:7">
      <c r="A59" s="151" t="s">
        <v>383</v>
      </c>
      <c r="B59" s="154">
        <v>-19098193</v>
      </c>
      <c r="C59" s="154">
        <v>-18976461</v>
      </c>
      <c r="D59" s="154">
        <v>-121732</v>
      </c>
      <c r="E59" s="154">
        <v>-62631088</v>
      </c>
      <c r="F59" s="154">
        <v>43532895</v>
      </c>
      <c r="G59" s="154"/>
    </row>
    <row r="60" spans="1:7">
      <c r="A60" s="151" t="s">
        <v>384</v>
      </c>
      <c r="B60" s="154">
        <v>7796431</v>
      </c>
      <c r="C60" s="154">
        <v>7818588</v>
      </c>
      <c r="D60" s="154">
        <v>-22157</v>
      </c>
      <c r="E60" s="154">
        <v>10432794</v>
      </c>
      <c r="F60" s="154">
        <v>-2636363</v>
      </c>
      <c r="G60" s="154"/>
    </row>
    <row r="61" spans="1:7">
      <c r="A61" s="151" t="s">
        <v>385</v>
      </c>
      <c r="B61" s="154">
        <v>40240367</v>
      </c>
      <c r="C61" s="154">
        <v>40274561</v>
      </c>
      <c r="D61" s="154">
        <v>-34194</v>
      </c>
      <c r="E61" s="154">
        <v>38879004</v>
      </c>
      <c r="F61" s="154">
        <v>1361363</v>
      </c>
      <c r="G61" s="154"/>
    </row>
    <row r="62" spans="1:7">
      <c r="A62" s="151" t="s">
        <v>386</v>
      </c>
      <c r="B62" s="154">
        <v>165375332</v>
      </c>
      <c r="C62" s="154">
        <v>165506696</v>
      </c>
      <c r="D62" s="154">
        <v>-131364</v>
      </c>
      <c r="E62" s="154">
        <v>156630792</v>
      </c>
      <c r="F62" s="154">
        <v>8744540</v>
      </c>
      <c r="G62" s="154"/>
    </row>
    <row r="63" spans="1:7">
      <c r="A63" s="151" t="s">
        <v>387</v>
      </c>
      <c r="B63" s="154">
        <v>38134342</v>
      </c>
      <c r="C63" s="154">
        <v>38149721</v>
      </c>
      <c r="D63" s="154">
        <v>-15379</v>
      </c>
      <c r="E63" s="154">
        <v>32133935</v>
      </c>
      <c r="F63" s="154">
        <v>6000407</v>
      </c>
      <c r="G63" s="154"/>
    </row>
    <row r="64" spans="1:7">
      <c r="A64" s="151" t="s">
        <v>388</v>
      </c>
      <c r="B64" s="154">
        <v>-840766</v>
      </c>
      <c r="C64" s="154">
        <v>-836091</v>
      </c>
      <c r="D64" s="154">
        <v>-4675</v>
      </c>
      <c r="E64" s="154">
        <v>493186</v>
      </c>
      <c r="F64" s="154">
        <v>-1333952</v>
      </c>
      <c r="G64" s="154"/>
    </row>
    <row r="65" spans="1:7">
      <c r="A65" s="151" t="s">
        <v>389</v>
      </c>
      <c r="B65" s="154">
        <v>15279970</v>
      </c>
      <c r="C65" s="154">
        <v>15288749</v>
      </c>
      <c r="D65" s="154">
        <v>-8779</v>
      </c>
      <c r="E65" s="154">
        <v>14006827</v>
      </c>
      <c r="F65" s="154">
        <v>1273143</v>
      </c>
      <c r="G65" s="154"/>
    </row>
    <row r="66" spans="1:7">
      <c r="A66" s="151" t="s">
        <v>390</v>
      </c>
      <c r="B66" s="154">
        <v>-7903085</v>
      </c>
      <c r="C66" s="154">
        <v>-7901823</v>
      </c>
      <c r="D66" s="154">
        <v>-1262</v>
      </c>
      <c r="E66" s="154">
        <v>-5271280</v>
      </c>
      <c r="F66" s="154">
        <v>-2631805</v>
      </c>
      <c r="G66" s="154"/>
    </row>
    <row r="67" spans="1:7">
      <c r="A67" s="151" t="s">
        <v>391</v>
      </c>
      <c r="B67" s="154">
        <v>3101477</v>
      </c>
      <c r="C67" s="154">
        <v>3111330</v>
      </c>
      <c r="D67" s="154">
        <v>-9853</v>
      </c>
      <c r="E67" s="154">
        <v>1505873</v>
      </c>
      <c r="F67" s="154">
        <v>1595604</v>
      </c>
      <c r="G67" s="154"/>
    </row>
    <row r="68" spans="1:7">
      <c r="A68" s="151" t="s">
        <v>392</v>
      </c>
      <c r="B68" s="154">
        <v>315196</v>
      </c>
      <c r="C68" s="154">
        <v>319682</v>
      </c>
      <c r="D68" s="154">
        <v>-4486</v>
      </c>
      <c r="E68" s="154">
        <v>-1072147</v>
      </c>
      <c r="F68" s="154">
        <v>1387343</v>
      </c>
      <c r="G68" s="154"/>
    </row>
    <row r="69" spans="1:7" ht="27" customHeight="1">
      <c r="A69" s="145" t="s">
        <v>393</v>
      </c>
      <c r="B69" s="154"/>
      <c r="C69" s="154"/>
      <c r="D69" s="154"/>
      <c r="E69" s="154"/>
      <c r="F69" s="154"/>
      <c r="G69" s="154"/>
    </row>
    <row r="70" spans="1:7">
      <c r="A70" s="151" t="s">
        <v>394</v>
      </c>
      <c r="B70" s="154">
        <v>1156168</v>
      </c>
      <c r="C70" s="154">
        <v>1160654</v>
      </c>
      <c r="D70" s="154">
        <v>-4486</v>
      </c>
      <c r="E70" s="154">
        <v>-1389947</v>
      </c>
      <c r="F70" s="154">
        <v>2546115</v>
      </c>
      <c r="G70" s="154"/>
    </row>
    <row r="71" spans="1:7">
      <c r="A71" s="151" t="s">
        <v>395</v>
      </c>
      <c r="B71" s="154">
        <v>56084952</v>
      </c>
      <c r="C71" s="154">
        <v>56103817</v>
      </c>
      <c r="D71" s="154">
        <v>-18865</v>
      </c>
      <c r="E71" s="154">
        <v>55812602</v>
      </c>
      <c r="F71" s="154">
        <v>272350</v>
      </c>
      <c r="G71" s="154"/>
    </row>
    <row r="72" spans="1:7">
      <c r="A72" s="151" t="s">
        <v>396</v>
      </c>
      <c r="B72" s="154">
        <v>16629021</v>
      </c>
      <c r="C72" s="154">
        <v>16653781</v>
      </c>
      <c r="D72" s="154">
        <v>-24760</v>
      </c>
      <c r="E72" s="154">
        <v>15251972</v>
      </c>
      <c r="F72" s="154">
        <v>1377049</v>
      </c>
      <c r="G72" s="154"/>
    </row>
    <row r="73" spans="1:7">
      <c r="A73" s="151" t="s">
        <v>397</v>
      </c>
      <c r="B73" s="154">
        <v>-5545900</v>
      </c>
      <c r="C73" s="154">
        <v>-5539851</v>
      </c>
      <c r="D73" s="154">
        <v>-6049</v>
      </c>
      <c r="E73" s="154">
        <v>-8822638</v>
      </c>
      <c r="F73" s="154">
        <v>3276738</v>
      </c>
      <c r="G73" s="154"/>
    </row>
    <row r="74" spans="1:7">
      <c r="A74" s="151" t="s">
        <v>398</v>
      </c>
      <c r="B74" s="154">
        <v>-31086950</v>
      </c>
      <c r="C74" s="154">
        <v>-31080831</v>
      </c>
      <c r="D74" s="154">
        <v>-6119</v>
      </c>
      <c r="E74" s="154">
        <v>-34857243</v>
      </c>
      <c r="F74" s="154">
        <v>3770293</v>
      </c>
      <c r="G74" s="154"/>
    </row>
    <row r="75" spans="1:7">
      <c r="A75" s="151" t="s">
        <v>399</v>
      </c>
      <c r="B75" s="154">
        <v>86025232</v>
      </c>
      <c r="C75" s="154">
        <v>86150043</v>
      </c>
      <c r="D75" s="154">
        <v>-124811</v>
      </c>
      <c r="E75" s="154">
        <v>86238421</v>
      </c>
      <c r="F75" s="154">
        <v>-213189</v>
      </c>
      <c r="G75" s="154"/>
    </row>
    <row r="76" spans="1:7">
      <c r="A76" s="151" t="s">
        <v>400</v>
      </c>
      <c r="B76" s="154">
        <v>-8670704</v>
      </c>
      <c r="C76" s="154">
        <v>-8666284</v>
      </c>
      <c r="D76" s="154">
        <v>-4420</v>
      </c>
      <c r="E76" s="154">
        <v>-7486249</v>
      </c>
      <c r="F76" s="154">
        <v>-1184455</v>
      </c>
      <c r="G76" s="154"/>
    </row>
    <row r="77" spans="1:7">
      <c r="A77" s="151" t="s">
        <v>401</v>
      </c>
      <c r="B77" s="154">
        <v>87376052</v>
      </c>
      <c r="C77" s="154">
        <v>87410173</v>
      </c>
      <c r="D77" s="154">
        <v>-34121</v>
      </c>
      <c r="E77" s="154">
        <v>70822875</v>
      </c>
      <c r="F77" s="154">
        <v>16553177</v>
      </c>
      <c r="G77" s="154"/>
    </row>
    <row r="78" spans="1:7">
      <c r="A78" s="151" t="s">
        <v>402</v>
      </c>
      <c r="B78" s="154">
        <v>9206325</v>
      </c>
      <c r="C78" s="154">
        <v>9215104</v>
      </c>
      <c r="D78" s="154">
        <v>-8779</v>
      </c>
      <c r="E78" s="154">
        <v>15589525</v>
      </c>
      <c r="F78" s="154">
        <v>-6383200</v>
      </c>
      <c r="G78" s="154"/>
    </row>
    <row r="79" spans="1:7">
      <c r="A79" s="151" t="s">
        <v>403</v>
      </c>
      <c r="B79" s="154">
        <v>26398590</v>
      </c>
      <c r="C79" s="154">
        <v>26414417</v>
      </c>
      <c r="D79" s="154">
        <v>-15827</v>
      </c>
      <c r="E79" s="154">
        <v>27551429</v>
      </c>
      <c r="F79" s="154">
        <v>-1152839</v>
      </c>
      <c r="G79" s="154"/>
    </row>
    <row r="80" spans="1:7">
      <c r="A80" s="151" t="s">
        <v>404</v>
      </c>
      <c r="B80" s="154">
        <v>1232894</v>
      </c>
      <c r="C80" s="154">
        <v>1243900</v>
      </c>
      <c r="D80" s="154">
        <v>-11006</v>
      </c>
      <c r="E80" s="154">
        <v>1606624</v>
      </c>
      <c r="F80" s="154">
        <v>-373730</v>
      </c>
      <c r="G80" s="154"/>
    </row>
    <row r="81" spans="1:7">
      <c r="A81" s="151" t="s">
        <v>405</v>
      </c>
      <c r="B81" s="154">
        <v>8725508</v>
      </c>
      <c r="C81" s="154">
        <v>8744098</v>
      </c>
      <c r="D81" s="154">
        <v>-18590</v>
      </c>
      <c r="E81" s="154">
        <v>9710242</v>
      </c>
      <c r="F81" s="154">
        <v>-984734</v>
      </c>
      <c r="G81" s="154"/>
    </row>
    <row r="82" spans="1:7">
      <c r="A82" s="151" t="s">
        <v>406</v>
      </c>
      <c r="B82" s="154">
        <v>39981021</v>
      </c>
      <c r="C82" s="154">
        <v>40013936</v>
      </c>
      <c r="D82" s="154">
        <v>-32915</v>
      </c>
      <c r="E82" s="154">
        <v>40894381</v>
      </c>
      <c r="F82" s="154">
        <v>-913360</v>
      </c>
      <c r="G82" s="154"/>
    </row>
    <row r="83" spans="1:7" ht="27" customHeight="1">
      <c r="A83" s="145" t="s">
        <v>407</v>
      </c>
      <c r="B83" s="154"/>
      <c r="C83" s="154"/>
      <c r="D83" s="154"/>
      <c r="E83" s="154"/>
      <c r="F83" s="154"/>
      <c r="G83" s="154"/>
    </row>
    <row r="84" spans="1:7">
      <c r="A84" s="151" t="s">
        <v>408</v>
      </c>
      <c r="B84" s="154">
        <v>8679001</v>
      </c>
      <c r="C84" s="154">
        <v>8693123</v>
      </c>
      <c r="D84" s="154">
        <v>-14122</v>
      </c>
      <c r="E84" s="154">
        <v>3711372</v>
      </c>
      <c r="F84" s="154">
        <v>4967629</v>
      </c>
      <c r="G84" s="154"/>
    </row>
    <row r="85" spans="1:7">
      <c r="A85" s="151" t="s">
        <v>409</v>
      </c>
      <c r="B85" s="154">
        <v>7130624</v>
      </c>
      <c r="C85" s="154">
        <v>7136531</v>
      </c>
      <c r="D85" s="154">
        <v>-5907</v>
      </c>
      <c r="E85" s="154">
        <v>541921</v>
      </c>
      <c r="F85" s="154">
        <v>6588703</v>
      </c>
      <c r="G85" s="154"/>
    </row>
    <row r="86" spans="1:7">
      <c r="A86" s="151" t="s">
        <v>410</v>
      </c>
      <c r="B86" s="154">
        <v>58183900</v>
      </c>
      <c r="C86" s="154">
        <v>58211227</v>
      </c>
      <c r="D86" s="154">
        <v>-27327</v>
      </c>
      <c r="E86" s="154">
        <v>52023116</v>
      </c>
      <c r="F86" s="154">
        <v>6160784</v>
      </c>
      <c r="G86" s="154"/>
    </row>
    <row r="87" spans="1:7">
      <c r="A87" s="151" t="s">
        <v>411</v>
      </c>
      <c r="B87" s="154">
        <v>11743444</v>
      </c>
      <c r="C87" s="154">
        <v>11752501</v>
      </c>
      <c r="D87" s="154">
        <v>-9057</v>
      </c>
      <c r="E87" s="154">
        <v>10033253</v>
      </c>
      <c r="F87" s="154">
        <v>1710191</v>
      </c>
      <c r="G87" s="154"/>
    </row>
    <row r="88" spans="1:7">
      <c r="A88" s="151" t="s">
        <v>412</v>
      </c>
      <c r="B88" s="154">
        <v>34078028</v>
      </c>
      <c r="C88" s="154">
        <v>34090799</v>
      </c>
      <c r="D88" s="154">
        <v>-12771</v>
      </c>
      <c r="E88" s="154">
        <v>31435783</v>
      </c>
      <c r="F88" s="154">
        <v>2642245</v>
      </c>
      <c r="G88" s="154"/>
    </row>
    <row r="89" spans="1:7">
      <c r="A89" s="151" t="s">
        <v>413</v>
      </c>
      <c r="B89" s="154">
        <v>2385158</v>
      </c>
      <c r="C89" s="154">
        <v>2392882</v>
      </c>
      <c r="D89" s="154">
        <v>-7724</v>
      </c>
      <c r="E89" s="154">
        <v>-3049154</v>
      </c>
      <c r="F89" s="154">
        <v>5434312</v>
      </c>
      <c r="G89" s="154"/>
    </row>
    <row r="90" spans="1:7">
      <c r="A90" s="151" t="s">
        <v>414</v>
      </c>
      <c r="B90" s="154">
        <v>63094883</v>
      </c>
      <c r="C90" s="154">
        <v>63174902</v>
      </c>
      <c r="D90" s="154">
        <v>-80019</v>
      </c>
      <c r="E90" s="154">
        <v>60595857</v>
      </c>
      <c r="F90" s="154">
        <v>2499026</v>
      </c>
      <c r="G90" s="154"/>
    </row>
    <row r="91" spans="1:7">
      <c r="A91" s="151" t="s">
        <v>415</v>
      </c>
      <c r="B91" s="154">
        <v>-3341536</v>
      </c>
      <c r="C91" s="154">
        <v>-3328602</v>
      </c>
      <c r="D91" s="154">
        <v>-12934</v>
      </c>
      <c r="E91" s="154">
        <v>-8072405</v>
      </c>
      <c r="F91" s="154">
        <v>4730869</v>
      </c>
      <c r="G91" s="154"/>
    </row>
    <row r="92" spans="1:7">
      <c r="A92" s="145" t="s">
        <v>416</v>
      </c>
      <c r="B92" s="154"/>
      <c r="C92" s="154"/>
      <c r="D92" s="154"/>
      <c r="E92" s="154"/>
      <c r="F92" s="154"/>
      <c r="G92" s="154"/>
    </row>
    <row r="93" spans="1:7">
      <c r="A93" s="151" t="s">
        <v>417</v>
      </c>
      <c r="B93" s="154">
        <v>9663586</v>
      </c>
      <c r="C93" s="154">
        <v>9673517</v>
      </c>
      <c r="D93" s="154">
        <v>-9931</v>
      </c>
      <c r="E93" s="154">
        <v>7493174</v>
      </c>
      <c r="F93" s="154">
        <v>2170412</v>
      </c>
      <c r="G93" s="154"/>
    </row>
    <row r="94" spans="1:7">
      <c r="A94" s="151" t="s">
        <v>418</v>
      </c>
      <c r="B94" s="154">
        <v>24350043</v>
      </c>
      <c r="C94" s="154">
        <v>24360354</v>
      </c>
      <c r="D94" s="154">
        <v>-10311</v>
      </c>
      <c r="E94" s="154">
        <v>20991968</v>
      </c>
      <c r="F94" s="154">
        <v>3358075</v>
      </c>
      <c r="G94" s="154"/>
    </row>
    <row r="95" spans="1:7">
      <c r="A95" s="151" t="s">
        <v>419</v>
      </c>
      <c r="B95" s="154">
        <v>45556182</v>
      </c>
      <c r="C95" s="154">
        <v>45572083</v>
      </c>
      <c r="D95" s="154">
        <v>-15901</v>
      </c>
      <c r="E95" s="154">
        <v>50356370</v>
      </c>
      <c r="F95" s="154">
        <v>-4800188</v>
      </c>
      <c r="G95" s="154"/>
    </row>
    <row r="96" spans="1:7">
      <c r="A96" s="151" t="s">
        <v>420</v>
      </c>
      <c r="B96" s="154">
        <v>5113204</v>
      </c>
      <c r="C96" s="154">
        <v>5117869</v>
      </c>
      <c r="D96" s="154">
        <v>-4665</v>
      </c>
      <c r="E96" s="154">
        <v>7409427</v>
      </c>
      <c r="F96" s="154">
        <v>-2296223</v>
      </c>
      <c r="G96" s="154"/>
    </row>
    <row r="97" spans="1:7">
      <c r="A97" s="151" t="s">
        <v>421</v>
      </c>
      <c r="B97" s="154">
        <v>164852979</v>
      </c>
      <c r="C97" s="154">
        <v>164931177</v>
      </c>
      <c r="D97" s="154">
        <v>-78198</v>
      </c>
      <c r="E97" s="154">
        <v>157517152</v>
      </c>
      <c r="F97" s="154">
        <v>7335827</v>
      </c>
      <c r="G97" s="154"/>
    </row>
    <row r="98" spans="1:7">
      <c r="A98" s="151" t="s">
        <v>422</v>
      </c>
      <c r="B98" s="154">
        <v>39687954</v>
      </c>
      <c r="C98" s="154">
        <v>39591752</v>
      </c>
      <c r="D98" s="154">
        <v>96202</v>
      </c>
      <c r="E98" s="154">
        <v>25769838</v>
      </c>
      <c r="F98" s="154">
        <v>13918116</v>
      </c>
      <c r="G98" s="154"/>
    </row>
    <row r="99" spans="1:7">
      <c r="A99" s="151" t="s">
        <v>423</v>
      </c>
      <c r="B99" s="154">
        <v>17090219</v>
      </c>
      <c r="C99" s="154">
        <v>16986540</v>
      </c>
      <c r="D99" s="154">
        <v>103679</v>
      </c>
      <c r="E99" s="154">
        <v>20568688</v>
      </c>
      <c r="F99" s="154">
        <v>-3478469</v>
      </c>
      <c r="G99" s="154"/>
    </row>
    <row r="100" spans="1:7">
      <c r="A100" s="151" t="s">
        <v>424</v>
      </c>
      <c r="B100" s="154">
        <v>43599826</v>
      </c>
      <c r="C100" s="154">
        <v>43618741</v>
      </c>
      <c r="D100" s="154">
        <v>-18915</v>
      </c>
      <c r="E100" s="154">
        <v>45169260</v>
      </c>
      <c r="F100" s="154">
        <v>-1569434</v>
      </c>
      <c r="G100" s="154"/>
    </row>
    <row r="101" spans="1:7">
      <c r="A101" s="151" t="s">
        <v>425</v>
      </c>
      <c r="B101" s="154">
        <v>6388302</v>
      </c>
      <c r="C101" s="154">
        <v>6409083</v>
      </c>
      <c r="D101" s="154">
        <v>-20781</v>
      </c>
      <c r="E101" s="154">
        <v>6462270</v>
      </c>
      <c r="F101" s="154">
        <v>-73968</v>
      </c>
      <c r="G101" s="154"/>
    </row>
    <row r="102" spans="1:7">
      <c r="A102" s="151" t="s">
        <v>426</v>
      </c>
      <c r="B102" s="154">
        <v>2086044</v>
      </c>
      <c r="C102" s="154">
        <v>2091237</v>
      </c>
      <c r="D102" s="154">
        <v>-5193</v>
      </c>
      <c r="E102" s="154">
        <v>2548744</v>
      </c>
      <c r="F102" s="154">
        <v>-462700</v>
      </c>
      <c r="G102" s="154"/>
    </row>
    <row r="103" spans="1:7">
      <c r="A103" s="151" t="s">
        <v>427</v>
      </c>
      <c r="B103" s="154">
        <v>27830587</v>
      </c>
      <c r="C103" s="154">
        <v>27845655</v>
      </c>
      <c r="D103" s="154">
        <v>-15068</v>
      </c>
      <c r="E103" s="154">
        <v>28937373</v>
      </c>
      <c r="F103" s="154">
        <v>-1106786</v>
      </c>
      <c r="G103" s="154"/>
    </row>
    <row r="104" spans="1:7">
      <c r="A104" s="151" t="s">
        <v>428</v>
      </c>
      <c r="B104" s="154">
        <v>54017143</v>
      </c>
      <c r="C104" s="154">
        <v>54052569</v>
      </c>
      <c r="D104" s="154">
        <v>-35426</v>
      </c>
      <c r="E104" s="154">
        <v>64133852</v>
      </c>
      <c r="F104" s="154">
        <v>-10116709</v>
      </c>
      <c r="G104" s="154"/>
    </row>
    <row r="105" spans="1:7" ht="27" customHeight="1">
      <c r="A105" s="145" t="s">
        <v>429</v>
      </c>
      <c r="B105" s="154"/>
      <c r="C105" s="154"/>
      <c r="D105" s="154"/>
      <c r="E105" s="154"/>
      <c r="F105" s="154"/>
      <c r="G105" s="154"/>
    </row>
    <row r="106" spans="1:7">
      <c r="A106" s="151" t="s">
        <v>430</v>
      </c>
      <c r="B106" s="154">
        <v>8851500</v>
      </c>
      <c r="C106" s="154">
        <v>8894421</v>
      </c>
      <c r="D106" s="154">
        <v>-42921</v>
      </c>
      <c r="E106" s="154">
        <v>-1730787</v>
      </c>
      <c r="F106" s="154">
        <v>10582287</v>
      </c>
      <c r="G106" s="154"/>
    </row>
    <row r="107" spans="1:7" ht="27" customHeight="1">
      <c r="A107" s="145" t="s">
        <v>431</v>
      </c>
      <c r="B107" s="154"/>
      <c r="C107" s="154"/>
      <c r="D107" s="154"/>
      <c r="E107" s="154"/>
      <c r="F107" s="154"/>
      <c r="G107" s="154"/>
    </row>
    <row r="108" spans="1:7">
      <c r="A108" s="151" t="s">
        <v>432</v>
      </c>
      <c r="B108" s="154">
        <v>82733294</v>
      </c>
      <c r="C108" s="154">
        <v>82765420</v>
      </c>
      <c r="D108" s="154">
        <v>-32126</v>
      </c>
      <c r="E108" s="154">
        <v>73814428</v>
      </c>
      <c r="F108" s="154">
        <v>8918866</v>
      </c>
      <c r="G108" s="154"/>
    </row>
    <row r="109" spans="1:7">
      <c r="A109" s="151" t="s">
        <v>433</v>
      </c>
      <c r="B109" s="154">
        <v>135686980</v>
      </c>
      <c r="C109" s="154">
        <v>135754313</v>
      </c>
      <c r="D109" s="154">
        <v>-67333</v>
      </c>
      <c r="E109" s="154">
        <v>111230754</v>
      </c>
      <c r="F109" s="154">
        <v>24456226</v>
      </c>
      <c r="G109" s="154"/>
    </row>
    <row r="110" spans="1:7">
      <c r="A110" s="151" t="s">
        <v>434</v>
      </c>
      <c r="B110" s="154">
        <v>27791333</v>
      </c>
      <c r="C110" s="154">
        <v>27802228</v>
      </c>
      <c r="D110" s="154">
        <v>-10895</v>
      </c>
      <c r="E110" s="154">
        <v>26737268</v>
      </c>
      <c r="F110" s="154">
        <v>1054065</v>
      </c>
      <c r="G110" s="154"/>
    </row>
    <row r="111" spans="1:7">
      <c r="A111" s="151" t="s">
        <v>435</v>
      </c>
      <c r="B111" s="154">
        <v>25231066</v>
      </c>
      <c r="C111" s="154">
        <v>25253788</v>
      </c>
      <c r="D111" s="154">
        <v>-22722</v>
      </c>
      <c r="E111" s="154">
        <v>14554384</v>
      </c>
      <c r="F111" s="154">
        <v>10676682</v>
      </c>
      <c r="G111" s="154"/>
    </row>
    <row r="112" spans="1:7">
      <c r="A112" s="151" t="s">
        <v>436</v>
      </c>
      <c r="B112" s="154">
        <v>20522694</v>
      </c>
      <c r="C112" s="154">
        <v>20537943</v>
      </c>
      <c r="D112" s="154">
        <v>-15249</v>
      </c>
      <c r="E112" s="154">
        <v>19152345</v>
      </c>
      <c r="F112" s="154">
        <v>1370349</v>
      </c>
      <c r="G112" s="154"/>
    </row>
    <row r="113" spans="1:7" ht="27" customHeight="1">
      <c r="A113" s="145" t="s">
        <v>437</v>
      </c>
      <c r="B113" s="154"/>
      <c r="C113" s="154"/>
      <c r="D113" s="154"/>
      <c r="E113" s="154"/>
      <c r="F113" s="154"/>
      <c r="G113" s="154"/>
    </row>
    <row r="114" spans="1:7">
      <c r="A114" s="151" t="s">
        <v>438</v>
      </c>
      <c r="B114" s="154">
        <v>-23313801</v>
      </c>
      <c r="C114" s="154">
        <v>-23306663</v>
      </c>
      <c r="D114" s="154">
        <v>-7138</v>
      </c>
      <c r="E114" s="154">
        <v>-33903476</v>
      </c>
      <c r="F114" s="154">
        <v>10589675</v>
      </c>
      <c r="G114" s="154"/>
    </row>
    <row r="115" spans="1:7">
      <c r="A115" s="151" t="s">
        <v>439</v>
      </c>
      <c r="B115" s="154">
        <v>-3514584</v>
      </c>
      <c r="C115" s="154">
        <v>-3505898</v>
      </c>
      <c r="D115" s="154">
        <v>-8686</v>
      </c>
      <c r="E115" s="154">
        <v>-7207984</v>
      </c>
      <c r="F115" s="154">
        <v>3693400</v>
      </c>
      <c r="G115" s="154"/>
    </row>
    <row r="116" spans="1:7">
      <c r="A116" s="151" t="s">
        <v>440</v>
      </c>
      <c r="B116" s="154">
        <v>-66345434</v>
      </c>
      <c r="C116" s="154">
        <v>-66409920</v>
      </c>
      <c r="D116" s="154">
        <v>64486</v>
      </c>
      <c r="E116" s="154">
        <v>-59519097</v>
      </c>
      <c r="F116" s="154">
        <v>-6826337</v>
      </c>
      <c r="G116" s="154"/>
    </row>
    <row r="117" spans="1:7">
      <c r="A117" s="151" t="s">
        <v>441</v>
      </c>
      <c r="B117" s="154">
        <v>-40411502</v>
      </c>
      <c r="C117" s="154">
        <v>-40405265</v>
      </c>
      <c r="D117" s="154">
        <v>-6237</v>
      </c>
      <c r="E117" s="154">
        <v>-36901596</v>
      </c>
      <c r="F117" s="154">
        <v>-3509906</v>
      </c>
      <c r="G117" s="154"/>
    </row>
    <row r="118" spans="1:7">
      <c r="A118" s="151" t="s">
        <v>442</v>
      </c>
      <c r="B118" s="154">
        <v>67515841</v>
      </c>
      <c r="C118" s="154">
        <v>67551703</v>
      </c>
      <c r="D118" s="154">
        <v>-35862</v>
      </c>
      <c r="E118" s="154">
        <v>72195620</v>
      </c>
      <c r="F118" s="154">
        <v>-4679779</v>
      </c>
      <c r="G118" s="154"/>
    </row>
    <row r="119" spans="1:7">
      <c r="A119" s="151" t="s">
        <v>443</v>
      </c>
      <c r="B119" s="154">
        <v>-179323291</v>
      </c>
      <c r="C119" s="154">
        <v>-179245028</v>
      </c>
      <c r="D119" s="154">
        <v>-78263</v>
      </c>
      <c r="E119" s="154">
        <v>-167475096</v>
      </c>
      <c r="F119" s="154">
        <v>-11848195</v>
      </c>
      <c r="G119" s="154"/>
    </row>
    <row r="120" spans="1:7">
      <c r="A120" s="151" t="s">
        <v>444</v>
      </c>
      <c r="B120" s="154">
        <v>60052212</v>
      </c>
      <c r="C120" s="154">
        <v>60097578</v>
      </c>
      <c r="D120" s="154">
        <v>-45366</v>
      </c>
      <c r="E120" s="154">
        <v>57878104</v>
      </c>
      <c r="F120" s="154">
        <v>2174108</v>
      </c>
      <c r="G120" s="154"/>
    </row>
    <row r="121" spans="1:7">
      <c r="A121" s="151" t="s">
        <v>445</v>
      </c>
      <c r="B121" s="154">
        <v>-38294984</v>
      </c>
      <c r="C121" s="154">
        <v>-38278548</v>
      </c>
      <c r="D121" s="154">
        <v>-16436</v>
      </c>
      <c r="E121" s="154">
        <v>-31915958</v>
      </c>
      <c r="F121" s="154">
        <v>-6379026</v>
      </c>
      <c r="G121" s="154"/>
    </row>
    <row r="122" spans="1:7">
      <c r="A122" s="151" t="s">
        <v>446</v>
      </c>
      <c r="B122" s="154">
        <v>454982</v>
      </c>
      <c r="C122" s="154">
        <v>467486</v>
      </c>
      <c r="D122" s="154">
        <v>-12504</v>
      </c>
      <c r="E122" s="154">
        <v>-1280404</v>
      </c>
      <c r="F122" s="154">
        <v>1735386</v>
      </c>
      <c r="G122" s="154"/>
    </row>
    <row r="123" spans="1:7">
      <c r="A123" s="151" t="s">
        <v>447</v>
      </c>
      <c r="B123" s="154">
        <v>-16879239</v>
      </c>
      <c r="C123" s="154">
        <v>-16868722</v>
      </c>
      <c r="D123" s="154">
        <v>-10517</v>
      </c>
      <c r="E123" s="154">
        <v>-20191548</v>
      </c>
      <c r="F123" s="154">
        <v>3312309</v>
      </c>
      <c r="G123" s="154"/>
    </row>
    <row r="124" spans="1:7">
      <c r="A124" s="151" t="s">
        <v>448</v>
      </c>
      <c r="B124" s="154">
        <v>7930881</v>
      </c>
      <c r="C124" s="154">
        <v>7942642</v>
      </c>
      <c r="D124" s="154">
        <v>-11761</v>
      </c>
      <c r="E124" s="154">
        <v>10107117</v>
      </c>
      <c r="F124" s="154">
        <v>-2176236</v>
      </c>
      <c r="G124" s="154"/>
    </row>
    <row r="125" spans="1:7">
      <c r="A125" s="151" t="s">
        <v>449</v>
      </c>
      <c r="B125" s="154">
        <v>128597815</v>
      </c>
      <c r="C125" s="154">
        <v>128673366</v>
      </c>
      <c r="D125" s="154">
        <v>-75551</v>
      </c>
      <c r="E125" s="154">
        <v>113301320</v>
      </c>
      <c r="F125" s="154">
        <v>15296495</v>
      </c>
      <c r="G125" s="154"/>
    </row>
    <row r="126" spans="1:7">
      <c r="A126" s="151" t="s">
        <v>450</v>
      </c>
      <c r="B126" s="154">
        <v>-66181901</v>
      </c>
      <c r="C126" s="154">
        <v>-66166088</v>
      </c>
      <c r="D126" s="154">
        <v>-15813</v>
      </c>
      <c r="E126" s="154">
        <v>-69063283</v>
      </c>
      <c r="F126" s="154">
        <v>2881382</v>
      </c>
      <c r="G126" s="154"/>
    </row>
    <row r="127" spans="1:7">
      <c r="A127" s="151" t="s">
        <v>451</v>
      </c>
      <c r="B127" s="154">
        <v>-26905100</v>
      </c>
      <c r="C127" s="154">
        <v>-26872784</v>
      </c>
      <c r="D127" s="154">
        <v>-32316</v>
      </c>
      <c r="E127" s="154">
        <v>-25030642</v>
      </c>
      <c r="F127" s="154">
        <v>-1874458</v>
      </c>
      <c r="G127" s="154"/>
    </row>
    <row r="128" spans="1:7">
      <c r="A128" s="151" t="s">
        <v>452</v>
      </c>
      <c r="B128" s="154">
        <v>-67544043</v>
      </c>
      <c r="C128" s="154">
        <v>-67534020</v>
      </c>
      <c r="D128" s="154">
        <v>-10023</v>
      </c>
      <c r="E128" s="154">
        <v>-65524977</v>
      </c>
      <c r="F128" s="154">
        <v>-2019066</v>
      </c>
      <c r="G128" s="154"/>
    </row>
    <row r="129" spans="1:7">
      <c r="A129" s="151" t="s">
        <v>453</v>
      </c>
      <c r="B129" s="154">
        <v>31959771</v>
      </c>
      <c r="C129" s="154">
        <v>32063401</v>
      </c>
      <c r="D129" s="154">
        <v>-103630</v>
      </c>
      <c r="E129" s="154">
        <v>21498127</v>
      </c>
      <c r="F129" s="154">
        <v>10461644</v>
      </c>
      <c r="G129" s="154"/>
    </row>
    <row r="130" spans="1:7">
      <c r="A130" s="151" t="s">
        <v>454</v>
      </c>
      <c r="B130" s="154">
        <v>-246362027</v>
      </c>
      <c r="C130" s="154">
        <v>-246121105</v>
      </c>
      <c r="D130" s="154">
        <v>-240922</v>
      </c>
      <c r="E130" s="154">
        <v>-221781659</v>
      </c>
      <c r="F130" s="154">
        <v>-24580368</v>
      </c>
      <c r="G130" s="154"/>
    </row>
    <row r="131" spans="1:7">
      <c r="A131" s="151" t="s">
        <v>455</v>
      </c>
      <c r="B131" s="154">
        <v>-9232677</v>
      </c>
      <c r="C131" s="154">
        <v>-9224647</v>
      </c>
      <c r="D131" s="154">
        <v>-8030</v>
      </c>
      <c r="E131" s="154">
        <v>-3440665</v>
      </c>
      <c r="F131" s="154">
        <v>-5792012</v>
      </c>
      <c r="G131" s="154"/>
    </row>
    <row r="132" spans="1:7">
      <c r="A132" s="151" t="s">
        <v>456</v>
      </c>
      <c r="B132" s="154">
        <v>-13494486</v>
      </c>
      <c r="C132" s="154">
        <v>-13491426</v>
      </c>
      <c r="D132" s="154">
        <v>-3060</v>
      </c>
      <c r="E132" s="154">
        <v>-13386080</v>
      </c>
      <c r="F132" s="154">
        <v>-108406</v>
      </c>
      <c r="G132" s="154"/>
    </row>
    <row r="133" spans="1:7">
      <c r="A133" s="151" t="s">
        <v>457</v>
      </c>
      <c r="B133" s="154">
        <v>3854227</v>
      </c>
      <c r="C133" s="154">
        <v>3867516</v>
      </c>
      <c r="D133" s="154">
        <v>-13289</v>
      </c>
      <c r="E133" s="154">
        <v>585632</v>
      </c>
      <c r="F133" s="154">
        <v>3268595</v>
      </c>
      <c r="G133" s="154"/>
    </row>
    <row r="134" spans="1:7">
      <c r="A134" s="151" t="s">
        <v>458</v>
      </c>
      <c r="B134" s="154">
        <v>-8983458</v>
      </c>
      <c r="C134" s="154">
        <v>-8971533</v>
      </c>
      <c r="D134" s="154">
        <v>-11925</v>
      </c>
      <c r="E134" s="154">
        <v>-3712577</v>
      </c>
      <c r="F134" s="154">
        <v>-5270881</v>
      </c>
      <c r="G134" s="154"/>
    </row>
    <row r="135" spans="1:7">
      <c r="A135" s="151" t="s">
        <v>459</v>
      </c>
      <c r="B135" s="154">
        <v>-22295510</v>
      </c>
      <c r="C135" s="154">
        <v>-22286657</v>
      </c>
      <c r="D135" s="154">
        <v>-8853</v>
      </c>
      <c r="E135" s="154">
        <v>-24537944</v>
      </c>
      <c r="F135" s="154">
        <v>2242434</v>
      </c>
      <c r="G135" s="154"/>
    </row>
    <row r="136" spans="1:7">
      <c r="A136" s="151" t="s">
        <v>460</v>
      </c>
      <c r="B136" s="154">
        <v>-79143833</v>
      </c>
      <c r="C136" s="154">
        <v>-79134516</v>
      </c>
      <c r="D136" s="154">
        <v>-9317</v>
      </c>
      <c r="E136" s="154">
        <v>-72871026</v>
      </c>
      <c r="F136" s="154">
        <v>-6272807</v>
      </c>
      <c r="G136" s="154"/>
    </row>
    <row r="137" spans="1:7">
      <c r="A137" s="151" t="s">
        <v>461</v>
      </c>
      <c r="B137" s="154">
        <v>-14532227</v>
      </c>
      <c r="C137" s="154">
        <v>-14523540</v>
      </c>
      <c r="D137" s="154">
        <v>-8687</v>
      </c>
      <c r="E137" s="154">
        <v>-13175298</v>
      </c>
      <c r="F137" s="154">
        <v>-1356929</v>
      </c>
      <c r="G137" s="154"/>
    </row>
    <row r="138" spans="1:7">
      <c r="A138" s="151" t="s">
        <v>462</v>
      </c>
      <c r="B138" s="154">
        <v>-66851690</v>
      </c>
      <c r="C138" s="154">
        <v>-66841871</v>
      </c>
      <c r="D138" s="154">
        <v>-9819</v>
      </c>
      <c r="E138" s="154">
        <v>-68639440</v>
      </c>
      <c r="F138" s="154">
        <v>1787750</v>
      </c>
      <c r="G138" s="154"/>
    </row>
    <row r="139" spans="1:7">
      <c r="A139" s="151" t="s">
        <v>463</v>
      </c>
      <c r="B139" s="154">
        <v>8904146</v>
      </c>
      <c r="C139" s="154">
        <v>8914073</v>
      </c>
      <c r="D139" s="154">
        <v>-9927</v>
      </c>
      <c r="E139" s="154">
        <v>4660460</v>
      </c>
      <c r="F139" s="154">
        <v>4243686</v>
      </c>
      <c r="G139" s="154"/>
    </row>
    <row r="140" spans="1:7">
      <c r="A140" s="151" t="s">
        <v>464</v>
      </c>
      <c r="B140" s="154">
        <v>-9652695</v>
      </c>
      <c r="C140" s="154">
        <v>-9621156</v>
      </c>
      <c r="D140" s="154">
        <v>-31539</v>
      </c>
      <c r="E140" s="154">
        <v>-23980634</v>
      </c>
      <c r="F140" s="154">
        <v>14327939</v>
      </c>
      <c r="G140" s="154"/>
    </row>
    <row r="141" spans="1:7">
      <c r="A141" s="151" t="s">
        <v>465</v>
      </c>
      <c r="B141" s="154">
        <v>-105211558</v>
      </c>
      <c r="C141" s="154">
        <v>-105199483</v>
      </c>
      <c r="D141" s="154">
        <v>-12075</v>
      </c>
      <c r="E141" s="154">
        <v>-105169182</v>
      </c>
      <c r="F141" s="154">
        <v>-42376</v>
      </c>
      <c r="G141" s="154"/>
    </row>
    <row r="142" spans="1:7">
      <c r="A142" s="151" t="s">
        <v>466</v>
      </c>
      <c r="B142" s="154">
        <v>12042760</v>
      </c>
      <c r="C142" s="154">
        <v>12069448</v>
      </c>
      <c r="D142" s="154">
        <v>-26688</v>
      </c>
      <c r="E142" s="154">
        <v>11163247</v>
      </c>
      <c r="F142" s="154">
        <v>879513</v>
      </c>
      <c r="G142" s="154"/>
    </row>
    <row r="143" spans="1:7">
      <c r="A143" s="151" t="s">
        <v>467</v>
      </c>
      <c r="B143" s="154">
        <v>-41748305</v>
      </c>
      <c r="C143" s="154">
        <v>-41741010</v>
      </c>
      <c r="D143" s="154">
        <v>-7295</v>
      </c>
      <c r="E143" s="154">
        <v>-41845199</v>
      </c>
      <c r="F143" s="154">
        <v>96894</v>
      </c>
      <c r="G143" s="154"/>
    </row>
    <row r="144" spans="1:7">
      <c r="A144" s="151" t="s">
        <v>468</v>
      </c>
      <c r="B144" s="154">
        <v>-929286</v>
      </c>
      <c r="C144" s="154">
        <v>-896996</v>
      </c>
      <c r="D144" s="154">
        <v>-32290</v>
      </c>
      <c r="E144" s="154">
        <v>-5385206</v>
      </c>
      <c r="F144" s="154">
        <v>4455920</v>
      </c>
      <c r="G144" s="154"/>
    </row>
    <row r="145" spans="1:7">
      <c r="A145" s="151" t="s">
        <v>469</v>
      </c>
      <c r="B145" s="154">
        <v>-6750467</v>
      </c>
      <c r="C145" s="154">
        <v>-6744976</v>
      </c>
      <c r="D145" s="154">
        <v>-5491</v>
      </c>
      <c r="E145" s="154">
        <v>-8762646</v>
      </c>
      <c r="F145" s="154">
        <v>2012179</v>
      </c>
      <c r="G145" s="154"/>
    </row>
    <row r="146" spans="1:7">
      <c r="A146" s="151" t="s">
        <v>470</v>
      </c>
      <c r="B146" s="154">
        <v>18280828</v>
      </c>
      <c r="C146" s="154">
        <v>18291701</v>
      </c>
      <c r="D146" s="154">
        <v>-10873</v>
      </c>
      <c r="E146" s="154">
        <v>18008607</v>
      </c>
      <c r="F146" s="154">
        <v>272221</v>
      </c>
      <c r="G146" s="154"/>
    </row>
    <row r="147" spans="1:7" ht="27" customHeight="1">
      <c r="A147" s="145" t="s">
        <v>471</v>
      </c>
      <c r="B147" s="154"/>
      <c r="C147" s="154"/>
      <c r="D147" s="154"/>
      <c r="E147" s="154"/>
      <c r="F147" s="154"/>
      <c r="G147" s="154"/>
    </row>
    <row r="148" spans="1:7">
      <c r="A148" s="151" t="s">
        <v>472</v>
      </c>
      <c r="B148" s="154">
        <v>32168681</v>
      </c>
      <c r="C148" s="154">
        <v>32204888</v>
      </c>
      <c r="D148" s="154">
        <v>-36207</v>
      </c>
      <c r="E148" s="154">
        <v>26680564</v>
      </c>
      <c r="F148" s="154">
        <v>5488117</v>
      </c>
      <c r="G148" s="154"/>
    </row>
    <row r="149" spans="1:7">
      <c r="A149" s="151" t="s">
        <v>473</v>
      </c>
      <c r="B149" s="154">
        <v>5983353</v>
      </c>
      <c r="C149" s="154">
        <v>6066044</v>
      </c>
      <c r="D149" s="154">
        <v>-82691</v>
      </c>
      <c r="E149" s="154">
        <v>17531868</v>
      </c>
      <c r="F149" s="154">
        <v>-11548515</v>
      </c>
      <c r="G149" s="154"/>
    </row>
    <row r="150" spans="1:7">
      <c r="A150" s="151" t="s">
        <v>474</v>
      </c>
      <c r="B150" s="154">
        <v>-10632352</v>
      </c>
      <c r="C150" s="154">
        <v>-10627035</v>
      </c>
      <c r="D150" s="154">
        <v>-5317</v>
      </c>
      <c r="E150" s="154">
        <v>-6946065</v>
      </c>
      <c r="F150" s="154">
        <v>-3686287</v>
      </c>
      <c r="G150" s="154"/>
    </row>
    <row r="151" spans="1:7">
      <c r="A151" s="151" t="s">
        <v>475</v>
      </c>
      <c r="B151" s="154">
        <v>-11679499</v>
      </c>
      <c r="C151" s="154">
        <v>-12110578</v>
      </c>
      <c r="D151" s="154">
        <v>431079</v>
      </c>
      <c r="E151" s="154">
        <v>-16540857</v>
      </c>
      <c r="F151" s="154">
        <v>4861358</v>
      </c>
      <c r="G151" s="154"/>
    </row>
    <row r="152" spans="1:7">
      <c r="A152" s="151" t="s">
        <v>476</v>
      </c>
      <c r="B152" s="154">
        <v>-10262785</v>
      </c>
      <c r="C152" s="154">
        <v>-10246295</v>
      </c>
      <c r="D152" s="154">
        <v>-16490</v>
      </c>
      <c r="E152" s="154">
        <v>-9424990</v>
      </c>
      <c r="F152" s="154">
        <v>-837795</v>
      </c>
      <c r="G152" s="154"/>
    </row>
    <row r="153" spans="1:7">
      <c r="A153" s="151" t="s">
        <v>477</v>
      </c>
      <c r="B153" s="154">
        <v>-72971252</v>
      </c>
      <c r="C153" s="154">
        <v>-72935153</v>
      </c>
      <c r="D153" s="154">
        <v>-36099</v>
      </c>
      <c r="E153" s="154">
        <v>-58459701</v>
      </c>
      <c r="F153" s="154">
        <v>-14511551</v>
      </c>
      <c r="G153" s="154"/>
    </row>
    <row r="154" spans="1:7" ht="21.75" customHeight="1">
      <c r="A154" s="145" t="s">
        <v>478</v>
      </c>
      <c r="B154" s="154"/>
      <c r="C154" s="154"/>
      <c r="D154" s="154"/>
      <c r="E154" s="154"/>
      <c r="F154" s="154"/>
      <c r="G154" s="154"/>
    </row>
    <row r="155" spans="1:7">
      <c r="A155" s="151" t="s">
        <v>479</v>
      </c>
      <c r="B155" s="154">
        <v>8681336</v>
      </c>
      <c r="C155" s="154">
        <v>8708189</v>
      </c>
      <c r="D155" s="154">
        <v>-26853</v>
      </c>
      <c r="E155" s="154">
        <v>6367846</v>
      </c>
      <c r="F155" s="154">
        <v>2313490</v>
      </c>
      <c r="G155" s="154"/>
    </row>
    <row r="156" spans="1:7">
      <c r="A156" s="151" t="s">
        <v>480</v>
      </c>
      <c r="B156" s="154">
        <v>66556210</v>
      </c>
      <c r="C156" s="154">
        <v>66591763</v>
      </c>
      <c r="D156" s="154">
        <v>-35553</v>
      </c>
      <c r="E156" s="154">
        <v>71158626</v>
      </c>
      <c r="F156" s="154">
        <v>-4602416</v>
      </c>
      <c r="G156" s="154"/>
    </row>
    <row r="157" spans="1:7">
      <c r="A157" s="151" t="s">
        <v>481</v>
      </c>
      <c r="B157" s="154">
        <v>1776680</v>
      </c>
      <c r="C157" s="154">
        <v>1782093</v>
      </c>
      <c r="D157" s="154">
        <v>-5413</v>
      </c>
      <c r="E157" s="154">
        <v>1079321</v>
      </c>
      <c r="F157" s="154">
        <v>697359</v>
      </c>
      <c r="G157" s="154"/>
    </row>
    <row r="158" spans="1:7">
      <c r="A158" s="151" t="s">
        <v>482</v>
      </c>
      <c r="B158" s="154">
        <v>-5852183</v>
      </c>
      <c r="C158" s="154">
        <v>-5845902</v>
      </c>
      <c r="D158" s="154">
        <v>-6281</v>
      </c>
      <c r="E158" s="154">
        <v>-4611794</v>
      </c>
      <c r="F158" s="154">
        <v>-1240389</v>
      </c>
      <c r="G158" s="154"/>
    </row>
    <row r="159" spans="1:7">
      <c r="A159" s="151" t="s">
        <v>483</v>
      </c>
      <c r="B159" s="154">
        <v>-19761005</v>
      </c>
      <c r="C159" s="154">
        <v>-19683171</v>
      </c>
      <c r="D159" s="154">
        <v>-77834</v>
      </c>
      <c r="E159" s="154">
        <v>-11899780</v>
      </c>
      <c r="F159" s="154">
        <v>-7861225</v>
      </c>
      <c r="G159" s="154"/>
    </row>
    <row r="160" spans="1:7">
      <c r="A160" s="151" t="s">
        <v>484</v>
      </c>
      <c r="B160" s="154">
        <v>25616245</v>
      </c>
      <c r="C160" s="154">
        <v>25623657</v>
      </c>
      <c r="D160" s="154">
        <v>-7412</v>
      </c>
      <c r="E160" s="154">
        <v>21595970</v>
      </c>
      <c r="F160" s="154">
        <v>4020275</v>
      </c>
      <c r="G160" s="154"/>
    </row>
    <row r="161" spans="1:7">
      <c r="A161" s="151" t="s">
        <v>485</v>
      </c>
      <c r="B161" s="154">
        <v>17456397</v>
      </c>
      <c r="C161" s="154">
        <v>17412866</v>
      </c>
      <c r="D161" s="154">
        <v>43531</v>
      </c>
      <c r="E161" s="154">
        <v>9558838</v>
      </c>
      <c r="F161" s="154">
        <v>7897559</v>
      </c>
      <c r="G161" s="154"/>
    </row>
    <row r="162" spans="1:7">
      <c r="A162" s="151" t="s">
        <v>486</v>
      </c>
      <c r="B162" s="154">
        <v>21013721</v>
      </c>
      <c r="C162" s="154">
        <v>21037629</v>
      </c>
      <c r="D162" s="154">
        <v>-23908</v>
      </c>
      <c r="E162" s="154">
        <v>18393858</v>
      </c>
      <c r="F162" s="154">
        <v>2619863</v>
      </c>
      <c r="G162" s="154"/>
    </row>
    <row r="163" spans="1:7">
      <c r="A163" s="151" t="s">
        <v>487</v>
      </c>
      <c r="B163" s="154">
        <v>-13719708</v>
      </c>
      <c r="C163" s="154">
        <v>-13716225</v>
      </c>
      <c r="D163" s="154">
        <v>-3483</v>
      </c>
      <c r="E163" s="154">
        <v>-13680150</v>
      </c>
      <c r="F163" s="154">
        <v>-39558</v>
      </c>
      <c r="G163" s="154"/>
    </row>
    <row r="164" spans="1:7">
      <c r="A164" s="151" t="s">
        <v>488</v>
      </c>
      <c r="B164" s="154">
        <v>10914122</v>
      </c>
      <c r="C164" s="154">
        <v>10919395</v>
      </c>
      <c r="D164" s="154">
        <v>-5273</v>
      </c>
      <c r="E164" s="154">
        <v>12591990</v>
      </c>
      <c r="F164" s="154">
        <v>-1677868</v>
      </c>
      <c r="G164" s="154"/>
    </row>
    <row r="165" spans="1:7">
      <c r="A165" s="151" t="s">
        <v>489</v>
      </c>
      <c r="B165" s="154">
        <v>5058678</v>
      </c>
      <c r="C165" s="154">
        <v>5063664</v>
      </c>
      <c r="D165" s="154">
        <v>-4986</v>
      </c>
      <c r="E165" s="154">
        <v>2460066</v>
      </c>
      <c r="F165" s="154">
        <v>2598612</v>
      </c>
      <c r="G165" s="154"/>
    </row>
    <row r="166" spans="1:7">
      <c r="A166" s="151" t="s">
        <v>490</v>
      </c>
      <c r="B166" s="154">
        <v>376357720</v>
      </c>
      <c r="C166" s="154">
        <v>376885835</v>
      </c>
      <c r="D166" s="154">
        <v>-528115</v>
      </c>
      <c r="E166" s="154">
        <v>342967463</v>
      </c>
      <c r="F166" s="154">
        <v>33390257</v>
      </c>
      <c r="G166" s="154"/>
    </row>
    <row r="167" spans="1:7">
      <c r="A167" s="151" t="s">
        <v>491</v>
      </c>
      <c r="B167" s="154">
        <v>-7137945</v>
      </c>
      <c r="C167" s="154">
        <v>-7129206</v>
      </c>
      <c r="D167" s="154">
        <v>-8739</v>
      </c>
      <c r="E167" s="154">
        <v>-7040482</v>
      </c>
      <c r="F167" s="154">
        <v>-97463</v>
      </c>
      <c r="G167" s="154"/>
    </row>
    <row r="168" spans="1:7">
      <c r="A168" s="151" t="s">
        <v>492</v>
      </c>
      <c r="B168" s="154">
        <v>-9555152</v>
      </c>
      <c r="C168" s="154">
        <v>-9550422</v>
      </c>
      <c r="D168" s="154">
        <v>-4730</v>
      </c>
      <c r="E168" s="154">
        <v>-6040294</v>
      </c>
      <c r="F168" s="154">
        <v>-3514858</v>
      </c>
      <c r="G168" s="154"/>
    </row>
    <row r="169" spans="1:7">
      <c r="A169" s="151" t="s">
        <v>493</v>
      </c>
      <c r="B169" s="154">
        <v>-9345838</v>
      </c>
      <c r="C169" s="154">
        <v>-9340732</v>
      </c>
      <c r="D169" s="154">
        <v>-5106</v>
      </c>
      <c r="E169" s="154">
        <v>-7945227</v>
      </c>
      <c r="F169" s="154">
        <v>-1400611</v>
      </c>
      <c r="G169" s="154"/>
    </row>
    <row r="170" spans="1:7">
      <c r="A170" s="151" t="s">
        <v>494</v>
      </c>
      <c r="B170" s="154">
        <v>-36637210</v>
      </c>
      <c r="C170" s="154">
        <v>-36612750</v>
      </c>
      <c r="D170" s="154">
        <v>-24460</v>
      </c>
      <c r="E170" s="154">
        <v>-28684499</v>
      </c>
      <c r="F170" s="154">
        <v>-7952711</v>
      </c>
      <c r="G170" s="154"/>
    </row>
    <row r="171" spans="1:7">
      <c r="A171" s="151" t="s">
        <v>495</v>
      </c>
      <c r="B171" s="154">
        <v>-14332186</v>
      </c>
      <c r="C171" s="154">
        <v>-14329583</v>
      </c>
      <c r="D171" s="154">
        <v>-2603</v>
      </c>
      <c r="E171" s="154">
        <v>-13712635</v>
      </c>
      <c r="F171" s="154">
        <v>-619551</v>
      </c>
      <c r="G171" s="154"/>
    </row>
    <row r="172" spans="1:7">
      <c r="A172" s="151" t="s">
        <v>496</v>
      </c>
      <c r="B172" s="154">
        <v>-570104</v>
      </c>
      <c r="C172" s="154">
        <v>-528483</v>
      </c>
      <c r="D172" s="154">
        <v>-41621</v>
      </c>
      <c r="E172" s="154">
        <v>6482349</v>
      </c>
      <c r="F172" s="154">
        <v>-7052453</v>
      </c>
      <c r="G172" s="154"/>
    </row>
    <row r="173" spans="1:7">
      <c r="A173" s="151" t="s">
        <v>497</v>
      </c>
      <c r="B173" s="154">
        <v>-51723173</v>
      </c>
      <c r="C173" s="154">
        <v>-51697520</v>
      </c>
      <c r="D173" s="154">
        <v>-25653</v>
      </c>
      <c r="E173" s="154">
        <v>-52759927</v>
      </c>
      <c r="F173" s="154">
        <v>1036754</v>
      </c>
      <c r="G173" s="154"/>
    </row>
    <row r="174" spans="1:7">
      <c r="A174" s="151" t="s">
        <v>498</v>
      </c>
      <c r="B174" s="154">
        <v>32710384</v>
      </c>
      <c r="C174" s="154">
        <v>32743169</v>
      </c>
      <c r="D174" s="154">
        <v>-32785</v>
      </c>
      <c r="E174" s="154">
        <v>33931502</v>
      </c>
      <c r="F174" s="154">
        <v>-1221118</v>
      </c>
      <c r="G174" s="154"/>
    </row>
    <row r="175" spans="1:7">
      <c r="A175" s="151" t="s">
        <v>499</v>
      </c>
      <c r="B175" s="154">
        <v>-3245637</v>
      </c>
      <c r="C175" s="154">
        <v>-3235857</v>
      </c>
      <c r="D175" s="154">
        <v>-9780</v>
      </c>
      <c r="E175" s="154">
        <v>-1618468</v>
      </c>
      <c r="F175" s="154">
        <v>-1627169</v>
      </c>
      <c r="G175" s="154"/>
    </row>
    <row r="176" spans="1:7">
      <c r="A176" s="151" t="s">
        <v>500</v>
      </c>
      <c r="B176" s="154">
        <v>23259534</v>
      </c>
      <c r="C176" s="154">
        <v>23272671</v>
      </c>
      <c r="D176" s="154">
        <v>-13137</v>
      </c>
      <c r="E176" s="154">
        <v>29401254</v>
      </c>
      <c r="F176" s="154">
        <v>-6141720</v>
      </c>
      <c r="G176" s="154"/>
    </row>
    <row r="177" spans="1:7">
      <c r="A177" s="151" t="s">
        <v>501</v>
      </c>
      <c r="B177" s="154">
        <v>22423319</v>
      </c>
      <c r="C177" s="154">
        <v>22446417</v>
      </c>
      <c r="D177" s="154">
        <v>-23098</v>
      </c>
      <c r="E177" s="154">
        <v>18882259</v>
      </c>
      <c r="F177" s="154">
        <v>3541060</v>
      </c>
      <c r="G177" s="154"/>
    </row>
    <row r="178" spans="1:7">
      <c r="A178" s="151" t="s">
        <v>502</v>
      </c>
      <c r="B178" s="154">
        <v>23527937</v>
      </c>
      <c r="C178" s="154">
        <v>23555803</v>
      </c>
      <c r="D178" s="154">
        <v>-27866</v>
      </c>
      <c r="E178" s="154">
        <v>27587369</v>
      </c>
      <c r="F178" s="154">
        <v>-4059432</v>
      </c>
      <c r="G178" s="154"/>
    </row>
    <row r="179" spans="1:7">
      <c r="A179" s="151" t="s">
        <v>503</v>
      </c>
      <c r="B179" s="154">
        <v>25674820</v>
      </c>
      <c r="C179" s="154">
        <v>25686009</v>
      </c>
      <c r="D179" s="154">
        <v>-11189</v>
      </c>
      <c r="E179" s="154">
        <v>26647216</v>
      </c>
      <c r="F179" s="154">
        <v>-972396</v>
      </c>
      <c r="G179" s="154"/>
    </row>
    <row r="180" spans="1:7">
      <c r="A180" s="151" t="s">
        <v>504</v>
      </c>
      <c r="B180" s="154">
        <v>4498421</v>
      </c>
      <c r="C180" s="154">
        <v>4507405</v>
      </c>
      <c r="D180" s="154">
        <v>-8984</v>
      </c>
      <c r="E180" s="154">
        <v>3100980</v>
      </c>
      <c r="F180" s="154">
        <v>1397441</v>
      </c>
      <c r="G180" s="154"/>
    </row>
    <row r="181" spans="1:7">
      <c r="A181" s="151" t="s">
        <v>505</v>
      </c>
      <c r="B181" s="154">
        <v>7806662</v>
      </c>
      <c r="C181" s="154">
        <v>7863214</v>
      </c>
      <c r="D181" s="154">
        <v>-56552</v>
      </c>
      <c r="E181" s="154">
        <v>27647150</v>
      </c>
      <c r="F181" s="154">
        <v>-19840488</v>
      </c>
      <c r="G181" s="154"/>
    </row>
    <row r="182" spans="1:7">
      <c r="A182" s="151" t="s">
        <v>506</v>
      </c>
      <c r="B182" s="154">
        <v>-10293618</v>
      </c>
      <c r="C182" s="154">
        <v>-10281946</v>
      </c>
      <c r="D182" s="154">
        <v>-11672</v>
      </c>
      <c r="E182" s="154">
        <v>-5211434</v>
      </c>
      <c r="F182" s="154">
        <v>-5082184</v>
      </c>
      <c r="G182" s="154"/>
    </row>
    <row r="183" spans="1:7">
      <c r="A183" s="151" t="s">
        <v>507</v>
      </c>
      <c r="B183" s="154">
        <v>-28771042</v>
      </c>
      <c r="C183" s="154">
        <v>-28745761</v>
      </c>
      <c r="D183" s="154">
        <v>-25281</v>
      </c>
      <c r="E183" s="154">
        <v>-28030872</v>
      </c>
      <c r="F183" s="154">
        <v>-740170</v>
      </c>
      <c r="G183" s="154"/>
    </row>
    <row r="184" spans="1:7">
      <c r="A184" s="151" t="s">
        <v>508</v>
      </c>
      <c r="B184" s="154">
        <v>15443312</v>
      </c>
      <c r="C184" s="154">
        <v>15456090</v>
      </c>
      <c r="D184" s="154">
        <v>-12778</v>
      </c>
      <c r="E184" s="154">
        <v>9703525</v>
      </c>
      <c r="F184" s="154">
        <v>5739787</v>
      </c>
      <c r="G184" s="154"/>
    </row>
    <row r="185" spans="1:7">
      <c r="A185" s="151" t="s">
        <v>509</v>
      </c>
      <c r="B185" s="154">
        <v>80307011</v>
      </c>
      <c r="C185" s="154">
        <v>79894233</v>
      </c>
      <c r="D185" s="154">
        <v>412778</v>
      </c>
      <c r="E185" s="154">
        <v>52801301</v>
      </c>
      <c r="F185" s="154">
        <v>27505710</v>
      </c>
      <c r="G185" s="154"/>
    </row>
    <row r="186" spans="1:7">
      <c r="A186" s="151" t="s">
        <v>510</v>
      </c>
      <c r="B186" s="154">
        <v>-15733944</v>
      </c>
      <c r="C186" s="154">
        <v>-15729298</v>
      </c>
      <c r="D186" s="154">
        <v>-4646</v>
      </c>
      <c r="E186" s="154">
        <v>-17290168</v>
      </c>
      <c r="F186" s="154">
        <v>1556224</v>
      </c>
      <c r="G186" s="154"/>
    </row>
    <row r="187" spans="1:7">
      <c r="A187" s="151" t="s">
        <v>511</v>
      </c>
      <c r="B187" s="154">
        <v>2311256</v>
      </c>
      <c r="C187" s="154">
        <v>2334268</v>
      </c>
      <c r="D187" s="154">
        <v>-23012</v>
      </c>
      <c r="E187" s="154">
        <v>-4007794</v>
      </c>
      <c r="F187" s="154">
        <v>6319050</v>
      </c>
      <c r="G187" s="154"/>
    </row>
    <row r="188" spans="1:7">
      <c r="A188" s="151" t="s">
        <v>512</v>
      </c>
      <c r="B188" s="154">
        <v>-4937490</v>
      </c>
      <c r="C188" s="154">
        <v>-5010943</v>
      </c>
      <c r="D188" s="154">
        <v>73453</v>
      </c>
      <c r="E188" s="154">
        <v>-8878033</v>
      </c>
      <c r="F188" s="154">
        <v>3940543</v>
      </c>
      <c r="G188" s="154"/>
    </row>
    <row r="189" spans="1:7">
      <c r="A189" s="151" t="s">
        <v>513</v>
      </c>
      <c r="B189" s="154">
        <v>-9654901</v>
      </c>
      <c r="C189" s="154">
        <v>-9648906</v>
      </c>
      <c r="D189" s="154">
        <v>-5995</v>
      </c>
      <c r="E189" s="154">
        <v>-2799165</v>
      </c>
      <c r="F189" s="154">
        <v>-6855736</v>
      </c>
      <c r="G189" s="154"/>
    </row>
    <row r="190" spans="1:7">
      <c r="A190" s="151" t="s">
        <v>514</v>
      </c>
      <c r="B190" s="154">
        <v>-5131322</v>
      </c>
      <c r="C190" s="154">
        <v>-5121352</v>
      </c>
      <c r="D190" s="154">
        <v>-9970</v>
      </c>
      <c r="E190" s="154">
        <v>-13364</v>
      </c>
      <c r="F190" s="154">
        <v>-5117958</v>
      </c>
      <c r="G190" s="154"/>
    </row>
    <row r="191" spans="1:7">
      <c r="A191" s="151" t="s">
        <v>515</v>
      </c>
      <c r="B191" s="154">
        <v>-14805287</v>
      </c>
      <c r="C191" s="154">
        <v>-14800032</v>
      </c>
      <c r="D191" s="154">
        <v>-5255</v>
      </c>
      <c r="E191" s="154">
        <v>-11715416</v>
      </c>
      <c r="F191" s="154">
        <v>-3089871</v>
      </c>
      <c r="G191" s="154"/>
    </row>
    <row r="192" spans="1:7">
      <c r="A192" s="151" t="s">
        <v>516</v>
      </c>
      <c r="B192" s="154">
        <v>22716112</v>
      </c>
      <c r="C192" s="154">
        <v>22728356</v>
      </c>
      <c r="D192" s="154">
        <v>-12244</v>
      </c>
      <c r="E192" s="154">
        <v>10063903</v>
      </c>
      <c r="F192" s="154">
        <v>12652209</v>
      </c>
      <c r="G192" s="154"/>
    </row>
    <row r="193" spans="1:7">
      <c r="A193" s="151" t="s">
        <v>517</v>
      </c>
      <c r="B193" s="154">
        <v>2320087</v>
      </c>
      <c r="C193" s="154">
        <v>2331960</v>
      </c>
      <c r="D193" s="154">
        <v>-11873</v>
      </c>
      <c r="E193" s="154">
        <v>184779</v>
      </c>
      <c r="F193" s="154">
        <v>2135308</v>
      </c>
      <c r="G193" s="154"/>
    </row>
    <row r="194" spans="1:7">
      <c r="A194" s="151" t="s">
        <v>518</v>
      </c>
      <c r="B194" s="154">
        <v>2009221</v>
      </c>
      <c r="C194" s="154">
        <v>2018558</v>
      </c>
      <c r="D194" s="154">
        <v>-9337</v>
      </c>
      <c r="E194" s="154">
        <v>7455756</v>
      </c>
      <c r="F194" s="154">
        <v>-5446535</v>
      </c>
      <c r="G194" s="154"/>
    </row>
    <row r="195" spans="1:7">
      <c r="A195" s="151" t="s">
        <v>519</v>
      </c>
      <c r="B195" s="154">
        <v>39534333</v>
      </c>
      <c r="C195" s="154">
        <v>39579385</v>
      </c>
      <c r="D195" s="154">
        <v>-45052</v>
      </c>
      <c r="E195" s="154">
        <v>37850287</v>
      </c>
      <c r="F195" s="154">
        <v>1684046</v>
      </c>
      <c r="G195" s="154"/>
    </row>
    <row r="196" spans="1:7">
      <c r="A196" s="151" t="s">
        <v>520</v>
      </c>
      <c r="B196" s="154">
        <v>34815622</v>
      </c>
      <c r="C196" s="154">
        <v>34826644</v>
      </c>
      <c r="D196" s="154">
        <v>-11022</v>
      </c>
      <c r="E196" s="154">
        <v>36404405</v>
      </c>
      <c r="F196" s="154">
        <v>-1588783</v>
      </c>
      <c r="G196" s="154"/>
    </row>
    <row r="197" spans="1:7">
      <c r="A197" s="151" t="s">
        <v>521</v>
      </c>
      <c r="B197" s="154">
        <v>138549907</v>
      </c>
      <c r="C197" s="154">
        <v>138611526</v>
      </c>
      <c r="D197" s="154">
        <v>-61619</v>
      </c>
      <c r="E197" s="154">
        <v>133801142</v>
      </c>
      <c r="F197" s="154">
        <v>4748765</v>
      </c>
      <c r="G197" s="154"/>
    </row>
    <row r="198" spans="1:7">
      <c r="A198" s="151" t="s">
        <v>522</v>
      </c>
      <c r="B198" s="154">
        <v>15140228</v>
      </c>
      <c r="C198" s="154">
        <v>15160430</v>
      </c>
      <c r="D198" s="154">
        <v>-20202</v>
      </c>
      <c r="E198" s="154">
        <v>23302257</v>
      </c>
      <c r="F198" s="154">
        <v>-8162029</v>
      </c>
      <c r="G198" s="154"/>
    </row>
    <row r="199" spans="1:7">
      <c r="A199" s="151" t="s">
        <v>523</v>
      </c>
      <c r="B199" s="154">
        <v>24345135</v>
      </c>
      <c r="C199" s="154">
        <v>24360031</v>
      </c>
      <c r="D199" s="154">
        <v>-14896</v>
      </c>
      <c r="E199" s="154">
        <v>18659286</v>
      </c>
      <c r="F199" s="154">
        <v>5685849</v>
      </c>
      <c r="G199" s="154"/>
    </row>
    <row r="200" spans="1:7">
      <c r="A200" s="151" t="s">
        <v>524</v>
      </c>
      <c r="B200" s="154">
        <v>-7384994</v>
      </c>
      <c r="C200" s="154">
        <v>-7378270</v>
      </c>
      <c r="D200" s="154">
        <v>-6724</v>
      </c>
      <c r="E200" s="154">
        <v>-6663134</v>
      </c>
      <c r="F200" s="154">
        <v>-721860</v>
      </c>
      <c r="G200" s="154"/>
    </row>
    <row r="201" spans="1:7">
      <c r="A201" s="151" t="s">
        <v>525</v>
      </c>
      <c r="B201" s="154">
        <v>64649595</v>
      </c>
      <c r="C201" s="154">
        <v>64688552</v>
      </c>
      <c r="D201" s="154">
        <v>-38957</v>
      </c>
      <c r="E201" s="154">
        <v>69114791</v>
      </c>
      <c r="F201" s="154">
        <v>-4465196</v>
      </c>
      <c r="G201" s="154"/>
    </row>
    <row r="202" spans="1:7">
      <c r="A202" s="151" t="s">
        <v>526</v>
      </c>
      <c r="B202" s="154">
        <v>42382287</v>
      </c>
      <c r="C202" s="154">
        <v>42397978</v>
      </c>
      <c r="D202" s="154">
        <v>-15691</v>
      </c>
      <c r="E202" s="154">
        <v>39533647</v>
      </c>
      <c r="F202" s="154">
        <v>2848640</v>
      </c>
      <c r="G202" s="154"/>
    </row>
    <row r="203" spans="1:7">
      <c r="A203" s="151" t="s">
        <v>527</v>
      </c>
      <c r="B203" s="154">
        <v>6663831</v>
      </c>
      <c r="C203" s="154">
        <v>6673839</v>
      </c>
      <c r="D203" s="154">
        <v>-10008</v>
      </c>
      <c r="E203" s="154">
        <v>6274163</v>
      </c>
      <c r="F203" s="154">
        <v>389668</v>
      </c>
      <c r="G203" s="154"/>
    </row>
    <row r="204" spans="1:7" ht="27" customHeight="1">
      <c r="A204" s="145" t="s">
        <v>528</v>
      </c>
      <c r="B204" s="154"/>
      <c r="C204" s="154"/>
      <c r="D204" s="154"/>
      <c r="E204" s="154"/>
      <c r="F204" s="154"/>
      <c r="G204" s="154"/>
    </row>
    <row r="205" spans="1:7">
      <c r="A205" s="151" t="s">
        <v>529</v>
      </c>
      <c r="B205" s="154">
        <v>3319433</v>
      </c>
      <c r="C205" s="154">
        <v>3340485</v>
      </c>
      <c r="D205" s="154">
        <v>-21052</v>
      </c>
      <c r="E205" s="154">
        <v>-2938502</v>
      </c>
      <c r="F205" s="154">
        <v>6257935</v>
      </c>
      <c r="G205" s="154"/>
    </row>
    <row r="206" spans="1:7">
      <c r="A206" s="151" t="s">
        <v>530</v>
      </c>
      <c r="B206" s="154">
        <v>9804745</v>
      </c>
      <c r="C206" s="154">
        <v>9812525</v>
      </c>
      <c r="D206" s="154">
        <v>-7780</v>
      </c>
      <c r="E206" s="154">
        <v>6079287</v>
      </c>
      <c r="F206" s="154">
        <v>3725458</v>
      </c>
      <c r="G206" s="154"/>
    </row>
    <row r="207" spans="1:7">
      <c r="A207" s="151" t="s">
        <v>531</v>
      </c>
      <c r="B207" s="154">
        <v>2826164</v>
      </c>
      <c r="C207" s="154">
        <v>2832331</v>
      </c>
      <c r="D207" s="154">
        <v>-6167</v>
      </c>
      <c r="E207" s="154">
        <v>4818052</v>
      </c>
      <c r="F207" s="154">
        <v>-1991888</v>
      </c>
      <c r="G207" s="154"/>
    </row>
    <row r="208" spans="1:7">
      <c r="A208" s="151" t="s">
        <v>532</v>
      </c>
      <c r="B208" s="154">
        <v>3374105</v>
      </c>
      <c r="C208" s="154">
        <v>3382508</v>
      </c>
      <c r="D208" s="154">
        <v>-8403</v>
      </c>
      <c r="E208" s="154">
        <v>3421921</v>
      </c>
      <c r="F208" s="154">
        <v>-47816</v>
      </c>
      <c r="G208" s="154"/>
    </row>
    <row r="209" spans="1:7">
      <c r="A209" s="151" t="s">
        <v>533</v>
      </c>
      <c r="B209" s="154">
        <v>6862390</v>
      </c>
      <c r="C209" s="154">
        <v>6868666</v>
      </c>
      <c r="D209" s="154">
        <v>-6276</v>
      </c>
      <c r="E209" s="154">
        <v>3635080</v>
      </c>
      <c r="F209" s="154">
        <v>3227310</v>
      </c>
      <c r="G209" s="154"/>
    </row>
    <row r="210" spans="1:7">
      <c r="A210" s="151" t="s">
        <v>534</v>
      </c>
      <c r="B210" s="154">
        <v>15759923</v>
      </c>
      <c r="C210" s="154">
        <v>15768989</v>
      </c>
      <c r="D210" s="154">
        <v>-9066</v>
      </c>
      <c r="E210" s="154">
        <v>11595519</v>
      </c>
      <c r="F210" s="154">
        <v>4164404</v>
      </c>
      <c r="G210" s="154"/>
    </row>
    <row r="211" spans="1:7">
      <c r="A211" s="151" t="s">
        <v>535</v>
      </c>
      <c r="B211" s="154">
        <v>6569113</v>
      </c>
      <c r="C211" s="154">
        <v>6582978</v>
      </c>
      <c r="D211" s="154">
        <v>-13865</v>
      </c>
      <c r="E211" s="154">
        <v>5709986</v>
      </c>
      <c r="F211" s="154">
        <v>859127</v>
      </c>
      <c r="G211" s="154"/>
    </row>
    <row r="212" spans="1:7">
      <c r="A212" s="151" t="s">
        <v>536</v>
      </c>
      <c r="B212" s="154">
        <v>-65205459</v>
      </c>
      <c r="C212" s="154">
        <v>-65142556</v>
      </c>
      <c r="D212" s="154">
        <v>-62903</v>
      </c>
      <c r="E212" s="154">
        <v>-61131975</v>
      </c>
      <c r="F212" s="154">
        <v>-4073484</v>
      </c>
      <c r="G212" s="154"/>
    </row>
    <row r="213" spans="1:7">
      <c r="A213" s="151" t="s">
        <v>537</v>
      </c>
      <c r="B213" s="154">
        <v>9328307</v>
      </c>
      <c r="C213" s="154">
        <v>6819614</v>
      </c>
      <c r="D213" s="154">
        <v>2508693</v>
      </c>
      <c r="E213" s="154">
        <v>2248250</v>
      </c>
      <c r="F213" s="154">
        <v>7080057</v>
      </c>
      <c r="G213" s="154"/>
    </row>
    <row r="214" spans="1:7">
      <c r="A214" s="151" t="s">
        <v>538</v>
      </c>
      <c r="B214" s="154">
        <v>-1372359</v>
      </c>
      <c r="C214" s="154">
        <v>-1356709</v>
      </c>
      <c r="D214" s="154">
        <v>-15650</v>
      </c>
      <c r="E214" s="154">
        <v>565009</v>
      </c>
      <c r="F214" s="154">
        <v>-1937368</v>
      </c>
      <c r="G214" s="154"/>
    </row>
    <row r="215" spans="1:7">
      <c r="A215" s="151" t="s">
        <v>539</v>
      </c>
      <c r="B215" s="154">
        <v>8232784</v>
      </c>
      <c r="C215" s="154">
        <v>8236743</v>
      </c>
      <c r="D215" s="154">
        <v>-3959</v>
      </c>
      <c r="E215" s="154">
        <v>10899391</v>
      </c>
      <c r="F215" s="154">
        <v>-2666607</v>
      </c>
      <c r="G215" s="154"/>
    </row>
    <row r="216" spans="1:7">
      <c r="A216" s="151" t="s">
        <v>540</v>
      </c>
      <c r="B216" s="154">
        <v>-8585257</v>
      </c>
      <c r="C216" s="154">
        <v>-8584643</v>
      </c>
      <c r="D216" s="154">
        <v>-614</v>
      </c>
      <c r="E216" s="154">
        <v>-5928664</v>
      </c>
      <c r="F216" s="154">
        <v>-2656593</v>
      </c>
      <c r="G216" s="154"/>
    </row>
    <row r="217" spans="1:7">
      <c r="A217" s="151" t="s">
        <v>541</v>
      </c>
      <c r="B217" s="154">
        <v>21874262</v>
      </c>
      <c r="C217" s="154">
        <v>21767478</v>
      </c>
      <c r="D217" s="154">
        <v>106784</v>
      </c>
      <c r="E217" s="154">
        <v>21447082</v>
      </c>
      <c r="F217" s="154">
        <v>427180</v>
      </c>
      <c r="G217" s="154"/>
    </row>
    <row r="218" spans="1:7">
      <c r="A218" s="151" t="s">
        <v>542</v>
      </c>
      <c r="B218" s="154">
        <v>8978354</v>
      </c>
      <c r="C218" s="154">
        <v>8991570</v>
      </c>
      <c r="D218" s="154">
        <v>-13216</v>
      </c>
      <c r="E218" s="154">
        <v>12126038</v>
      </c>
      <c r="F218" s="154">
        <v>-3147684</v>
      </c>
      <c r="G218" s="154"/>
    </row>
    <row r="219" spans="1:7">
      <c r="A219" s="151" t="s">
        <v>543</v>
      </c>
      <c r="B219" s="154">
        <v>19360258</v>
      </c>
      <c r="C219" s="154">
        <v>19372030</v>
      </c>
      <c r="D219" s="154">
        <v>-11772</v>
      </c>
      <c r="E219" s="154">
        <v>15764385</v>
      </c>
      <c r="F219" s="154">
        <v>3595873</v>
      </c>
      <c r="G219" s="154"/>
    </row>
    <row r="220" spans="1:7">
      <c r="A220" s="151" t="s">
        <v>544</v>
      </c>
      <c r="B220" s="154">
        <v>2777797</v>
      </c>
      <c r="C220" s="154">
        <v>2784278</v>
      </c>
      <c r="D220" s="154">
        <v>-6481</v>
      </c>
      <c r="E220" s="154">
        <v>383923</v>
      </c>
      <c r="F220" s="154">
        <v>2393874</v>
      </c>
      <c r="G220" s="154"/>
    </row>
    <row r="221" spans="1:7" ht="27" customHeight="1">
      <c r="A221" s="145" t="s">
        <v>545</v>
      </c>
      <c r="B221" s="154"/>
      <c r="C221" s="154"/>
      <c r="D221" s="154"/>
      <c r="E221" s="154"/>
      <c r="F221" s="154"/>
      <c r="G221" s="154"/>
    </row>
    <row r="222" spans="1:7">
      <c r="A222" s="151" t="s">
        <v>546</v>
      </c>
      <c r="B222" s="154">
        <v>-645748</v>
      </c>
      <c r="C222" s="154">
        <v>-637471</v>
      </c>
      <c r="D222" s="154">
        <v>-8277</v>
      </c>
      <c r="E222" s="154">
        <v>-255370</v>
      </c>
      <c r="F222" s="154">
        <v>-390378</v>
      </c>
      <c r="G222" s="154"/>
    </row>
    <row r="223" spans="1:7">
      <c r="A223" s="151" t="s">
        <v>547</v>
      </c>
      <c r="B223" s="154">
        <v>10536878</v>
      </c>
      <c r="C223" s="154">
        <v>10544853</v>
      </c>
      <c r="D223" s="154">
        <v>-7975</v>
      </c>
      <c r="E223" s="154">
        <v>8680228</v>
      </c>
      <c r="F223" s="154">
        <v>1856650</v>
      </c>
      <c r="G223" s="154"/>
    </row>
    <row r="224" spans="1:7">
      <c r="A224" s="151" t="s">
        <v>548</v>
      </c>
      <c r="B224" s="154">
        <v>-4076188</v>
      </c>
      <c r="C224" s="154">
        <v>-4156905</v>
      </c>
      <c r="D224" s="154">
        <v>80717</v>
      </c>
      <c r="E224" s="154">
        <v>-9691352</v>
      </c>
      <c r="F224" s="154">
        <v>5615164</v>
      </c>
      <c r="G224" s="154"/>
    </row>
    <row r="225" spans="1:7">
      <c r="A225" s="151" t="s">
        <v>549</v>
      </c>
      <c r="B225" s="154">
        <v>6004436</v>
      </c>
      <c r="C225" s="154">
        <v>6010343</v>
      </c>
      <c r="D225" s="154">
        <v>-5907</v>
      </c>
      <c r="E225" s="154">
        <v>4134927</v>
      </c>
      <c r="F225" s="154">
        <v>1869509</v>
      </c>
      <c r="G225" s="154"/>
    </row>
    <row r="226" spans="1:7">
      <c r="A226" s="151" t="s">
        <v>550</v>
      </c>
      <c r="B226" s="154">
        <v>10622346</v>
      </c>
      <c r="C226" s="154">
        <v>10645853</v>
      </c>
      <c r="D226" s="154">
        <v>-23507</v>
      </c>
      <c r="E226" s="154">
        <v>11231554</v>
      </c>
      <c r="F226" s="154">
        <v>-609208</v>
      </c>
      <c r="G226" s="154"/>
    </row>
    <row r="227" spans="1:7">
      <c r="A227" s="151" t="s">
        <v>551</v>
      </c>
      <c r="B227" s="154">
        <v>31012017</v>
      </c>
      <c r="C227" s="154">
        <v>31034367</v>
      </c>
      <c r="D227" s="154">
        <v>-22350</v>
      </c>
      <c r="E227" s="154">
        <v>30187980</v>
      </c>
      <c r="F227" s="154">
        <v>824037</v>
      </c>
      <c r="G227" s="154"/>
    </row>
    <row r="228" spans="1:7">
      <c r="A228" s="151" t="s">
        <v>552</v>
      </c>
      <c r="B228" s="154">
        <v>5655906</v>
      </c>
      <c r="C228" s="154">
        <v>5660427</v>
      </c>
      <c r="D228" s="154">
        <v>-4521</v>
      </c>
      <c r="E228" s="154">
        <v>4627912</v>
      </c>
      <c r="F228" s="154">
        <v>1027994</v>
      </c>
      <c r="G228" s="154"/>
    </row>
    <row r="229" spans="1:7">
      <c r="A229" s="151" t="s">
        <v>553</v>
      </c>
      <c r="B229" s="154">
        <v>2006671</v>
      </c>
      <c r="C229" s="154">
        <v>2013489</v>
      </c>
      <c r="D229" s="154">
        <v>-6818</v>
      </c>
      <c r="E229" s="154">
        <v>3645946</v>
      </c>
      <c r="F229" s="154">
        <v>-1639275</v>
      </c>
      <c r="G229" s="154"/>
    </row>
    <row r="230" spans="1:7">
      <c r="A230" s="151" t="s">
        <v>554</v>
      </c>
      <c r="B230" s="154">
        <v>58384936</v>
      </c>
      <c r="C230" s="154">
        <v>58409547</v>
      </c>
      <c r="D230" s="154">
        <v>-24611</v>
      </c>
      <c r="E230" s="154">
        <v>56657935</v>
      </c>
      <c r="F230" s="154">
        <v>1727001</v>
      </c>
      <c r="G230" s="154"/>
    </row>
    <row r="231" spans="1:7">
      <c r="A231" s="151" t="s">
        <v>555</v>
      </c>
      <c r="B231" s="154">
        <v>1106811</v>
      </c>
      <c r="C231" s="154">
        <v>1109748</v>
      </c>
      <c r="D231" s="154">
        <v>-2937</v>
      </c>
      <c r="E231" s="154">
        <v>-1158560</v>
      </c>
      <c r="F231" s="154">
        <v>2265371</v>
      </c>
      <c r="G231" s="154"/>
    </row>
    <row r="232" spans="1:7">
      <c r="A232" s="151" t="s">
        <v>556</v>
      </c>
      <c r="B232" s="154">
        <v>7306756</v>
      </c>
      <c r="C232" s="154">
        <v>7224149</v>
      </c>
      <c r="D232" s="154">
        <v>82607</v>
      </c>
      <c r="E232" s="154">
        <v>9718109</v>
      </c>
      <c r="F232" s="154">
        <v>-2411353</v>
      </c>
      <c r="G232" s="154"/>
    </row>
    <row r="233" spans="1:7">
      <c r="A233" s="151" t="s">
        <v>557</v>
      </c>
      <c r="B233" s="154">
        <v>235003019</v>
      </c>
      <c r="C233" s="154">
        <v>235143890</v>
      </c>
      <c r="D233" s="154">
        <v>-140871</v>
      </c>
      <c r="E233" s="154">
        <v>224627156</v>
      </c>
      <c r="F233" s="154">
        <v>10375863</v>
      </c>
      <c r="G233" s="154"/>
    </row>
    <row r="234" spans="1:7" ht="27" customHeight="1">
      <c r="A234" s="145" t="s">
        <v>558</v>
      </c>
      <c r="B234" s="154"/>
      <c r="C234" s="154"/>
      <c r="D234" s="154"/>
      <c r="E234" s="154"/>
      <c r="F234" s="154"/>
      <c r="G234" s="154"/>
    </row>
    <row r="235" spans="1:7">
      <c r="A235" s="151" t="s">
        <v>559</v>
      </c>
      <c r="B235" s="154">
        <v>-9162050</v>
      </c>
      <c r="C235" s="154">
        <v>-9152031</v>
      </c>
      <c r="D235" s="154">
        <v>-10019</v>
      </c>
      <c r="E235" s="154">
        <v>-4698327</v>
      </c>
      <c r="F235" s="154">
        <v>-4463723</v>
      </c>
      <c r="G235" s="154"/>
    </row>
    <row r="236" spans="1:7">
      <c r="A236" s="151" t="s">
        <v>560</v>
      </c>
      <c r="B236" s="154">
        <v>1078807</v>
      </c>
      <c r="C236" s="154">
        <v>1088169</v>
      </c>
      <c r="D236" s="154">
        <v>-9362</v>
      </c>
      <c r="E236" s="154">
        <v>-24245</v>
      </c>
      <c r="F236" s="154">
        <v>1103052</v>
      </c>
      <c r="G236" s="154"/>
    </row>
    <row r="237" spans="1:7">
      <c r="A237" s="151" t="s">
        <v>561</v>
      </c>
      <c r="B237" s="154">
        <v>40653678</v>
      </c>
      <c r="C237" s="154">
        <v>40672402</v>
      </c>
      <c r="D237" s="154">
        <v>-18724</v>
      </c>
      <c r="E237" s="154">
        <v>37897566</v>
      </c>
      <c r="F237" s="154">
        <v>2756112</v>
      </c>
      <c r="G237" s="154"/>
    </row>
    <row r="238" spans="1:7">
      <c r="A238" s="151" t="s">
        <v>562</v>
      </c>
      <c r="B238" s="154">
        <v>34503438</v>
      </c>
      <c r="C238" s="154">
        <v>34515023</v>
      </c>
      <c r="D238" s="154">
        <v>-11585</v>
      </c>
      <c r="E238" s="154">
        <v>37173135</v>
      </c>
      <c r="F238" s="154">
        <v>-2669697</v>
      </c>
      <c r="G238" s="154"/>
    </row>
    <row r="239" spans="1:7">
      <c r="A239" s="151" t="s">
        <v>563</v>
      </c>
      <c r="B239" s="154">
        <v>12155917</v>
      </c>
      <c r="C239" s="154">
        <v>12177068</v>
      </c>
      <c r="D239" s="154">
        <v>-21151</v>
      </c>
      <c r="E239" s="154">
        <v>9036486</v>
      </c>
      <c r="F239" s="154">
        <v>3119431</v>
      </c>
      <c r="G239" s="154"/>
    </row>
    <row r="240" spans="1:7">
      <c r="A240" s="151" t="s">
        <v>564</v>
      </c>
      <c r="B240" s="154">
        <v>-6106206</v>
      </c>
      <c r="C240" s="154">
        <v>-6103237</v>
      </c>
      <c r="D240" s="154">
        <v>-2969</v>
      </c>
      <c r="E240" s="154">
        <v>-4865495</v>
      </c>
      <c r="F240" s="154">
        <v>-1240711</v>
      </c>
      <c r="G240" s="154"/>
    </row>
    <row r="241" spans="1:7">
      <c r="A241" s="151" t="s">
        <v>565</v>
      </c>
      <c r="B241" s="154">
        <v>4329741</v>
      </c>
      <c r="C241" s="154">
        <v>4348085</v>
      </c>
      <c r="D241" s="154">
        <v>-18344</v>
      </c>
      <c r="E241" s="154">
        <v>2705002</v>
      </c>
      <c r="F241" s="154">
        <v>1624739</v>
      </c>
      <c r="G241" s="154"/>
    </row>
    <row r="242" spans="1:7">
      <c r="A242" s="151" t="s">
        <v>566</v>
      </c>
      <c r="B242" s="154">
        <v>-6979607</v>
      </c>
      <c r="C242" s="154">
        <v>-6978107</v>
      </c>
      <c r="D242" s="154">
        <v>-1500</v>
      </c>
      <c r="E242" s="154">
        <v>-5998710</v>
      </c>
      <c r="F242" s="154">
        <v>-980897</v>
      </c>
      <c r="G242" s="154"/>
    </row>
    <row r="243" spans="1:7">
      <c r="A243" s="151" t="s">
        <v>567</v>
      </c>
      <c r="B243" s="154">
        <v>-19193655</v>
      </c>
      <c r="C243" s="154">
        <v>-19189295</v>
      </c>
      <c r="D243" s="154">
        <v>-4360</v>
      </c>
      <c r="E243" s="154">
        <v>-16808792</v>
      </c>
      <c r="F243" s="154">
        <v>-2384863</v>
      </c>
      <c r="G243" s="154"/>
    </row>
    <row r="244" spans="1:7">
      <c r="A244" s="151" t="s">
        <v>568</v>
      </c>
      <c r="B244" s="154">
        <v>-123064720</v>
      </c>
      <c r="C244" s="154">
        <v>-122971824</v>
      </c>
      <c r="D244" s="154">
        <v>-92896</v>
      </c>
      <c r="E244" s="154">
        <v>-124569273</v>
      </c>
      <c r="F244" s="154">
        <v>1504553</v>
      </c>
      <c r="G244" s="154"/>
    </row>
    <row r="245" spans="1:7" ht="27" customHeight="1">
      <c r="A245" s="145" t="s">
        <v>569</v>
      </c>
      <c r="B245" s="154"/>
      <c r="C245" s="154"/>
      <c r="D245" s="154"/>
      <c r="E245" s="154"/>
      <c r="F245" s="154"/>
      <c r="G245" s="154"/>
    </row>
    <row r="246" spans="1:7">
      <c r="A246" s="151" t="s">
        <v>570</v>
      </c>
      <c r="B246" s="154">
        <v>2910931</v>
      </c>
      <c r="C246" s="154">
        <v>2928634</v>
      </c>
      <c r="D246" s="154">
        <v>-17703</v>
      </c>
      <c r="E246" s="154">
        <v>-5500482</v>
      </c>
      <c r="F246" s="154">
        <v>8411413</v>
      </c>
      <c r="G246" s="154"/>
    </row>
    <row r="247" spans="1:7">
      <c r="A247" s="151" t="s">
        <v>571</v>
      </c>
      <c r="B247" s="154">
        <v>75142410</v>
      </c>
      <c r="C247" s="154">
        <v>75178965</v>
      </c>
      <c r="D247" s="154">
        <v>-36555</v>
      </c>
      <c r="E247" s="154">
        <v>74117091</v>
      </c>
      <c r="F247" s="154">
        <v>1025319</v>
      </c>
      <c r="G247" s="154"/>
    </row>
    <row r="248" spans="1:7">
      <c r="A248" s="151" t="s">
        <v>572</v>
      </c>
      <c r="B248" s="154">
        <v>30722010</v>
      </c>
      <c r="C248" s="154">
        <v>30769440</v>
      </c>
      <c r="D248" s="154">
        <v>-47430</v>
      </c>
      <c r="E248" s="154">
        <v>34548510</v>
      </c>
      <c r="F248" s="154">
        <v>-3826500</v>
      </c>
      <c r="G248" s="154"/>
    </row>
    <row r="249" spans="1:7">
      <c r="A249" s="151" t="s">
        <v>573</v>
      </c>
      <c r="B249" s="154">
        <v>4005957</v>
      </c>
      <c r="C249" s="154">
        <v>4013004</v>
      </c>
      <c r="D249" s="154">
        <v>-7047</v>
      </c>
      <c r="E249" s="154">
        <v>3661323</v>
      </c>
      <c r="F249" s="154">
        <v>344634</v>
      </c>
      <c r="G249" s="154"/>
    </row>
    <row r="250" spans="1:7">
      <c r="A250" s="151" t="s">
        <v>574</v>
      </c>
      <c r="B250" s="154">
        <v>6963988</v>
      </c>
      <c r="C250" s="154">
        <v>6974778</v>
      </c>
      <c r="D250" s="154">
        <v>-10790</v>
      </c>
      <c r="E250" s="154">
        <v>10301811</v>
      </c>
      <c r="F250" s="154">
        <v>-3337823</v>
      </c>
      <c r="G250" s="154"/>
    </row>
    <row r="251" spans="1:7">
      <c r="A251" s="151" t="s">
        <v>575</v>
      </c>
      <c r="B251" s="154">
        <v>-45906500</v>
      </c>
      <c r="C251" s="154">
        <v>-45953659</v>
      </c>
      <c r="D251" s="154">
        <v>47159</v>
      </c>
      <c r="E251" s="154">
        <v>-41750909</v>
      </c>
      <c r="F251" s="154">
        <v>-4155591</v>
      </c>
      <c r="G251" s="154"/>
    </row>
    <row r="252" spans="1:7">
      <c r="A252" s="151" t="s">
        <v>576</v>
      </c>
      <c r="B252" s="154">
        <v>17641495</v>
      </c>
      <c r="C252" s="154">
        <v>17662984</v>
      </c>
      <c r="D252" s="154">
        <v>-21489</v>
      </c>
      <c r="E252" s="154">
        <v>21416071</v>
      </c>
      <c r="F252" s="154">
        <v>-3774576</v>
      </c>
      <c r="G252" s="154"/>
    </row>
    <row r="253" spans="1:7">
      <c r="A253" s="151" t="s">
        <v>577</v>
      </c>
      <c r="B253" s="154">
        <v>-3379875</v>
      </c>
      <c r="C253" s="154">
        <v>-3372939</v>
      </c>
      <c r="D253" s="154">
        <v>-6936</v>
      </c>
      <c r="E253" s="154">
        <v>-2297487</v>
      </c>
      <c r="F253" s="154">
        <v>-1082388</v>
      </c>
      <c r="G253" s="154"/>
    </row>
    <row r="254" spans="1:7">
      <c r="A254" s="151" t="s">
        <v>578</v>
      </c>
      <c r="B254" s="154">
        <v>35722540</v>
      </c>
      <c r="C254" s="154">
        <v>35571315</v>
      </c>
      <c r="D254" s="154">
        <v>151225</v>
      </c>
      <c r="E254" s="154">
        <v>40461320</v>
      </c>
      <c r="F254" s="154">
        <v>-4738780</v>
      </c>
      <c r="G254" s="154"/>
    </row>
    <row r="255" spans="1:7">
      <c r="A255" s="151" t="s">
        <v>579</v>
      </c>
      <c r="B255" s="154">
        <v>-9045325</v>
      </c>
      <c r="C255" s="154">
        <v>-9041875</v>
      </c>
      <c r="D255" s="154">
        <v>-3450</v>
      </c>
      <c r="E255" s="154">
        <v>-7023878</v>
      </c>
      <c r="F255" s="154">
        <v>-2021447</v>
      </c>
      <c r="G255" s="154"/>
    </row>
    <row r="256" spans="1:7">
      <c r="A256" s="151" t="s">
        <v>580</v>
      </c>
      <c r="B256" s="154">
        <v>8196258</v>
      </c>
      <c r="C256" s="154">
        <v>8205747</v>
      </c>
      <c r="D256" s="154">
        <v>-9489</v>
      </c>
      <c r="E256" s="154">
        <v>7569503</v>
      </c>
      <c r="F256" s="154">
        <v>626755</v>
      </c>
      <c r="G256" s="154"/>
    </row>
    <row r="257" spans="1:7">
      <c r="A257" s="151" t="s">
        <v>581</v>
      </c>
      <c r="B257" s="154">
        <v>-2248454</v>
      </c>
      <c r="C257" s="154">
        <v>-2240385</v>
      </c>
      <c r="D257" s="154">
        <v>-8069</v>
      </c>
      <c r="E257" s="154">
        <v>-3809366</v>
      </c>
      <c r="F257" s="154">
        <v>1560912</v>
      </c>
      <c r="G257" s="154"/>
    </row>
    <row r="258" spans="1:7">
      <c r="A258" s="151" t="s">
        <v>582</v>
      </c>
      <c r="B258" s="154">
        <v>-5819070</v>
      </c>
      <c r="C258" s="154">
        <v>-5811025</v>
      </c>
      <c r="D258" s="154">
        <v>-8045</v>
      </c>
      <c r="E258" s="154">
        <v>-4540579</v>
      </c>
      <c r="F258" s="154">
        <v>-1278491</v>
      </c>
      <c r="G258" s="154"/>
    </row>
    <row r="259" spans="1:7">
      <c r="A259" s="151" t="s">
        <v>583</v>
      </c>
      <c r="B259" s="154">
        <v>8743713</v>
      </c>
      <c r="C259" s="154">
        <v>8748864</v>
      </c>
      <c r="D259" s="154">
        <v>-5151</v>
      </c>
      <c r="E259" s="154">
        <v>6700127</v>
      </c>
      <c r="F259" s="154">
        <v>2043586</v>
      </c>
      <c r="G259" s="154"/>
    </row>
    <row r="260" spans="1:7">
      <c r="A260" s="151" t="s">
        <v>584</v>
      </c>
      <c r="B260" s="154">
        <v>-15092250</v>
      </c>
      <c r="C260" s="154">
        <v>-15088886</v>
      </c>
      <c r="D260" s="154">
        <v>-3364</v>
      </c>
      <c r="E260" s="154">
        <v>-13558736</v>
      </c>
      <c r="F260" s="154">
        <v>-1533514</v>
      </c>
      <c r="G260" s="154"/>
    </row>
    <row r="261" spans="1:7" ht="27" customHeight="1">
      <c r="A261" s="145" t="s">
        <v>585</v>
      </c>
      <c r="B261" s="154"/>
      <c r="C261" s="154"/>
      <c r="D261" s="154"/>
      <c r="E261" s="154"/>
      <c r="F261" s="154"/>
      <c r="G261" s="154"/>
    </row>
    <row r="262" spans="1:7">
      <c r="A262" s="151" t="s">
        <v>586</v>
      </c>
      <c r="B262" s="154">
        <v>22580525</v>
      </c>
      <c r="C262" s="154">
        <v>22603991</v>
      </c>
      <c r="D262" s="154">
        <v>-23466</v>
      </c>
      <c r="E262" s="154">
        <v>17914000</v>
      </c>
      <c r="F262" s="154">
        <v>4666525</v>
      </c>
      <c r="G262" s="154"/>
    </row>
    <row r="263" spans="1:7">
      <c r="A263" s="151" t="s">
        <v>587</v>
      </c>
      <c r="B263" s="154">
        <v>27547595</v>
      </c>
      <c r="C263" s="154">
        <v>26927457</v>
      </c>
      <c r="D263" s="154">
        <v>620138</v>
      </c>
      <c r="E263" s="154">
        <v>6232412</v>
      </c>
      <c r="F263" s="154">
        <v>21315183</v>
      </c>
      <c r="G263" s="154"/>
    </row>
    <row r="264" spans="1:7">
      <c r="A264" s="151" t="s">
        <v>588</v>
      </c>
      <c r="B264" s="154">
        <v>6204996</v>
      </c>
      <c r="C264" s="154">
        <v>6211241</v>
      </c>
      <c r="D264" s="154">
        <v>-6245</v>
      </c>
      <c r="E264" s="154">
        <v>8194782</v>
      </c>
      <c r="F264" s="154">
        <v>-1989786</v>
      </c>
      <c r="G264" s="154"/>
    </row>
    <row r="265" spans="1:7">
      <c r="A265" s="151" t="s">
        <v>589</v>
      </c>
      <c r="B265" s="154">
        <v>79646455</v>
      </c>
      <c r="C265" s="154">
        <v>79682459</v>
      </c>
      <c r="D265" s="154">
        <v>-36004</v>
      </c>
      <c r="E265" s="154">
        <v>74484987</v>
      </c>
      <c r="F265" s="154">
        <v>5161468</v>
      </c>
      <c r="G265" s="154"/>
    </row>
    <row r="266" spans="1:7">
      <c r="A266" s="151" t="s">
        <v>590</v>
      </c>
      <c r="B266" s="154">
        <v>25235754</v>
      </c>
      <c r="C266" s="154">
        <v>25252577</v>
      </c>
      <c r="D266" s="154">
        <v>-16823</v>
      </c>
      <c r="E266" s="154">
        <v>22694778</v>
      </c>
      <c r="F266" s="154">
        <v>2540976</v>
      </c>
      <c r="G266" s="154"/>
    </row>
    <row r="267" spans="1:7">
      <c r="A267" s="151" t="s">
        <v>591</v>
      </c>
      <c r="B267" s="154">
        <v>-153548</v>
      </c>
      <c r="C267" s="154">
        <v>-147531</v>
      </c>
      <c r="D267" s="154">
        <v>-6017</v>
      </c>
      <c r="E267" s="154">
        <v>-928319</v>
      </c>
      <c r="F267" s="154">
        <v>774771</v>
      </c>
      <c r="G267" s="154"/>
    </row>
    <row r="268" spans="1:7">
      <c r="A268" s="151" t="s">
        <v>592</v>
      </c>
      <c r="B268" s="154">
        <v>5490010</v>
      </c>
      <c r="C268" s="154">
        <v>5494796</v>
      </c>
      <c r="D268" s="154">
        <v>-4786</v>
      </c>
      <c r="E268" s="154">
        <v>4599598</v>
      </c>
      <c r="F268" s="154">
        <v>890412</v>
      </c>
      <c r="G268" s="154"/>
    </row>
    <row r="269" spans="1:7">
      <c r="A269" s="151" t="s">
        <v>593</v>
      </c>
      <c r="B269" s="154">
        <v>2757035</v>
      </c>
      <c r="C269" s="154">
        <v>2767583</v>
      </c>
      <c r="D269" s="154">
        <v>-10548</v>
      </c>
      <c r="E269" s="154">
        <v>2669850</v>
      </c>
      <c r="F269" s="154">
        <v>87185</v>
      </c>
      <c r="G269" s="154"/>
    </row>
    <row r="270" spans="1:7">
      <c r="A270" s="151" t="s">
        <v>594</v>
      </c>
      <c r="B270" s="154">
        <v>-33426812</v>
      </c>
      <c r="C270" s="154">
        <v>-33403007</v>
      </c>
      <c r="D270" s="154">
        <v>-23805</v>
      </c>
      <c r="E270" s="154">
        <v>-47394616</v>
      </c>
      <c r="F270" s="154">
        <v>13967804</v>
      </c>
      <c r="G270" s="154"/>
    </row>
    <row r="271" spans="1:7">
      <c r="A271" s="151" t="s">
        <v>595</v>
      </c>
      <c r="B271" s="154">
        <v>38431001</v>
      </c>
      <c r="C271" s="154">
        <v>38456003</v>
      </c>
      <c r="D271" s="154">
        <v>-25002</v>
      </c>
      <c r="E271" s="154">
        <v>35270790</v>
      </c>
      <c r="F271" s="154">
        <v>3160211</v>
      </c>
      <c r="G271" s="154"/>
    </row>
    <row r="272" spans="1:7" ht="27" customHeight="1">
      <c r="A272" s="145" t="s">
        <v>596</v>
      </c>
      <c r="B272" s="154"/>
      <c r="C272" s="154"/>
      <c r="D272" s="154"/>
      <c r="E272" s="154"/>
      <c r="F272" s="154"/>
      <c r="G272" s="154"/>
    </row>
    <row r="273" spans="1:7">
      <c r="A273" s="151" t="s">
        <v>597</v>
      </c>
      <c r="B273" s="154">
        <v>75012804</v>
      </c>
      <c r="C273" s="154">
        <v>75040661</v>
      </c>
      <c r="D273" s="154">
        <v>-27857</v>
      </c>
      <c r="E273" s="154">
        <v>69546350</v>
      </c>
      <c r="F273" s="154">
        <v>5466454</v>
      </c>
      <c r="G273" s="154"/>
    </row>
    <row r="274" spans="1:7">
      <c r="A274" s="151" t="s">
        <v>598</v>
      </c>
      <c r="B274" s="154">
        <v>50718137</v>
      </c>
      <c r="C274" s="154">
        <v>50739117</v>
      </c>
      <c r="D274" s="154">
        <v>-20980</v>
      </c>
      <c r="E274" s="154">
        <v>40903874</v>
      </c>
      <c r="F274" s="154">
        <v>9814263</v>
      </c>
      <c r="G274" s="154"/>
    </row>
    <row r="275" spans="1:7">
      <c r="A275" s="151" t="s">
        <v>599</v>
      </c>
      <c r="B275" s="154">
        <v>30591777</v>
      </c>
      <c r="C275" s="154">
        <v>30608607</v>
      </c>
      <c r="D275" s="154">
        <v>-16830</v>
      </c>
      <c r="E275" s="154">
        <v>33090941</v>
      </c>
      <c r="F275" s="154">
        <v>-2499164</v>
      </c>
      <c r="G275" s="154"/>
    </row>
    <row r="276" spans="1:7">
      <c r="A276" s="151" t="s">
        <v>600</v>
      </c>
      <c r="B276" s="154">
        <v>30828007</v>
      </c>
      <c r="C276" s="154">
        <v>30902365</v>
      </c>
      <c r="D276" s="154">
        <v>-74358</v>
      </c>
      <c r="E276" s="154">
        <v>15048114</v>
      </c>
      <c r="F276" s="154">
        <v>15779893</v>
      </c>
      <c r="G276" s="154"/>
    </row>
    <row r="277" spans="1:7">
      <c r="A277" s="151" t="s">
        <v>601</v>
      </c>
      <c r="B277" s="154">
        <v>-14169412</v>
      </c>
      <c r="C277" s="154">
        <v>-14157665</v>
      </c>
      <c r="D277" s="154">
        <v>-11747</v>
      </c>
      <c r="E277" s="154">
        <v>-16753933</v>
      </c>
      <c r="F277" s="154">
        <v>2584521</v>
      </c>
      <c r="G277" s="154"/>
    </row>
    <row r="278" spans="1:7">
      <c r="A278" s="151" t="s">
        <v>602</v>
      </c>
      <c r="B278" s="154">
        <v>6950777</v>
      </c>
      <c r="C278" s="154">
        <v>6959225</v>
      </c>
      <c r="D278" s="154">
        <v>-8448</v>
      </c>
      <c r="E278" s="154">
        <v>4207382</v>
      </c>
      <c r="F278" s="154">
        <v>2743395</v>
      </c>
      <c r="G278" s="154"/>
    </row>
    <row r="279" spans="1:7">
      <c r="A279" s="151" t="s">
        <v>603</v>
      </c>
      <c r="B279" s="154">
        <v>65066987</v>
      </c>
      <c r="C279" s="154">
        <v>65115102</v>
      </c>
      <c r="D279" s="154">
        <v>-48115</v>
      </c>
      <c r="E279" s="154">
        <v>65487454</v>
      </c>
      <c r="F279" s="154">
        <v>-420467</v>
      </c>
      <c r="G279" s="154"/>
    </row>
    <row r="280" spans="1:7" ht="27" customHeight="1">
      <c r="A280" s="145" t="s">
        <v>604</v>
      </c>
      <c r="B280" s="154"/>
      <c r="C280" s="154"/>
      <c r="D280" s="154"/>
      <c r="E280" s="154"/>
      <c r="F280" s="154"/>
      <c r="G280" s="154"/>
    </row>
    <row r="281" spans="1:7">
      <c r="A281" s="151" t="s">
        <v>605</v>
      </c>
      <c r="B281" s="154">
        <v>10090974</v>
      </c>
      <c r="C281" s="154">
        <v>10097786</v>
      </c>
      <c r="D281" s="154">
        <v>-6812</v>
      </c>
      <c r="E281" s="154">
        <v>12879054</v>
      </c>
      <c r="F281" s="154">
        <v>-2788080</v>
      </c>
      <c r="G281" s="154"/>
    </row>
    <row r="282" spans="1:7">
      <c r="A282" s="151" t="s">
        <v>606</v>
      </c>
      <c r="B282" s="154">
        <v>-6047832</v>
      </c>
      <c r="C282" s="154">
        <v>-6044518</v>
      </c>
      <c r="D282" s="154">
        <v>-3314</v>
      </c>
      <c r="E282" s="154">
        <v>-2669170</v>
      </c>
      <c r="F282" s="154">
        <v>-3378662</v>
      </c>
      <c r="G282" s="154"/>
    </row>
    <row r="283" spans="1:7">
      <c r="A283" s="151" t="s">
        <v>607</v>
      </c>
      <c r="B283" s="154">
        <v>1647445</v>
      </c>
      <c r="C283" s="154">
        <v>1657006</v>
      </c>
      <c r="D283" s="154">
        <v>-9561</v>
      </c>
      <c r="E283" s="154">
        <v>4654936</v>
      </c>
      <c r="F283" s="154">
        <v>-3007491</v>
      </c>
      <c r="G283" s="154"/>
    </row>
    <row r="284" spans="1:7">
      <c r="A284" s="151" t="s">
        <v>608</v>
      </c>
      <c r="B284" s="154">
        <v>12847866</v>
      </c>
      <c r="C284" s="154">
        <v>12863063</v>
      </c>
      <c r="D284" s="154">
        <v>-15197</v>
      </c>
      <c r="E284" s="154">
        <v>12502296</v>
      </c>
      <c r="F284" s="154">
        <v>345570</v>
      </c>
      <c r="G284" s="154"/>
    </row>
    <row r="285" spans="1:7">
      <c r="A285" s="151" t="s">
        <v>609</v>
      </c>
      <c r="B285" s="154">
        <v>-28469574</v>
      </c>
      <c r="C285" s="154">
        <v>-28469483</v>
      </c>
      <c r="D285" s="154">
        <v>-91</v>
      </c>
      <c r="E285" s="154">
        <v>-28643400</v>
      </c>
      <c r="F285" s="154">
        <v>173826</v>
      </c>
      <c r="G285" s="154"/>
    </row>
    <row r="286" spans="1:7">
      <c r="A286" s="151" t="s">
        <v>610</v>
      </c>
      <c r="B286" s="154">
        <v>11519051</v>
      </c>
      <c r="C286" s="154">
        <v>11530804</v>
      </c>
      <c r="D286" s="154">
        <v>-11753</v>
      </c>
      <c r="E286" s="154">
        <v>11582282</v>
      </c>
      <c r="F286" s="154">
        <v>-63231</v>
      </c>
      <c r="G286" s="154"/>
    </row>
    <row r="287" spans="1:7">
      <c r="A287" s="151" t="s">
        <v>611</v>
      </c>
      <c r="B287" s="154">
        <v>-40533929</v>
      </c>
      <c r="C287" s="154">
        <v>-40529393</v>
      </c>
      <c r="D287" s="154">
        <v>-4536</v>
      </c>
      <c r="E287" s="154">
        <v>-35295645</v>
      </c>
      <c r="F287" s="154">
        <v>-5238284</v>
      </c>
      <c r="G287" s="154"/>
    </row>
    <row r="288" spans="1:7">
      <c r="A288" s="151" t="s">
        <v>612</v>
      </c>
      <c r="B288" s="154">
        <v>452018047</v>
      </c>
      <c r="C288" s="154">
        <v>451278520</v>
      </c>
      <c r="D288" s="154">
        <v>739527</v>
      </c>
      <c r="E288" s="154">
        <v>429514450</v>
      </c>
      <c r="F288" s="154">
        <v>22503597</v>
      </c>
      <c r="G288" s="154"/>
    </row>
    <row r="289" spans="1:7" ht="27" customHeight="1">
      <c r="A289" s="145" t="s">
        <v>613</v>
      </c>
      <c r="B289" s="154"/>
      <c r="C289" s="154"/>
      <c r="D289" s="154"/>
      <c r="E289" s="154"/>
      <c r="F289" s="154"/>
      <c r="G289" s="154"/>
    </row>
    <row r="290" spans="1:7">
      <c r="A290" s="151" t="s">
        <v>614</v>
      </c>
      <c r="B290" s="154">
        <v>-12211259</v>
      </c>
      <c r="C290" s="154">
        <v>-12211135</v>
      </c>
      <c r="D290" s="154">
        <v>-124</v>
      </c>
      <c r="E290" s="154">
        <v>-11404321</v>
      </c>
      <c r="F290" s="154">
        <v>-806938</v>
      </c>
      <c r="G290" s="154"/>
    </row>
    <row r="291" spans="1:7">
      <c r="A291" s="151" t="s">
        <v>615</v>
      </c>
      <c r="B291" s="154">
        <v>-1265255</v>
      </c>
      <c r="C291" s="154">
        <v>-1263441</v>
      </c>
      <c r="D291" s="154">
        <v>-1814</v>
      </c>
      <c r="E291" s="154">
        <v>-2078913</v>
      </c>
      <c r="F291" s="154">
        <v>813658</v>
      </c>
      <c r="G291" s="154"/>
    </row>
    <row r="292" spans="1:7">
      <c r="A292" s="151" t="s">
        <v>616</v>
      </c>
      <c r="B292" s="154">
        <v>66707595</v>
      </c>
      <c r="C292" s="154">
        <v>66727647</v>
      </c>
      <c r="D292" s="154">
        <v>-20052</v>
      </c>
      <c r="E292" s="154">
        <v>62257602</v>
      </c>
      <c r="F292" s="154">
        <v>4449993</v>
      </c>
      <c r="G292" s="154"/>
    </row>
    <row r="293" spans="1:7">
      <c r="A293" s="151" t="s">
        <v>617</v>
      </c>
      <c r="B293" s="154">
        <v>-7391494</v>
      </c>
      <c r="C293" s="154">
        <v>-7390618</v>
      </c>
      <c r="D293" s="154">
        <v>-876</v>
      </c>
      <c r="E293" s="154">
        <v>-8394109</v>
      </c>
      <c r="F293" s="154">
        <v>1002615</v>
      </c>
      <c r="G293" s="154"/>
    </row>
    <row r="294" spans="1:7">
      <c r="A294" s="151" t="s">
        <v>618</v>
      </c>
      <c r="B294" s="154">
        <v>7670676</v>
      </c>
      <c r="C294" s="154">
        <v>7677469</v>
      </c>
      <c r="D294" s="154">
        <v>-6793</v>
      </c>
      <c r="E294" s="154">
        <v>6566882</v>
      </c>
      <c r="F294" s="154">
        <v>1103794</v>
      </c>
      <c r="G294" s="154"/>
    </row>
    <row r="295" spans="1:7">
      <c r="A295" s="151" t="s">
        <v>619</v>
      </c>
      <c r="B295" s="154">
        <v>5290954</v>
      </c>
      <c r="C295" s="154">
        <v>5294408</v>
      </c>
      <c r="D295" s="154">
        <v>-3454</v>
      </c>
      <c r="E295" s="154">
        <v>9490067</v>
      </c>
      <c r="F295" s="154">
        <v>-4199113</v>
      </c>
      <c r="G295" s="154"/>
    </row>
    <row r="296" spans="1:7">
      <c r="A296" s="151" t="s">
        <v>620</v>
      </c>
      <c r="B296" s="154">
        <v>-9496832</v>
      </c>
      <c r="C296" s="154">
        <v>-9492824</v>
      </c>
      <c r="D296" s="154">
        <v>-4008</v>
      </c>
      <c r="E296" s="154">
        <v>-7723844</v>
      </c>
      <c r="F296" s="154">
        <v>-1772988</v>
      </c>
      <c r="G296" s="154"/>
    </row>
    <row r="297" spans="1:7">
      <c r="A297" s="151" t="s">
        <v>621</v>
      </c>
      <c r="B297" s="154">
        <v>179308190</v>
      </c>
      <c r="C297" s="154">
        <v>178712914</v>
      </c>
      <c r="D297" s="154">
        <v>595276</v>
      </c>
      <c r="E297" s="154">
        <v>184034787</v>
      </c>
      <c r="F297" s="154">
        <v>-4726597</v>
      </c>
      <c r="G297" s="154"/>
    </row>
    <row r="298" spans="1:7">
      <c r="A298" s="151" t="s">
        <v>622</v>
      </c>
      <c r="B298" s="154">
        <v>-2734575</v>
      </c>
      <c r="C298" s="154">
        <v>-2733259</v>
      </c>
      <c r="D298" s="154">
        <v>-1316</v>
      </c>
      <c r="E298" s="154">
        <v>-3768260</v>
      </c>
      <c r="F298" s="154">
        <v>1033685</v>
      </c>
      <c r="G298" s="154"/>
    </row>
    <row r="299" spans="1:7">
      <c r="A299" s="151" t="s">
        <v>623</v>
      </c>
      <c r="B299" s="154">
        <v>-5521879</v>
      </c>
      <c r="C299" s="154">
        <v>-5518662</v>
      </c>
      <c r="D299" s="154">
        <v>-3217</v>
      </c>
      <c r="E299" s="154">
        <v>-5131916</v>
      </c>
      <c r="F299" s="154">
        <v>-389963</v>
      </c>
      <c r="G299" s="154"/>
    </row>
    <row r="300" spans="1:7">
      <c r="A300" s="151" t="s">
        <v>624</v>
      </c>
      <c r="B300" s="154">
        <v>213722018</v>
      </c>
      <c r="C300" s="154">
        <v>213853224</v>
      </c>
      <c r="D300" s="154">
        <v>-131206</v>
      </c>
      <c r="E300" s="154">
        <v>218144226</v>
      </c>
      <c r="F300" s="154">
        <v>-4422208</v>
      </c>
      <c r="G300" s="154"/>
    </row>
    <row r="301" spans="1:7">
      <c r="A301" s="151" t="s">
        <v>625</v>
      </c>
      <c r="B301" s="154">
        <v>20673720</v>
      </c>
      <c r="C301" s="154">
        <v>20680045</v>
      </c>
      <c r="D301" s="154">
        <v>-6325</v>
      </c>
      <c r="E301" s="154">
        <v>23739336</v>
      </c>
      <c r="F301" s="154">
        <v>-3065616</v>
      </c>
      <c r="G301" s="154"/>
    </row>
    <row r="302" spans="1:7">
      <c r="A302" s="151" t="s">
        <v>626</v>
      </c>
      <c r="B302" s="154">
        <v>4312646</v>
      </c>
      <c r="C302" s="154">
        <v>4316421</v>
      </c>
      <c r="D302" s="154">
        <v>-3775</v>
      </c>
      <c r="E302" s="154">
        <v>5074669</v>
      </c>
      <c r="F302" s="154">
        <v>-762023</v>
      </c>
      <c r="G302" s="154"/>
    </row>
    <row r="303" spans="1:7">
      <c r="A303" s="151" t="s">
        <v>627</v>
      </c>
      <c r="B303" s="154">
        <v>40665428</v>
      </c>
      <c r="C303" s="154">
        <v>40678807</v>
      </c>
      <c r="D303" s="154">
        <v>-13379</v>
      </c>
      <c r="E303" s="154">
        <v>40122708</v>
      </c>
      <c r="F303" s="154">
        <v>542720</v>
      </c>
      <c r="G303" s="154"/>
    </row>
    <row r="304" spans="1:7">
      <c r="A304" s="151" t="s">
        <v>628</v>
      </c>
      <c r="B304" s="154">
        <v>2653096</v>
      </c>
      <c r="C304" s="154">
        <v>2655469</v>
      </c>
      <c r="D304" s="154">
        <v>-2373</v>
      </c>
      <c r="E304" s="154">
        <v>4943341</v>
      </c>
      <c r="F304" s="154">
        <v>-2290245</v>
      </c>
      <c r="G304" s="154"/>
    </row>
    <row r="305" spans="1:7" ht="27" customHeight="1">
      <c r="A305" s="145" t="s">
        <v>629</v>
      </c>
      <c r="B305" s="154"/>
      <c r="C305" s="154"/>
      <c r="D305" s="154"/>
      <c r="E305" s="154"/>
      <c r="F305" s="154"/>
      <c r="G305" s="154"/>
    </row>
    <row r="306" spans="1:7">
      <c r="A306" s="151" t="s">
        <v>630</v>
      </c>
      <c r="B306" s="154">
        <v>669650</v>
      </c>
      <c r="C306" s="154">
        <v>671160</v>
      </c>
      <c r="D306" s="154">
        <v>-1510</v>
      </c>
      <c r="E306" s="154">
        <v>-1218787</v>
      </c>
      <c r="F306" s="154">
        <v>1888437</v>
      </c>
      <c r="G306" s="154"/>
    </row>
    <row r="307" spans="1:7">
      <c r="A307" s="151" t="s">
        <v>631</v>
      </c>
      <c r="B307" s="154">
        <v>6905487</v>
      </c>
      <c r="C307" s="154">
        <v>6910774</v>
      </c>
      <c r="D307" s="154">
        <v>-5287</v>
      </c>
      <c r="E307" s="154">
        <v>9101014</v>
      </c>
      <c r="F307" s="154">
        <v>-2195527</v>
      </c>
      <c r="G307" s="154"/>
    </row>
    <row r="308" spans="1:7">
      <c r="A308" s="151" t="s">
        <v>632</v>
      </c>
      <c r="B308" s="154">
        <v>84035587</v>
      </c>
      <c r="C308" s="154">
        <v>84063054</v>
      </c>
      <c r="D308" s="154">
        <v>-27467</v>
      </c>
      <c r="E308" s="154">
        <v>85335139</v>
      </c>
      <c r="F308" s="154">
        <v>-1299552</v>
      </c>
      <c r="G308" s="154"/>
    </row>
    <row r="309" spans="1:7">
      <c r="A309" s="151" t="s">
        <v>633</v>
      </c>
      <c r="B309" s="154">
        <v>12773665</v>
      </c>
      <c r="C309" s="154">
        <v>12787851</v>
      </c>
      <c r="D309" s="154">
        <v>-14186</v>
      </c>
      <c r="E309" s="154">
        <v>11934207</v>
      </c>
      <c r="F309" s="154">
        <v>839458</v>
      </c>
      <c r="G309" s="154"/>
    </row>
    <row r="310" spans="1:7">
      <c r="A310" s="151" t="s">
        <v>634</v>
      </c>
      <c r="B310" s="154">
        <v>19830771</v>
      </c>
      <c r="C310" s="154">
        <v>19839572</v>
      </c>
      <c r="D310" s="154">
        <v>-8801</v>
      </c>
      <c r="E310" s="154">
        <v>26195734</v>
      </c>
      <c r="F310" s="154">
        <v>-6364963</v>
      </c>
      <c r="G310" s="154"/>
    </row>
    <row r="311" spans="1:7">
      <c r="A311" s="151" t="s">
        <v>635</v>
      </c>
      <c r="B311" s="154">
        <v>-8699366</v>
      </c>
      <c r="C311" s="154">
        <v>-8697150</v>
      </c>
      <c r="D311" s="154">
        <v>-2216</v>
      </c>
      <c r="E311" s="154">
        <v>-9027156</v>
      </c>
      <c r="F311" s="154">
        <v>327790</v>
      </c>
      <c r="G311" s="154"/>
    </row>
    <row r="312" spans="1:7">
      <c r="A312" s="151" t="s">
        <v>636</v>
      </c>
      <c r="B312" s="154">
        <v>4936482</v>
      </c>
      <c r="C312" s="154">
        <v>4948755</v>
      </c>
      <c r="D312" s="154">
        <v>-12273</v>
      </c>
      <c r="E312" s="154">
        <v>6219596</v>
      </c>
      <c r="F312" s="154">
        <v>-1283114</v>
      </c>
      <c r="G312" s="154"/>
    </row>
    <row r="313" spans="1:7">
      <c r="A313" s="151" t="s">
        <v>637</v>
      </c>
      <c r="B313" s="154">
        <v>-4430561</v>
      </c>
      <c r="C313" s="154">
        <v>-4416450</v>
      </c>
      <c r="D313" s="154">
        <v>-14111</v>
      </c>
      <c r="E313" s="154">
        <v>-3302670</v>
      </c>
      <c r="F313" s="154">
        <v>-1127891</v>
      </c>
      <c r="G313" s="154"/>
    </row>
    <row r="314" spans="1:7">
      <c r="A314" s="151" t="s">
        <v>638</v>
      </c>
      <c r="B314" s="154">
        <v>54149901</v>
      </c>
      <c r="C314" s="154">
        <v>54211260</v>
      </c>
      <c r="D314" s="154">
        <v>-61359</v>
      </c>
      <c r="E314" s="154">
        <v>78078496</v>
      </c>
      <c r="F314" s="154">
        <v>-23928595</v>
      </c>
      <c r="G314" s="154"/>
    </row>
    <row r="315" spans="1:7">
      <c r="A315" s="151" t="s">
        <v>639</v>
      </c>
      <c r="B315" s="154">
        <v>1815363</v>
      </c>
      <c r="C315" s="154">
        <v>1819965</v>
      </c>
      <c r="D315" s="154">
        <v>-4602</v>
      </c>
      <c r="E315" s="154">
        <v>862321</v>
      </c>
      <c r="F315" s="154">
        <v>953042</v>
      </c>
      <c r="G315" s="154"/>
    </row>
    <row r="316" spans="1:7">
      <c r="A316" s="151" t="s">
        <v>640</v>
      </c>
      <c r="B316" s="154">
        <v>26413246</v>
      </c>
      <c r="C316" s="154">
        <v>26446532</v>
      </c>
      <c r="D316" s="154">
        <v>-33286</v>
      </c>
      <c r="E316" s="154">
        <v>29152903</v>
      </c>
      <c r="F316" s="154">
        <v>-2739657</v>
      </c>
      <c r="G316" s="154"/>
    </row>
    <row r="317" spans="1:7">
      <c r="A317" s="151" t="s">
        <v>641</v>
      </c>
      <c r="B317" s="154">
        <v>18200855</v>
      </c>
      <c r="C317" s="154">
        <v>18207785</v>
      </c>
      <c r="D317" s="154">
        <v>-6930</v>
      </c>
      <c r="E317" s="154">
        <v>14198343</v>
      </c>
      <c r="F317" s="154">
        <v>4002512</v>
      </c>
      <c r="G317" s="154"/>
    </row>
    <row r="318" spans="1:7">
      <c r="A318" s="151" t="s">
        <v>642</v>
      </c>
      <c r="B318" s="154">
        <v>3680450</v>
      </c>
      <c r="C318" s="154">
        <v>3682964</v>
      </c>
      <c r="D318" s="154">
        <v>-2514</v>
      </c>
      <c r="E318" s="154">
        <v>4337029</v>
      </c>
      <c r="F318" s="154">
        <v>-656579</v>
      </c>
      <c r="G318" s="154"/>
    </row>
    <row r="319" spans="1:7" ht="13.8" thickBot="1">
      <c r="A319" s="153" t="s">
        <v>643</v>
      </c>
      <c r="B319" s="156">
        <v>12043721</v>
      </c>
      <c r="C319" s="156">
        <v>12048902</v>
      </c>
      <c r="D319" s="156">
        <v>-5181</v>
      </c>
      <c r="E319" s="156">
        <v>11692164</v>
      </c>
      <c r="F319" s="156">
        <v>351557</v>
      </c>
      <c r="G319" s="154"/>
    </row>
    <row r="320" spans="1:7">
      <c r="A320" s="151"/>
      <c r="B320" s="154"/>
      <c r="C320" s="154"/>
      <c r="D320" s="155"/>
      <c r="E320" s="154"/>
      <c r="F320" s="154"/>
      <c r="G320" s="154"/>
    </row>
    <row r="321" spans="1:7">
      <c r="A321" s="151"/>
      <c r="B321" s="154"/>
      <c r="C321" s="154"/>
      <c r="D321" s="155"/>
      <c r="E321" s="154"/>
      <c r="F321" s="154"/>
      <c r="G321" s="154"/>
    </row>
    <row r="322" spans="1:7">
      <c r="A322" s="151"/>
      <c r="B322" s="154"/>
      <c r="C322" s="154"/>
      <c r="D322" s="155"/>
      <c r="E322" s="154"/>
      <c r="F322" s="154"/>
      <c r="G322" s="154"/>
    </row>
    <row r="323" spans="1:7">
      <c r="A323" s="151"/>
      <c r="B323" s="154"/>
      <c r="C323" s="154"/>
      <c r="D323" s="155"/>
      <c r="E323" s="154"/>
      <c r="F323" s="154"/>
      <c r="G323" s="154"/>
    </row>
    <row r="324" spans="1:7">
      <c r="A324" s="151"/>
      <c r="B324" s="154"/>
      <c r="C324" s="154"/>
      <c r="D324" s="155"/>
      <c r="E324" s="154"/>
      <c r="F324" s="154"/>
      <c r="G324" s="154"/>
    </row>
    <row r="325" spans="1:7">
      <c r="A325" s="151"/>
      <c r="B325" s="154"/>
      <c r="C325" s="154"/>
      <c r="D325" s="155"/>
      <c r="E325" s="154"/>
      <c r="F325" s="154"/>
      <c r="G325" s="154"/>
    </row>
    <row r="326" spans="1:7">
      <c r="A326" s="151"/>
      <c r="B326" s="154"/>
      <c r="C326" s="154"/>
      <c r="D326" s="155"/>
      <c r="E326" s="154"/>
      <c r="F326" s="154"/>
      <c r="G326" s="154"/>
    </row>
    <row r="327" spans="1:7">
      <c r="A327" s="151"/>
      <c r="B327" s="154"/>
      <c r="C327" s="154"/>
      <c r="D327" s="155"/>
      <c r="E327" s="154"/>
      <c r="F327" s="154"/>
      <c r="G327" s="154"/>
    </row>
    <row r="328" spans="1:7">
      <c r="A328" s="151"/>
      <c r="B328" s="154"/>
      <c r="C328" s="154"/>
      <c r="D328" s="155"/>
      <c r="E328" s="154"/>
      <c r="F328" s="154"/>
      <c r="G328" s="154"/>
    </row>
    <row r="329" spans="1:7">
      <c r="A329" s="151"/>
      <c r="B329" s="154"/>
      <c r="C329" s="154"/>
      <c r="D329" s="155"/>
      <c r="E329" s="154"/>
      <c r="F329" s="154"/>
      <c r="G329" s="154"/>
    </row>
    <row r="330" spans="1:7">
      <c r="A330" s="151"/>
      <c r="B330" s="154"/>
      <c r="C330" s="154"/>
      <c r="D330" s="155"/>
      <c r="E330" s="154"/>
      <c r="F330" s="154"/>
      <c r="G330" s="154"/>
    </row>
    <row r="331" spans="1:7">
      <c r="A331" s="151"/>
      <c r="B331" s="154"/>
      <c r="C331" s="154"/>
      <c r="D331" s="155"/>
      <c r="E331" s="154"/>
      <c r="F331" s="154"/>
      <c r="G331" s="154"/>
    </row>
    <row r="332" spans="1:7">
      <c r="A332" s="151"/>
      <c r="B332" s="154"/>
      <c r="C332" s="154"/>
      <c r="D332" s="155"/>
      <c r="E332" s="154"/>
      <c r="F332" s="154"/>
      <c r="G332" s="154"/>
    </row>
    <row r="333" spans="1:7">
      <c r="A333" s="151"/>
      <c r="B333" s="154"/>
      <c r="C333" s="154"/>
      <c r="D333" s="155"/>
      <c r="E333" s="154"/>
      <c r="F333" s="154"/>
      <c r="G333" s="154"/>
    </row>
    <row r="334" spans="1:7">
      <c r="A334" s="151"/>
      <c r="B334" s="154"/>
      <c r="C334" s="154"/>
      <c r="D334" s="155"/>
      <c r="E334" s="154"/>
      <c r="F334" s="154"/>
      <c r="G334" s="154"/>
    </row>
    <row r="335" spans="1:7">
      <c r="A335" s="151"/>
      <c r="B335" s="154"/>
      <c r="C335" s="154"/>
      <c r="D335" s="155"/>
      <c r="E335" s="154"/>
      <c r="F335" s="154"/>
      <c r="G335" s="154"/>
    </row>
    <row r="336" spans="1:7">
      <c r="A336" s="151"/>
      <c r="B336" s="154"/>
      <c r="C336" s="154"/>
      <c r="D336" s="155"/>
      <c r="E336" s="154"/>
      <c r="F336" s="154"/>
      <c r="G336" s="154"/>
    </row>
    <row r="337" spans="1:7">
      <c r="A337" s="151"/>
      <c r="B337" s="154"/>
      <c r="C337" s="154"/>
      <c r="D337" s="155"/>
      <c r="E337" s="154"/>
      <c r="F337" s="154"/>
      <c r="G337" s="154"/>
    </row>
    <row r="338" spans="1:7">
      <c r="A338" s="151"/>
      <c r="B338" s="154"/>
      <c r="C338" s="154"/>
      <c r="D338" s="155"/>
      <c r="E338" s="154"/>
      <c r="F338" s="154"/>
      <c r="G338" s="154"/>
    </row>
    <row r="339" spans="1:7">
      <c r="A339" s="151"/>
      <c r="B339" s="154"/>
      <c r="C339" s="154"/>
      <c r="D339" s="155"/>
      <c r="E339" s="154"/>
      <c r="F339" s="154"/>
      <c r="G339" s="154"/>
    </row>
    <row r="340" spans="1:7">
      <c r="A340" s="151"/>
      <c r="B340" s="154"/>
      <c r="C340" s="154"/>
      <c r="D340" s="155"/>
      <c r="E340" s="154"/>
      <c r="F340" s="154"/>
      <c r="G340" s="154"/>
    </row>
    <row r="341" spans="1:7">
      <c r="A341" s="151"/>
      <c r="B341" s="154"/>
      <c r="C341" s="154"/>
      <c r="D341" s="155"/>
      <c r="E341" s="154"/>
      <c r="F341" s="154"/>
      <c r="G341" s="154"/>
    </row>
    <row r="342" spans="1:7">
      <c r="A342" s="151"/>
      <c r="B342" s="154"/>
      <c r="C342" s="154"/>
      <c r="D342" s="155"/>
      <c r="E342" s="154"/>
      <c r="F342" s="154"/>
      <c r="G342" s="154"/>
    </row>
    <row r="343" spans="1:7">
      <c r="A343" s="151"/>
      <c r="B343" s="154"/>
      <c r="C343" s="154"/>
      <c r="D343" s="155"/>
      <c r="E343" s="154"/>
      <c r="F343" s="154"/>
      <c r="G343" s="154"/>
    </row>
    <row r="344" spans="1:7">
      <c r="A344" s="151"/>
      <c r="B344" s="154"/>
      <c r="C344" s="154"/>
      <c r="D344" s="155"/>
      <c r="E344" s="154"/>
      <c r="F344" s="154"/>
      <c r="G344" s="154"/>
    </row>
    <row r="345" spans="1:7">
      <c r="A345" s="151"/>
      <c r="B345" s="154"/>
      <c r="C345" s="154"/>
      <c r="D345" s="155"/>
      <c r="E345" s="154"/>
      <c r="F345" s="154"/>
      <c r="G345" s="154"/>
    </row>
    <row r="346" spans="1:7">
      <c r="A346" s="151"/>
      <c r="B346" s="154"/>
      <c r="C346" s="154"/>
      <c r="D346" s="155"/>
      <c r="E346" s="154"/>
      <c r="F346" s="154"/>
      <c r="G346" s="154"/>
    </row>
    <row r="347" spans="1:7">
      <c r="A347" s="151"/>
      <c r="B347" s="154"/>
      <c r="C347" s="154"/>
      <c r="D347" s="155"/>
      <c r="E347" s="154"/>
      <c r="F347" s="154"/>
      <c r="G347" s="154"/>
    </row>
    <row r="348" spans="1:7">
      <c r="A348" s="151"/>
      <c r="B348" s="154"/>
      <c r="C348" s="154"/>
      <c r="D348" s="155"/>
      <c r="E348" s="154"/>
      <c r="F348" s="154"/>
      <c r="G348" s="154"/>
    </row>
    <row r="349" spans="1:7">
      <c r="A349" s="151"/>
      <c r="B349" s="154"/>
      <c r="C349" s="154"/>
      <c r="D349" s="155"/>
      <c r="E349" s="154"/>
      <c r="F349" s="154"/>
      <c r="G349" s="154"/>
    </row>
    <row r="350" spans="1:7">
      <c r="A350" s="151"/>
      <c r="B350" s="154"/>
      <c r="C350" s="154"/>
      <c r="D350" s="155"/>
      <c r="E350" s="154"/>
      <c r="F350" s="154"/>
      <c r="G350" s="154"/>
    </row>
    <row r="351" spans="1:7">
      <c r="A351" s="151"/>
      <c r="B351" s="154"/>
      <c r="C351" s="154"/>
      <c r="D351" s="155"/>
      <c r="E351" s="154"/>
      <c r="F351" s="154"/>
      <c r="G351" s="154"/>
    </row>
    <row r="352" spans="1:7">
      <c r="A352" s="151"/>
      <c r="B352" s="154"/>
      <c r="C352" s="154"/>
      <c r="D352" s="155"/>
      <c r="E352" s="154"/>
      <c r="F352" s="154"/>
      <c r="G352" s="154"/>
    </row>
    <row r="353" spans="1:7">
      <c r="A353" s="151"/>
      <c r="B353" s="154"/>
      <c r="C353" s="154"/>
      <c r="D353" s="155"/>
      <c r="E353" s="154"/>
      <c r="F353" s="154"/>
      <c r="G353" s="154"/>
    </row>
    <row r="354" spans="1:7">
      <c r="A354" s="151"/>
      <c r="B354" s="154"/>
      <c r="C354" s="154"/>
      <c r="D354" s="155"/>
      <c r="E354" s="154"/>
      <c r="F354" s="154"/>
      <c r="G354" s="154"/>
    </row>
    <row r="355" spans="1:7">
      <c r="A355" s="151"/>
      <c r="B355" s="154"/>
      <c r="C355" s="154"/>
      <c r="D355" s="155"/>
      <c r="E355" s="154"/>
      <c r="F355" s="154"/>
      <c r="G355" s="154"/>
    </row>
    <row r="356" spans="1:7">
      <c r="A356" s="151"/>
      <c r="B356" s="154"/>
      <c r="C356" s="154"/>
      <c r="D356" s="155"/>
      <c r="E356" s="154"/>
      <c r="F356" s="154"/>
      <c r="G356" s="154"/>
    </row>
    <row r="357" spans="1:7">
      <c r="A357" s="151"/>
      <c r="B357" s="154"/>
      <c r="C357" s="154"/>
      <c r="D357" s="155"/>
      <c r="E357" s="154"/>
      <c r="F357" s="154"/>
      <c r="G357" s="154"/>
    </row>
    <row r="358" spans="1:7">
      <c r="A358" s="151"/>
      <c r="B358" s="154"/>
      <c r="C358" s="154"/>
      <c r="D358" s="155"/>
      <c r="E358" s="154"/>
      <c r="F358" s="154"/>
      <c r="G358" s="154"/>
    </row>
    <row r="359" spans="1:7">
      <c r="A359" s="151"/>
      <c r="B359" s="154"/>
      <c r="C359" s="154"/>
      <c r="D359" s="155"/>
      <c r="E359" s="154"/>
      <c r="F359" s="154"/>
      <c r="G359" s="154"/>
    </row>
    <row r="360" spans="1:7">
      <c r="A360" s="151"/>
      <c r="B360" s="154"/>
      <c r="C360" s="154"/>
      <c r="D360" s="155"/>
      <c r="E360" s="154"/>
      <c r="F360" s="154"/>
      <c r="G360" s="154"/>
    </row>
    <row r="361" spans="1:7">
      <c r="A361" s="151"/>
      <c r="B361" s="154"/>
      <c r="C361" s="154"/>
      <c r="D361" s="155"/>
      <c r="E361" s="154"/>
      <c r="F361" s="154"/>
      <c r="G361" s="154"/>
    </row>
    <row r="362" spans="1:7">
      <c r="A362" s="151"/>
      <c r="B362" s="154"/>
      <c r="C362" s="154"/>
      <c r="D362" s="155"/>
      <c r="E362" s="154"/>
      <c r="F362" s="154"/>
      <c r="G362" s="154"/>
    </row>
    <row r="363" spans="1:7">
      <c r="A363" s="151"/>
      <c r="B363" s="154"/>
      <c r="C363" s="154"/>
      <c r="D363" s="155"/>
      <c r="E363" s="154"/>
      <c r="F363" s="154"/>
      <c r="G363" s="154"/>
    </row>
    <row r="364" spans="1:7">
      <c r="A364" s="151"/>
      <c r="B364" s="154"/>
      <c r="C364" s="154"/>
      <c r="D364" s="155"/>
      <c r="E364" s="154"/>
      <c r="F364" s="154"/>
      <c r="G364" s="154"/>
    </row>
    <row r="365" spans="1:7">
      <c r="A365" s="151"/>
      <c r="B365" s="154"/>
      <c r="C365" s="154"/>
      <c r="D365" s="155"/>
      <c r="E365" s="154"/>
      <c r="F365" s="154"/>
      <c r="G365" s="154"/>
    </row>
    <row r="366" spans="1:7">
      <c r="A366" s="151"/>
      <c r="B366" s="154"/>
      <c r="C366" s="154"/>
      <c r="D366" s="155"/>
      <c r="E366" s="154"/>
      <c r="F366" s="154"/>
      <c r="G366" s="154"/>
    </row>
    <row r="367" spans="1:7">
      <c r="A367" s="151"/>
      <c r="B367" s="154"/>
      <c r="C367" s="154"/>
      <c r="D367" s="155"/>
      <c r="E367" s="154"/>
      <c r="F367" s="154"/>
      <c r="G367" s="154"/>
    </row>
    <row r="368" spans="1:7">
      <c r="A368" s="151"/>
      <c r="B368" s="154"/>
      <c r="C368" s="154"/>
      <c r="D368" s="155"/>
      <c r="E368" s="154"/>
      <c r="F368" s="154"/>
      <c r="G368" s="154"/>
    </row>
    <row r="369" spans="1:7">
      <c r="A369" s="151"/>
      <c r="B369" s="154"/>
      <c r="C369" s="154"/>
      <c r="D369" s="155"/>
      <c r="E369" s="154"/>
      <c r="F369" s="154"/>
      <c r="G369" s="154"/>
    </row>
    <row r="370" spans="1:7">
      <c r="A370" s="151"/>
      <c r="B370" s="154"/>
      <c r="C370" s="154"/>
      <c r="D370" s="155"/>
      <c r="E370" s="154"/>
      <c r="F370" s="154"/>
      <c r="G370" s="154"/>
    </row>
    <row r="371" spans="1:7">
      <c r="A371" s="151"/>
      <c r="B371" s="154"/>
      <c r="C371" s="154"/>
      <c r="D371" s="155"/>
      <c r="E371" s="154"/>
      <c r="F371" s="154"/>
      <c r="G371" s="154"/>
    </row>
    <row r="372" spans="1:7">
      <c r="A372" s="151"/>
      <c r="B372" s="154"/>
      <c r="C372" s="154"/>
      <c r="D372" s="155"/>
      <c r="E372" s="154"/>
      <c r="F372" s="154"/>
      <c r="G372" s="154"/>
    </row>
    <row r="373" spans="1:7">
      <c r="A373" s="151"/>
      <c r="B373" s="154"/>
      <c r="C373" s="154"/>
      <c r="D373" s="155"/>
      <c r="E373" s="154"/>
      <c r="F373" s="154"/>
      <c r="G373" s="154"/>
    </row>
    <row r="374" spans="1:7">
      <c r="A374" s="151"/>
      <c r="B374" s="154"/>
      <c r="C374" s="154"/>
      <c r="D374" s="155"/>
      <c r="E374" s="154"/>
      <c r="F374" s="154"/>
      <c r="G374" s="154"/>
    </row>
    <row r="375" spans="1:7">
      <c r="A375" s="151"/>
      <c r="B375" s="154"/>
      <c r="C375" s="154"/>
      <c r="D375" s="155"/>
      <c r="E375" s="154"/>
      <c r="F375" s="154"/>
      <c r="G375" s="154"/>
    </row>
    <row r="376" spans="1:7">
      <c r="A376" s="151"/>
      <c r="B376" s="154"/>
      <c r="C376" s="154"/>
      <c r="D376" s="155"/>
      <c r="E376" s="154"/>
      <c r="F376" s="154"/>
      <c r="G376" s="154"/>
    </row>
    <row r="377" spans="1:7">
      <c r="A377" s="151"/>
      <c r="B377" s="154"/>
      <c r="C377" s="154"/>
      <c r="D377" s="155"/>
      <c r="E377" s="154"/>
      <c r="F377" s="154"/>
      <c r="G377" s="154"/>
    </row>
    <row r="378" spans="1:7">
      <c r="A378" s="151"/>
      <c r="B378" s="154"/>
      <c r="C378" s="154"/>
      <c r="D378" s="155"/>
      <c r="E378" s="154"/>
      <c r="F378" s="154"/>
      <c r="G378" s="154"/>
    </row>
    <row r="379" spans="1:7">
      <c r="A379" s="151"/>
      <c r="B379" s="154"/>
      <c r="C379" s="154"/>
      <c r="D379" s="155"/>
      <c r="E379" s="154"/>
      <c r="F379" s="154"/>
      <c r="G379" s="154"/>
    </row>
    <row r="380" spans="1:7">
      <c r="A380" s="151"/>
      <c r="B380" s="154"/>
      <c r="C380" s="154"/>
      <c r="D380" s="155"/>
      <c r="E380" s="154"/>
      <c r="F380" s="154"/>
      <c r="G380" s="154"/>
    </row>
    <row r="381" spans="1:7">
      <c r="A381" s="151"/>
      <c r="B381" s="154"/>
      <c r="C381" s="154"/>
      <c r="D381" s="155"/>
      <c r="E381" s="154"/>
      <c r="F381" s="154"/>
      <c r="G381" s="154"/>
    </row>
    <row r="382" spans="1:7">
      <c r="A382" s="151"/>
      <c r="B382" s="154"/>
      <c r="C382" s="154"/>
      <c r="D382" s="155"/>
      <c r="E382" s="154"/>
      <c r="F382" s="154"/>
      <c r="G382" s="154"/>
    </row>
    <row r="383" spans="1:7">
      <c r="A383" s="151"/>
      <c r="B383" s="154"/>
      <c r="C383" s="154"/>
      <c r="D383" s="155"/>
      <c r="E383" s="154"/>
      <c r="F383" s="154"/>
      <c r="G383" s="154"/>
    </row>
    <row r="384" spans="1:7">
      <c r="A384" s="151"/>
      <c r="B384" s="154"/>
      <c r="C384" s="154"/>
      <c r="D384" s="155"/>
      <c r="E384" s="154"/>
      <c r="F384" s="154"/>
      <c r="G384" s="154"/>
    </row>
    <row r="385" spans="1:7">
      <c r="A385" s="151"/>
      <c r="B385" s="154"/>
      <c r="C385" s="154"/>
      <c r="D385" s="155"/>
      <c r="E385" s="154"/>
      <c r="F385" s="154"/>
      <c r="G385" s="154"/>
    </row>
    <row r="386" spans="1:7">
      <c r="A386" s="151"/>
      <c r="B386" s="154"/>
      <c r="C386" s="154"/>
      <c r="D386" s="155"/>
      <c r="E386" s="154"/>
      <c r="F386" s="154"/>
      <c r="G386" s="154"/>
    </row>
    <row r="387" spans="1:7">
      <c r="A387" s="151"/>
      <c r="B387" s="154"/>
      <c r="C387" s="154"/>
      <c r="D387" s="155"/>
      <c r="E387" s="154"/>
      <c r="F387" s="154"/>
      <c r="G387" s="154"/>
    </row>
    <row r="388" spans="1:7">
      <c r="A388" s="151"/>
      <c r="B388" s="154"/>
      <c r="C388" s="154"/>
      <c r="D388" s="155"/>
      <c r="E388" s="154"/>
      <c r="F388" s="154"/>
      <c r="G388" s="154"/>
    </row>
    <row r="389" spans="1:7">
      <c r="A389" s="151"/>
      <c r="B389" s="154"/>
      <c r="C389" s="154"/>
      <c r="D389" s="155"/>
      <c r="E389" s="154"/>
      <c r="F389" s="154"/>
      <c r="G389" s="154"/>
    </row>
    <row r="390" spans="1:7">
      <c r="A390" s="151"/>
      <c r="B390" s="154"/>
      <c r="C390" s="154"/>
      <c r="D390" s="155"/>
      <c r="E390" s="154"/>
      <c r="F390" s="154"/>
      <c r="G390" s="154"/>
    </row>
    <row r="391" spans="1:7">
      <c r="A391" s="151"/>
      <c r="B391" s="154"/>
      <c r="C391" s="154"/>
      <c r="D391" s="155"/>
      <c r="E391" s="154"/>
      <c r="F391" s="154"/>
      <c r="G391" s="154"/>
    </row>
    <row r="392" spans="1:7">
      <c r="A392" s="151"/>
      <c r="B392" s="154"/>
      <c r="C392" s="154"/>
      <c r="D392" s="155"/>
      <c r="E392" s="154"/>
      <c r="F392" s="154"/>
      <c r="G392" s="154"/>
    </row>
    <row r="393" spans="1:7">
      <c r="A393" s="151"/>
      <c r="B393" s="154"/>
      <c r="C393" s="154"/>
      <c r="D393" s="155"/>
      <c r="E393" s="154"/>
      <c r="F393" s="154"/>
      <c r="G393" s="154"/>
    </row>
    <row r="394" spans="1:7">
      <c r="A394" s="151"/>
      <c r="B394" s="154"/>
      <c r="C394" s="154"/>
      <c r="D394" s="155"/>
      <c r="E394" s="154"/>
      <c r="F394" s="154"/>
      <c r="G394" s="154"/>
    </row>
    <row r="395" spans="1:7">
      <c r="A395" s="151"/>
      <c r="B395" s="154"/>
      <c r="C395" s="154"/>
      <c r="D395" s="155"/>
      <c r="E395" s="154"/>
      <c r="F395" s="154"/>
      <c r="G395" s="154"/>
    </row>
    <row r="396" spans="1:7">
      <c r="A396" s="151"/>
      <c r="B396" s="154"/>
      <c r="C396" s="154"/>
      <c r="D396" s="155"/>
      <c r="E396" s="154"/>
      <c r="F396" s="154"/>
      <c r="G396" s="154"/>
    </row>
    <row r="397" spans="1:7">
      <c r="A397" s="151"/>
      <c r="B397" s="154"/>
      <c r="C397" s="154"/>
      <c r="D397" s="155"/>
      <c r="E397" s="154"/>
      <c r="F397" s="154"/>
      <c r="G397" s="154"/>
    </row>
    <row r="398" spans="1:7">
      <c r="A398" s="151"/>
      <c r="B398" s="154"/>
      <c r="C398" s="154"/>
      <c r="D398" s="155"/>
      <c r="E398" s="154"/>
      <c r="F398" s="154"/>
      <c r="G398" s="154"/>
    </row>
    <row r="399" spans="1:7">
      <c r="A399" s="151"/>
      <c r="B399" s="154"/>
      <c r="C399" s="154"/>
      <c r="D399" s="155"/>
      <c r="E399" s="154"/>
      <c r="F399" s="154"/>
      <c r="G399" s="154"/>
    </row>
    <row r="400" spans="1:7">
      <c r="A400" s="151"/>
      <c r="B400" s="154"/>
      <c r="C400" s="154"/>
      <c r="D400" s="155"/>
      <c r="E400" s="154"/>
      <c r="F400" s="154"/>
      <c r="G400" s="154"/>
    </row>
    <row r="401" spans="1:7">
      <c r="A401" s="151"/>
      <c r="B401" s="154"/>
      <c r="C401" s="154"/>
      <c r="D401" s="155"/>
      <c r="E401" s="154"/>
      <c r="F401" s="154"/>
      <c r="G401" s="154"/>
    </row>
    <row r="402" spans="1:7">
      <c r="A402" s="151"/>
      <c r="B402" s="154"/>
      <c r="C402" s="154"/>
      <c r="D402" s="155"/>
      <c r="E402" s="154"/>
      <c r="F402" s="154"/>
      <c r="G402" s="154"/>
    </row>
    <row r="403" spans="1:7">
      <c r="A403" s="151"/>
      <c r="B403" s="154"/>
      <c r="C403" s="154"/>
      <c r="D403" s="155"/>
      <c r="E403" s="154"/>
      <c r="F403" s="154"/>
      <c r="G403" s="154"/>
    </row>
    <row r="404" spans="1:7">
      <c r="A404" s="151"/>
      <c r="B404" s="154"/>
      <c r="C404" s="154"/>
      <c r="D404" s="155"/>
      <c r="E404" s="154"/>
      <c r="F404" s="154"/>
      <c r="G404" s="154"/>
    </row>
    <row r="405" spans="1:7">
      <c r="A405" s="151"/>
      <c r="B405" s="154"/>
      <c r="C405" s="154"/>
      <c r="D405" s="155"/>
      <c r="E405" s="154"/>
      <c r="F405" s="154"/>
      <c r="G405" s="154"/>
    </row>
    <row r="406" spans="1:7">
      <c r="A406" s="151"/>
      <c r="B406" s="154"/>
      <c r="C406" s="154"/>
      <c r="D406" s="155"/>
      <c r="E406" s="154"/>
      <c r="F406" s="154"/>
      <c r="G406" s="154"/>
    </row>
    <row r="407" spans="1:7">
      <c r="A407" s="151"/>
      <c r="B407" s="154"/>
      <c r="C407" s="154"/>
      <c r="D407" s="155"/>
      <c r="E407" s="154"/>
      <c r="F407" s="154"/>
      <c r="G407" s="154"/>
    </row>
    <row r="408" spans="1:7">
      <c r="A408" s="151"/>
      <c r="B408" s="154"/>
      <c r="C408" s="154"/>
      <c r="D408" s="155"/>
      <c r="E408" s="154"/>
      <c r="F408" s="154"/>
      <c r="G408" s="154"/>
    </row>
    <row r="409" spans="1:7">
      <c r="A409" s="151"/>
      <c r="B409" s="154"/>
      <c r="C409" s="154"/>
      <c r="D409" s="155"/>
      <c r="E409" s="154"/>
      <c r="F409" s="154"/>
      <c r="G409" s="154"/>
    </row>
    <row r="410" spans="1:7">
      <c r="A410" s="151"/>
      <c r="B410" s="154"/>
      <c r="C410" s="154"/>
      <c r="D410" s="155"/>
      <c r="E410" s="154"/>
      <c r="F410" s="154"/>
      <c r="G410" s="154"/>
    </row>
    <row r="411" spans="1:7">
      <c r="A411" s="151"/>
      <c r="B411" s="154"/>
      <c r="C411" s="154"/>
      <c r="D411" s="155"/>
      <c r="E411" s="154"/>
      <c r="F411" s="154"/>
      <c r="G411" s="154"/>
    </row>
    <row r="412" spans="1:7">
      <c r="B412" s="187"/>
      <c r="C412" s="188"/>
      <c r="D412" s="189"/>
      <c r="E412" s="190"/>
      <c r="F412" s="191"/>
    </row>
    <row r="413" spans="1:7">
      <c r="B413" s="187"/>
      <c r="C413" s="188"/>
      <c r="D413" s="189"/>
      <c r="E413" s="190"/>
      <c r="F413" s="191"/>
    </row>
    <row r="414" spans="1:7">
      <c r="B414" s="187"/>
      <c r="C414" s="188"/>
      <c r="D414" s="189"/>
      <c r="E414" s="190"/>
      <c r="F414" s="191"/>
    </row>
    <row r="415" spans="1:7">
      <c r="B415" s="187"/>
      <c r="C415" s="188"/>
      <c r="D415" s="189"/>
      <c r="E415" s="190"/>
      <c r="F415" s="191"/>
    </row>
    <row r="416" spans="1:7">
      <c r="B416" s="187"/>
      <c r="C416" s="188"/>
      <c r="D416" s="189"/>
      <c r="E416" s="190"/>
      <c r="F416" s="191"/>
    </row>
    <row r="417" spans="2:6">
      <c r="B417" s="187"/>
      <c r="C417" s="188"/>
      <c r="D417" s="189"/>
      <c r="E417" s="190"/>
      <c r="F417" s="191"/>
    </row>
    <row r="418" spans="2:6">
      <c r="B418" s="187"/>
      <c r="C418" s="188"/>
      <c r="D418" s="189"/>
      <c r="E418" s="190"/>
      <c r="F418" s="191"/>
    </row>
    <row r="419" spans="2:6">
      <c r="B419" s="187"/>
      <c r="C419" s="188"/>
      <c r="D419" s="189"/>
      <c r="E419" s="190"/>
      <c r="F419" s="191"/>
    </row>
    <row r="420" spans="2:6">
      <c r="B420" s="187"/>
      <c r="C420" s="188"/>
      <c r="D420" s="189"/>
      <c r="E420" s="190"/>
      <c r="F420" s="191"/>
    </row>
    <row r="421" spans="2:6">
      <c r="B421" s="187"/>
      <c r="C421" s="188"/>
      <c r="D421" s="189"/>
      <c r="E421" s="190"/>
      <c r="F421" s="191"/>
    </row>
    <row r="422" spans="2:6">
      <c r="B422" s="187"/>
      <c r="C422" s="188"/>
      <c r="D422" s="189"/>
      <c r="E422" s="190"/>
      <c r="F422" s="191"/>
    </row>
    <row r="423" spans="2:6">
      <c r="B423" s="187"/>
      <c r="C423" s="188"/>
      <c r="D423" s="189"/>
      <c r="E423" s="190"/>
      <c r="F423" s="191"/>
    </row>
    <row r="424" spans="2:6">
      <c r="B424" s="187"/>
      <c r="C424" s="188"/>
      <c r="D424" s="189"/>
      <c r="E424" s="190"/>
      <c r="F424" s="191"/>
    </row>
    <row r="425" spans="2:6">
      <c r="B425" s="187"/>
      <c r="C425" s="188"/>
      <c r="D425" s="189"/>
      <c r="E425" s="190"/>
      <c r="F425" s="191"/>
    </row>
    <row r="426" spans="2:6">
      <c r="B426" s="187"/>
      <c r="C426" s="188"/>
      <c r="D426" s="189"/>
      <c r="E426" s="190"/>
      <c r="F426" s="191"/>
    </row>
    <row r="427" spans="2:6">
      <c r="B427" s="187"/>
      <c r="C427" s="188"/>
      <c r="D427" s="189"/>
      <c r="E427" s="190"/>
      <c r="F427" s="191"/>
    </row>
    <row r="428" spans="2:6">
      <c r="B428" s="187"/>
      <c r="C428" s="188"/>
      <c r="D428" s="189"/>
      <c r="E428" s="190"/>
      <c r="F428" s="191"/>
    </row>
    <row r="429" spans="2:6">
      <c r="B429" s="187"/>
      <c r="C429" s="188"/>
      <c r="D429" s="189"/>
      <c r="E429" s="190"/>
      <c r="F429" s="191"/>
    </row>
    <row r="430" spans="2:6">
      <c r="B430" s="187"/>
      <c r="C430" s="188"/>
      <c r="D430" s="189"/>
      <c r="E430" s="190"/>
      <c r="F430" s="191"/>
    </row>
    <row r="431" spans="2:6">
      <c r="B431" s="187"/>
      <c r="C431" s="188"/>
      <c r="D431" s="189"/>
      <c r="E431" s="190"/>
      <c r="F431" s="191"/>
    </row>
    <row r="432" spans="2:6">
      <c r="B432" s="187"/>
      <c r="C432" s="188"/>
      <c r="D432" s="189"/>
      <c r="E432" s="190"/>
      <c r="F432" s="191"/>
    </row>
    <row r="433" spans="2:6">
      <c r="B433" s="187"/>
      <c r="C433" s="188"/>
      <c r="D433" s="189"/>
      <c r="E433" s="190"/>
      <c r="F433" s="191"/>
    </row>
    <row r="434" spans="2:6">
      <c r="B434" s="187"/>
      <c r="C434" s="188"/>
      <c r="D434" s="189"/>
      <c r="E434" s="190"/>
      <c r="F434" s="191"/>
    </row>
    <row r="435" spans="2:6">
      <c r="B435" s="187"/>
      <c r="C435" s="188"/>
      <c r="D435" s="189"/>
      <c r="E435" s="190"/>
      <c r="F435" s="191"/>
    </row>
    <row r="436" spans="2:6">
      <c r="B436" s="187"/>
      <c r="C436" s="188"/>
      <c r="D436" s="189"/>
      <c r="E436" s="190"/>
      <c r="F436" s="191"/>
    </row>
    <row r="437" spans="2:6">
      <c r="B437" s="187"/>
      <c r="C437" s="188"/>
      <c r="D437" s="189"/>
      <c r="E437" s="190"/>
      <c r="F437" s="191"/>
    </row>
    <row r="438" spans="2:6">
      <c r="B438" s="187"/>
      <c r="C438" s="188"/>
      <c r="D438" s="189"/>
      <c r="E438" s="190"/>
      <c r="F438" s="191"/>
    </row>
    <row r="439" spans="2:6">
      <c r="B439" s="187"/>
      <c r="C439" s="188"/>
      <c r="D439" s="189"/>
      <c r="E439" s="190"/>
      <c r="F439" s="191"/>
    </row>
    <row r="440" spans="2:6">
      <c r="B440" s="187"/>
      <c r="C440" s="188"/>
      <c r="D440" s="189"/>
      <c r="E440" s="190"/>
      <c r="F440" s="191"/>
    </row>
    <row r="441" spans="2:6">
      <c r="B441" s="187"/>
      <c r="C441" s="188"/>
      <c r="D441" s="189"/>
      <c r="E441" s="190"/>
      <c r="F441" s="191"/>
    </row>
    <row r="442" spans="2:6">
      <c r="B442" s="187"/>
      <c r="C442" s="188"/>
      <c r="D442" s="189"/>
      <c r="E442" s="190"/>
      <c r="F442" s="191"/>
    </row>
    <row r="443" spans="2:6">
      <c r="B443" s="187"/>
      <c r="C443" s="188"/>
      <c r="D443" s="189"/>
      <c r="E443" s="190"/>
      <c r="F443" s="191"/>
    </row>
    <row r="444" spans="2:6">
      <c r="B444" s="187"/>
      <c r="C444" s="188"/>
      <c r="D444" s="189"/>
      <c r="E444" s="190"/>
      <c r="F444" s="191"/>
    </row>
    <row r="445" spans="2:6">
      <c r="B445" s="187"/>
      <c r="C445" s="188"/>
      <c r="D445" s="189"/>
      <c r="E445" s="190"/>
      <c r="F445" s="191"/>
    </row>
    <row r="446" spans="2:6">
      <c r="B446" s="187"/>
      <c r="C446" s="188"/>
      <c r="D446" s="189"/>
      <c r="E446" s="190"/>
      <c r="F446" s="191"/>
    </row>
    <row r="447" spans="2:6">
      <c r="B447" s="187"/>
      <c r="C447" s="188"/>
      <c r="D447" s="189"/>
      <c r="E447" s="190"/>
      <c r="F447" s="191"/>
    </row>
    <row r="448" spans="2:6">
      <c r="B448" s="187"/>
      <c r="C448" s="188"/>
      <c r="D448" s="189"/>
      <c r="E448" s="190"/>
      <c r="F448" s="191"/>
    </row>
    <row r="449" spans="2:6">
      <c r="B449" s="187"/>
      <c r="C449" s="188"/>
      <c r="D449" s="189"/>
      <c r="E449" s="190"/>
      <c r="F449" s="191"/>
    </row>
    <row r="450" spans="2:6">
      <c r="B450" s="187"/>
      <c r="C450" s="188"/>
      <c r="D450" s="189"/>
      <c r="E450" s="190"/>
      <c r="F450" s="191"/>
    </row>
    <row r="451" spans="2:6">
      <c r="B451" s="187"/>
      <c r="C451" s="188"/>
      <c r="D451" s="189"/>
      <c r="E451" s="190"/>
      <c r="F451" s="191"/>
    </row>
    <row r="452" spans="2:6">
      <c r="B452" s="187"/>
      <c r="C452" s="188"/>
      <c r="D452" s="189"/>
      <c r="E452" s="190"/>
      <c r="F452" s="191"/>
    </row>
    <row r="453" spans="2:6">
      <c r="B453" s="187"/>
      <c r="C453" s="188"/>
      <c r="D453" s="189"/>
      <c r="E453" s="190"/>
      <c r="F453" s="191"/>
    </row>
    <row r="454" spans="2:6">
      <c r="B454" s="187"/>
      <c r="C454" s="188"/>
      <c r="D454" s="189"/>
      <c r="E454" s="190"/>
      <c r="F454" s="191"/>
    </row>
    <row r="455" spans="2:6">
      <c r="B455" s="187"/>
      <c r="C455" s="188"/>
      <c r="D455" s="189"/>
      <c r="E455" s="190"/>
      <c r="F455" s="191"/>
    </row>
    <row r="456" spans="2:6">
      <c r="B456" s="187"/>
      <c r="C456" s="188"/>
      <c r="D456" s="189"/>
      <c r="E456" s="190"/>
      <c r="F456" s="191"/>
    </row>
    <row r="457" spans="2:6">
      <c r="B457" s="187"/>
      <c r="C457" s="188"/>
      <c r="D457" s="189"/>
      <c r="E457" s="190"/>
      <c r="F457" s="191"/>
    </row>
    <row r="458" spans="2:6">
      <c r="B458" s="187"/>
      <c r="C458" s="188"/>
      <c r="D458" s="189"/>
      <c r="E458" s="190"/>
      <c r="F458" s="191"/>
    </row>
    <row r="459" spans="2:6">
      <c r="B459" s="187"/>
      <c r="C459" s="188"/>
      <c r="D459" s="189"/>
      <c r="E459" s="190"/>
      <c r="F459" s="191"/>
    </row>
    <row r="460" spans="2:6">
      <c r="B460" s="187"/>
      <c r="C460" s="188"/>
      <c r="D460" s="189"/>
      <c r="E460" s="190"/>
      <c r="F460" s="191"/>
    </row>
    <row r="461" spans="2:6">
      <c r="B461" s="187"/>
      <c r="C461" s="188"/>
      <c r="D461" s="189"/>
      <c r="E461" s="190"/>
      <c r="F461" s="191"/>
    </row>
    <row r="462" spans="2:6">
      <c r="B462" s="187"/>
      <c r="C462" s="188"/>
      <c r="D462" s="189"/>
      <c r="E462" s="190"/>
      <c r="F462" s="191"/>
    </row>
    <row r="463" spans="2:6">
      <c r="B463" s="187"/>
      <c r="C463" s="188"/>
      <c r="D463" s="189"/>
      <c r="E463" s="190"/>
      <c r="F463" s="191"/>
    </row>
    <row r="464" spans="2:6">
      <c r="B464" s="187"/>
      <c r="C464" s="188"/>
      <c r="D464" s="189"/>
      <c r="E464" s="190"/>
      <c r="F464" s="191"/>
    </row>
    <row r="465" spans="2:6">
      <c r="B465" s="187"/>
      <c r="C465" s="188"/>
      <c r="D465" s="189"/>
      <c r="E465" s="190"/>
      <c r="F465" s="191"/>
    </row>
    <row r="466" spans="2:6">
      <c r="B466" s="187"/>
      <c r="C466" s="188"/>
      <c r="D466" s="189"/>
      <c r="E466" s="190"/>
      <c r="F466" s="191"/>
    </row>
    <row r="467" spans="2:6">
      <c r="B467" s="187"/>
      <c r="C467" s="188"/>
      <c r="D467" s="189"/>
      <c r="E467" s="190"/>
      <c r="F467" s="191"/>
    </row>
    <row r="468" spans="2:6">
      <c r="B468" s="187"/>
      <c r="C468" s="188"/>
      <c r="D468" s="189"/>
      <c r="E468" s="190"/>
      <c r="F468" s="191"/>
    </row>
    <row r="469" spans="2:6">
      <c r="B469" s="187"/>
      <c r="C469" s="188"/>
      <c r="D469" s="189"/>
      <c r="E469" s="190"/>
      <c r="F469" s="191"/>
    </row>
    <row r="470" spans="2:6">
      <c r="B470" s="187"/>
      <c r="C470" s="188"/>
      <c r="D470" s="189"/>
      <c r="E470" s="190"/>
      <c r="F470" s="191"/>
    </row>
    <row r="471" spans="2:6">
      <c r="B471" s="187"/>
      <c r="C471" s="188"/>
      <c r="D471" s="189"/>
      <c r="E471" s="190"/>
      <c r="F471" s="191"/>
    </row>
    <row r="472" spans="2:6">
      <c r="B472" s="187"/>
      <c r="C472" s="188"/>
      <c r="D472" s="189"/>
      <c r="E472" s="190"/>
      <c r="F472" s="191"/>
    </row>
    <row r="473" spans="2:6">
      <c r="B473" s="187"/>
      <c r="C473" s="188"/>
      <c r="D473" s="189"/>
      <c r="E473" s="190"/>
      <c r="F473" s="191"/>
    </row>
    <row r="474" spans="2:6">
      <c r="B474" s="187"/>
      <c r="C474" s="188"/>
      <c r="D474" s="189"/>
      <c r="E474" s="190"/>
      <c r="F474" s="191"/>
    </row>
    <row r="475" spans="2:6">
      <c r="B475" s="187"/>
      <c r="C475" s="188"/>
      <c r="D475" s="189"/>
      <c r="E475" s="190"/>
      <c r="F475" s="191"/>
    </row>
    <row r="476" spans="2:6">
      <c r="B476" s="187"/>
      <c r="C476" s="188"/>
      <c r="D476" s="189"/>
      <c r="E476" s="190"/>
      <c r="F476" s="191"/>
    </row>
    <row r="477" spans="2:6">
      <c r="B477" s="187"/>
      <c r="C477" s="188"/>
      <c r="D477" s="189"/>
      <c r="E477" s="190"/>
      <c r="F477" s="191"/>
    </row>
    <row r="478" spans="2:6">
      <c r="B478" s="187"/>
      <c r="C478" s="188"/>
      <c r="D478" s="189"/>
      <c r="E478" s="190"/>
      <c r="F478" s="191"/>
    </row>
    <row r="479" spans="2:6">
      <c r="B479" s="187"/>
      <c r="C479" s="188"/>
      <c r="D479" s="189"/>
      <c r="E479" s="190"/>
      <c r="F479" s="191"/>
    </row>
    <row r="480" spans="2:6">
      <c r="B480" s="187"/>
      <c r="C480" s="188"/>
      <c r="D480" s="189"/>
      <c r="E480" s="190"/>
      <c r="F480" s="191"/>
    </row>
    <row r="481" spans="2:6">
      <c r="B481" s="187"/>
      <c r="C481" s="188"/>
      <c r="D481" s="189"/>
      <c r="E481" s="190"/>
      <c r="F481" s="191"/>
    </row>
    <row r="482" spans="2:6">
      <c r="B482" s="187"/>
      <c r="C482" s="188"/>
      <c r="D482" s="189"/>
      <c r="E482" s="190"/>
      <c r="F482" s="191"/>
    </row>
    <row r="483" spans="2:6">
      <c r="B483" s="187"/>
      <c r="C483" s="188"/>
      <c r="D483" s="189"/>
      <c r="E483" s="190"/>
      <c r="F483" s="191"/>
    </row>
    <row r="484" spans="2:6">
      <c r="B484" s="187"/>
      <c r="C484" s="188"/>
      <c r="D484" s="189"/>
      <c r="E484" s="190"/>
      <c r="F484" s="191"/>
    </row>
    <row r="485" spans="2:6">
      <c r="B485" s="187"/>
      <c r="C485" s="188"/>
      <c r="D485" s="189"/>
      <c r="E485" s="190"/>
      <c r="F485" s="191"/>
    </row>
    <row r="486" spans="2:6">
      <c r="B486" s="187"/>
      <c r="C486" s="188"/>
      <c r="D486" s="189"/>
      <c r="E486" s="190"/>
      <c r="F486" s="191"/>
    </row>
    <row r="487" spans="2:6">
      <c r="B487" s="187"/>
      <c r="C487" s="188"/>
      <c r="D487" s="189"/>
      <c r="E487" s="190"/>
      <c r="F487" s="191"/>
    </row>
    <row r="488" spans="2:6">
      <c r="B488" s="187"/>
      <c r="C488" s="188"/>
      <c r="D488" s="189"/>
      <c r="E488" s="190"/>
      <c r="F488" s="191"/>
    </row>
    <row r="489" spans="2:6">
      <c r="B489" s="187"/>
      <c r="C489" s="188"/>
      <c r="D489" s="189"/>
      <c r="E489" s="190"/>
      <c r="F489" s="191"/>
    </row>
    <row r="490" spans="2:6">
      <c r="B490" s="187"/>
      <c r="C490" s="188"/>
      <c r="D490" s="189"/>
      <c r="E490" s="190"/>
      <c r="F490" s="191"/>
    </row>
    <row r="491" spans="2:6">
      <c r="B491" s="187"/>
      <c r="C491" s="188"/>
      <c r="D491" s="189"/>
      <c r="E491" s="190"/>
      <c r="F491" s="191"/>
    </row>
    <row r="492" spans="2:6">
      <c r="B492" s="187"/>
      <c r="C492" s="188"/>
      <c r="D492" s="189"/>
      <c r="E492" s="190"/>
      <c r="F492" s="191"/>
    </row>
    <row r="493" spans="2:6">
      <c r="B493" s="187"/>
      <c r="C493" s="188"/>
      <c r="D493" s="189"/>
      <c r="E493" s="190"/>
      <c r="F493" s="191"/>
    </row>
    <row r="494" spans="2:6">
      <c r="B494" s="187"/>
      <c r="C494" s="188"/>
      <c r="D494" s="189"/>
      <c r="E494" s="190"/>
      <c r="F494" s="191"/>
    </row>
    <row r="495" spans="2:6">
      <c r="B495" s="187"/>
      <c r="C495" s="188"/>
      <c r="D495" s="189"/>
      <c r="E495" s="190"/>
      <c r="F495" s="191"/>
    </row>
    <row r="496" spans="2:6">
      <c r="B496" s="187"/>
      <c r="C496" s="188"/>
      <c r="D496" s="189"/>
      <c r="E496" s="190"/>
      <c r="F496" s="191"/>
    </row>
    <row r="497" spans="2:6">
      <c r="B497" s="187"/>
      <c r="C497" s="188"/>
      <c r="D497" s="189"/>
      <c r="E497" s="190"/>
      <c r="F497" s="191"/>
    </row>
    <row r="498" spans="2:6">
      <c r="B498" s="187"/>
      <c r="C498" s="188"/>
      <c r="D498" s="189"/>
      <c r="E498" s="190"/>
      <c r="F498" s="191"/>
    </row>
    <row r="499" spans="2:6">
      <c r="B499" s="187"/>
      <c r="C499" s="188"/>
      <c r="D499" s="189"/>
      <c r="E499" s="190"/>
      <c r="F499" s="191"/>
    </row>
    <row r="500" spans="2:6">
      <c r="B500" s="187"/>
      <c r="C500" s="188"/>
      <c r="D500" s="189"/>
      <c r="E500" s="190"/>
      <c r="F500" s="191"/>
    </row>
    <row r="501" spans="2:6">
      <c r="B501" s="187"/>
      <c r="C501" s="188"/>
      <c r="D501" s="189"/>
      <c r="E501" s="190"/>
      <c r="F501" s="191"/>
    </row>
    <row r="502" spans="2:6">
      <c r="B502" s="187"/>
      <c r="C502" s="188"/>
      <c r="D502" s="189"/>
      <c r="E502" s="190"/>
      <c r="F502" s="191"/>
    </row>
    <row r="503" spans="2:6">
      <c r="B503" s="187"/>
      <c r="C503" s="188"/>
      <c r="D503" s="189"/>
      <c r="E503" s="190"/>
      <c r="F503" s="191"/>
    </row>
    <row r="504" spans="2:6">
      <c r="B504" s="187"/>
      <c r="C504" s="188"/>
      <c r="D504" s="189"/>
      <c r="E504" s="190"/>
      <c r="F504" s="191"/>
    </row>
    <row r="505" spans="2:6">
      <c r="B505" s="187"/>
      <c r="C505" s="188"/>
      <c r="D505" s="189"/>
      <c r="E505" s="190"/>
      <c r="F505" s="191"/>
    </row>
    <row r="506" spans="2:6">
      <c r="B506" s="187"/>
      <c r="C506" s="188"/>
      <c r="D506" s="189"/>
      <c r="E506" s="190"/>
      <c r="F506" s="191"/>
    </row>
    <row r="507" spans="2:6">
      <c r="B507" s="187"/>
      <c r="C507" s="188"/>
      <c r="D507" s="189"/>
      <c r="E507" s="190"/>
      <c r="F507" s="191"/>
    </row>
    <row r="508" spans="2:6">
      <c r="B508" s="187"/>
      <c r="C508" s="188"/>
      <c r="D508" s="189"/>
      <c r="E508" s="190"/>
      <c r="F508" s="191"/>
    </row>
    <row r="509" spans="2:6">
      <c r="B509" s="187"/>
      <c r="C509" s="188"/>
      <c r="D509" s="189"/>
      <c r="E509" s="190"/>
      <c r="F509" s="191"/>
    </row>
    <row r="510" spans="2:6">
      <c r="B510" s="187"/>
      <c r="C510" s="188"/>
      <c r="D510" s="189"/>
      <c r="E510" s="190"/>
      <c r="F510" s="191"/>
    </row>
    <row r="511" spans="2:6">
      <c r="B511" s="187"/>
      <c r="C511" s="188"/>
      <c r="D511" s="189"/>
      <c r="E511" s="190"/>
      <c r="F511" s="191"/>
    </row>
    <row r="512" spans="2:6">
      <c r="B512" s="187"/>
      <c r="C512" s="188"/>
      <c r="D512" s="189"/>
      <c r="E512" s="190"/>
      <c r="F512" s="191"/>
    </row>
    <row r="513" spans="2:6">
      <c r="B513" s="187"/>
      <c r="C513" s="188"/>
      <c r="D513" s="189"/>
      <c r="E513" s="190"/>
      <c r="F513" s="191"/>
    </row>
    <row r="514" spans="2:6">
      <c r="B514" s="187"/>
      <c r="C514" s="188"/>
      <c r="D514" s="189"/>
      <c r="E514" s="190"/>
      <c r="F514" s="191"/>
    </row>
    <row r="515" spans="2:6">
      <c r="B515" s="187"/>
      <c r="C515" s="188"/>
      <c r="D515" s="189"/>
      <c r="E515" s="190"/>
      <c r="F515" s="191"/>
    </row>
    <row r="516" spans="2:6">
      <c r="B516" s="187"/>
      <c r="C516" s="188"/>
      <c r="D516" s="189"/>
      <c r="E516" s="190"/>
      <c r="F516" s="191"/>
    </row>
    <row r="517" spans="2:6">
      <c r="B517" s="187"/>
      <c r="C517" s="188"/>
      <c r="D517" s="189"/>
      <c r="E517" s="190"/>
      <c r="F517" s="191"/>
    </row>
    <row r="518" spans="2:6">
      <c r="B518" s="187"/>
      <c r="C518" s="188"/>
      <c r="D518" s="189"/>
      <c r="E518" s="190"/>
      <c r="F518" s="191"/>
    </row>
    <row r="519" spans="2:6">
      <c r="B519" s="187"/>
      <c r="C519" s="188"/>
      <c r="D519" s="189"/>
      <c r="E519" s="190"/>
      <c r="F519" s="191"/>
    </row>
    <row r="520" spans="2:6">
      <c r="B520" s="187"/>
      <c r="C520" s="188"/>
      <c r="D520" s="189"/>
      <c r="E520" s="190"/>
      <c r="F520" s="191"/>
    </row>
    <row r="521" spans="2:6">
      <c r="B521" s="187"/>
      <c r="C521" s="188"/>
      <c r="D521" s="189"/>
      <c r="E521" s="190"/>
      <c r="F521" s="191"/>
    </row>
    <row r="522" spans="2:6">
      <c r="B522" s="187"/>
      <c r="C522" s="188"/>
      <c r="D522" s="189"/>
      <c r="E522" s="190"/>
      <c r="F522" s="191"/>
    </row>
    <row r="523" spans="2:6">
      <c r="B523" s="187"/>
      <c r="C523" s="188"/>
      <c r="D523" s="189"/>
      <c r="E523" s="190"/>
      <c r="F523" s="191"/>
    </row>
    <row r="524" spans="2:6">
      <c r="B524" s="187"/>
      <c r="C524" s="188"/>
      <c r="D524" s="189"/>
      <c r="E524" s="190"/>
      <c r="F524" s="191"/>
    </row>
    <row r="525" spans="2:6">
      <c r="B525" s="187"/>
      <c r="C525" s="188"/>
      <c r="D525" s="189"/>
      <c r="E525" s="190"/>
      <c r="F525" s="191"/>
    </row>
    <row r="526" spans="2:6">
      <c r="B526" s="187"/>
      <c r="C526" s="188"/>
      <c r="D526" s="189"/>
      <c r="E526" s="190"/>
      <c r="F526" s="191"/>
    </row>
    <row r="527" spans="2:6">
      <c r="B527" s="187"/>
      <c r="C527" s="188"/>
      <c r="D527" s="189"/>
      <c r="E527" s="190"/>
      <c r="F527" s="191"/>
    </row>
    <row r="528" spans="2:6">
      <c r="B528" s="187"/>
      <c r="C528" s="188"/>
      <c r="D528" s="189"/>
      <c r="E528" s="190"/>
      <c r="F528" s="191"/>
    </row>
    <row r="529" spans="2:6">
      <c r="B529" s="187"/>
      <c r="C529" s="188"/>
      <c r="D529" s="189"/>
      <c r="E529" s="190"/>
      <c r="F529" s="191"/>
    </row>
    <row r="530" spans="2:6">
      <c r="B530" s="187"/>
      <c r="C530" s="188"/>
      <c r="D530" s="189"/>
      <c r="E530" s="190"/>
      <c r="F530" s="191"/>
    </row>
    <row r="531" spans="2:6">
      <c r="B531" s="187"/>
      <c r="C531" s="188"/>
      <c r="D531" s="189"/>
      <c r="E531" s="190"/>
      <c r="F531" s="191"/>
    </row>
    <row r="532" spans="2:6">
      <c r="B532" s="187"/>
      <c r="C532" s="188"/>
      <c r="D532" s="189"/>
      <c r="E532" s="190"/>
      <c r="F532" s="191"/>
    </row>
    <row r="533" spans="2:6">
      <c r="B533" s="187"/>
      <c r="C533" s="188"/>
      <c r="D533" s="189"/>
      <c r="E533" s="190"/>
      <c r="F533" s="191"/>
    </row>
    <row r="534" spans="2:6">
      <c r="B534" s="187"/>
      <c r="C534" s="188"/>
      <c r="D534" s="189"/>
      <c r="E534" s="190"/>
      <c r="F534" s="191"/>
    </row>
    <row r="535" spans="2:6">
      <c r="B535" s="187"/>
      <c r="C535" s="188"/>
      <c r="D535" s="189"/>
      <c r="E535" s="190"/>
      <c r="F535" s="191"/>
    </row>
    <row r="536" spans="2:6">
      <c r="B536" s="187"/>
      <c r="C536" s="188"/>
      <c r="D536" s="189"/>
      <c r="E536" s="190"/>
      <c r="F536" s="191"/>
    </row>
    <row r="537" spans="2:6">
      <c r="B537" s="187"/>
      <c r="C537" s="188"/>
      <c r="D537" s="189"/>
      <c r="E537" s="190"/>
      <c r="F537" s="191"/>
    </row>
    <row r="538" spans="2:6">
      <c r="B538" s="187"/>
      <c r="C538" s="188"/>
      <c r="D538" s="189"/>
      <c r="E538" s="190"/>
      <c r="F538" s="191"/>
    </row>
    <row r="539" spans="2:6">
      <c r="B539" s="187"/>
      <c r="C539" s="188"/>
      <c r="D539" s="189"/>
      <c r="E539" s="190"/>
      <c r="F539" s="191"/>
    </row>
    <row r="540" spans="2:6">
      <c r="B540" s="187"/>
      <c r="C540" s="188"/>
      <c r="D540" s="189"/>
      <c r="E540" s="190"/>
      <c r="F540" s="191"/>
    </row>
    <row r="541" spans="2:6">
      <c r="B541" s="187"/>
      <c r="C541" s="188"/>
      <c r="D541" s="189"/>
      <c r="E541" s="190"/>
      <c r="F541" s="191"/>
    </row>
    <row r="542" spans="2:6">
      <c r="B542" s="187"/>
      <c r="C542" s="188"/>
      <c r="D542" s="189"/>
      <c r="E542" s="190"/>
      <c r="F542" s="191"/>
    </row>
    <row r="543" spans="2:6">
      <c r="B543" s="187"/>
      <c r="C543" s="188"/>
      <c r="D543" s="189"/>
      <c r="E543" s="190"/>
      <c r="F543" s="191"/>
    </row>
    <row r="544" spans="2:6">
      <c r="B544" s="187"/>
      <c r="C544" s="188"/>
      <c r="D544" s="189"/>
      <c r="E544" s="190"/>
      <c r="F544" s="191"/>
    </row>
    <row r="545" spans="2:6">
      <c r="B545" s="187"/>
      <c r="C545" s="188"/>
      <c r="D545" s="189"/>
      <c r="E545" s="190"/>
      <c r="F545" s="191"/>
    </row>
    <row r="546" spans="2:6">
      <c r="B546" s="187"/>
      <c r="C546" s="188"/>
      <c r="D546" s="189"/>
      <c r="E546" s="190"/>
      <c r="F546" s="191"/>
    </row>
    <row r="547" spans="2:6">
      <c r="B547" s="187"/>
      <c r="C547" s="188"/>
      <c r="D547" s="189"/>
      <c r="E547" s="190"/>
      <c r="F547" s="191"/>
    </row>
    <row r="548" spans="2:6">
      <c r="B548" s="187"/>
      <c r="C548" s="188"/>
      <c r="D548" s="189"/>
      <c r="E548" s="190"/>
      <c r="F548" s="191"/>
    </row>
    <row r="549" spans="2:6">
      <c r="B549" s="187"/>
      <c r="C549" s="188"/>
      <c r="D549" s="189"/>
      <c r="E549" s="190"/>
      <c r="F549" s="191"/>
    </row>
    <row r="550" spans="2:6">
      <c r="B550" s="187"/>
      <c r="C550" s="188"/>
      <c r="D550" s="189"/>
      <c r="E550" s="190"/>
      <c r="F550" s="191"/>
    </row>
    <row r="551" spans="2:6">
      <c r="B551" s="187"/>
      <c r="C551" s="188"/>
      <c r="D551" s="189"/>
      <c r="E551" s="190"/>
      <c r="F551" s="191"/>
    </row>
    <row r="552" spans="2:6">
      <c r="B552" s="187"/>
      <c r="C552" s="188"/>
      <c r="D552" s="189"/>
      <c r="E552" s="190"/>
      <c r="F552" s="191"/>
    </row>
    <row r="553" spans="2:6">
      <c r="B553" s="187"/>
      <c r="C553" s="188"/>
      <c r="D553" s="189"/>
      <c r="E553" s="190"/>
      <c r="F553" s="191"/>
    </row>
    <row r="554" spans="2:6">
      <c r="B554" s="187"/>
      <c r="C554" s="188"/>
      <c r="D554" s="189"/>
      <c r="E554" s="190"/>
      <c r="F554" s="191"/>
    </row>
    <row r="555" spans="2:6">
      <c r="B555" s="187"/>
      <c r="C555" s="188"/>
      <c r="D555" s="189"/>
      <c r="E555" s="190"/>
      <c r="F555" s="191"/>
    </row>
    <row r="556" spans="2:6">
      <c r="B556" s="187"/>
      <c r="C556" s="188"/>
      <c r="D556" s="189"/>
      <c r="E556" s="190"/>
      <c r="F556" s="191"/>
    </row>
    <row r="557" spans="2:6">
      <c r="B557" s="187"/>
      <c r="C557" s="188"/>
      <c r="D557" s="189"/>
      <c r="E557" s="190"/>
      <c r="F557" s="191"/>
    </row>
    <row r="558" spans="2:6">
      <c r="B558" s="187"/>
      <c r="C558" s="188"/>
      <c r="D558" s="189"/>
      <c r="E558" s="190"/>
      <c r="F558" s="191"/>
    </row>
    <row r="559" spans="2:6">
      <c r="B559" s="187"/>
      <c r="C559" s="188"/>
      <c r="D559" s="189"/>
      <c r="E559" s="190"/>
      <c r="F559" s="191"/>
    </row>
    <row r="560" spans="2:6">
      <c r="B560" s="187"/>
      <c r="C560" s="188"/>
      <c r="D560" s="189"/>
      <c r="E560" s="190"/>
      <c r="F560" s="191"/>
    </row>
    <row r="561" spans="2:6">
      <c r="B561" s="187"/>
      <c r="C561" s="188"/>
      <c r="D561" s="189"/>
      <c r="E561" s="190"/>
      <c r="F561" s="191"/>
    </row>
    <row r="562" spans="2:6">
      <c r="B562" s="187"/>
      <c r="C562" s="188"/>
      <c r="D562" s="189"/>
      <c r="E562" s="190"/>
      <c r="F562" s="191"/>
    </row>
    <row r="563" spans="2:6">
      <c r="B563" s="187"/>
      <c r="C563" s="188"/>
      <c r="D563" s="189"/>
      <c r="E563" s="190"/>
      <c r="F563" s="191"/>
    </row>
    <row r="564" spans="2:6">
      <c r="B564" s="187"/>
      <c r="C564" s="188"/>
      <c r="D564" s="189"/>
      <c r="E564" s="190"/>
      <c r="F564" s="191"/>
    </row>
    <row r="565" spans="2:6">
      <c r="B565" s="187"/>
      <c r="C565" s="188"/>
      <c r="D565" s="189"/>
      <c r="E565" s="190"/>
      <c r="F565" s="191"/>
    </row>
    <row r="566" spans="2:6">
      <c r="B566" s="187"/>
      <c r="C566" s="188"/>
      <c r="D566" s="189"/>
      <c r="E566" s="190"/>
      <c r="F566" s="191"/>
    </row>
    <row r="567" spans="2:6">
      <c r="B567" s="187"/>
      <c r="C567" s="188"/>
      <c r="D567" s="189"/>
      <c r="E567" s="190"/>
      <c r="F567" s="191"/>
    </row>
    <row r="568" spans="2:6">
      <c r="B568" s="187"/>
      <c r="C568" s="188"/>
      <c r="D568" s="189"/>
      <c r="E568" s="190"/>
      <c r="F568" s="191"/>
    </row>
    <row r="569" spans="2:6">
      <c r="B569" s="187"/>
      <c r="C569" s="188"/>
      <c r="D569" s="189"/>
      <c r="E569" s="190"/>
      <c r="F569" s="191"/>
    </row>
    <row r="570" spans="2:6">
      <c r="B570" s="187"/>
      <c r="C570" s="188"/>
      <c r="D570" s="189"/>
      <c r="E570" s="190"/>
      <c r="F570" s="191"/>
    </row>
    <row r="571" spans="2:6">
      <c r="B571" s="187"/>
      <c r="C571" s="188"/>
      <c r="D571" s="189"/>
      <c r="E571" s="190"/>
      <c r="F571" s="191"/>
    </row>
    <row r="572" spans="2:6">
      <c r="B572" s="187"/>
      <c r="C572" s="188"/>
      <c r="D572" s="189"/>
      <c r="E572" s="190"/>
      <c r="F572" s="191"/>
    </row>
    <row r="573" spans="2:6">
      <c r="B573" s="187"/>
      <c r="C573" s="188"/>
      <c r="D573" s="189"/>
      <c r="E573" s="190"/>
      <c r="F573" s="191"/>
    </row>
    <row r="574" spans="2:6">
      <c r="B574" s="187"/>
      <c r="C574" s="188"/>
      <c r="D574" s="189"/>
      <c r="E574" s="190"/>
      <c r="F574" s="191"/>
    </row>
    <row r="575" spans="2:6">
      <c r="B575" s="187"/>
      <c r="C575" s="188"/>
      <c r="D575" s="189"/>
      <c r="E575" s="190"/>
      <c r="F575" s="191"/>
    </row>
    <row r="576" spans="2:6">
      <c r="B576" s="187"/>
      <c r="C576" s="188"/>
      <c r="D576" s="189"/>
      <c r="E576" s="190"/>
      <c r="F576" s="191"/>
    </row>
    <row r="577" spans="2:6">
      <c r="B577" s="187"/>
      <c r="C577" s="188"/>
      <c r="D577" s="189"/>
      <c r="E577" s="190"/>
      <c r="F577" s="191"/>
    </row>
    <row r="578" spans="2:6">
      <c r="B578" s="187"/>
      <c r="C578" s="188"/>
      <c r="D578" s="189"/>
      <c r="E578" s="190"/>
      <c r="F578" s="191"/>
    </row>
    <row r="579" spans="2:6">
      <c r="B579" s="187"/>
      <c r="C579" s="188"/>
      <c r="D579" s="189"/>
      <c r="E579" s="190"/>
      <c r="F579" s="191"/>
    </row>
    <row r="580" spans="2:6">
      <c r="B580" s="187"/>
      <c r="C580" s="188"/>
      <c r="D580" s="189"/>
      <c r="E580" s="190"/>
      <c r="F580" s="191"/>
    </row>
    <row r="581" spans="2:6">
      <c r="B581" s="187"/>
      <c r="C581" s="188"/>
      <c r="D581" s="189"/>
      <c r="E581" s="190"/>
      <c r="F581" s="191"/>
    </row>
    <row r="582" spans="2:6">
      <c r="B582" s="187"/>
      <c r="C582" s="188"/>
      <c r="D582" s="189"/>
      <c r="E582" s="190"/>
      <c r="F582" s="191"/>
    </row>
    <row r="583" spans="2:6">
      <c r="B583" s="187"/>
      <c r="C583" s="188"/>
      <c r="D583" s="189"/>
      <c r="E583" s="190"/>
      <c r="F583" s="191"/>
    </row>
    <row r="584" spans="2:6">
      <c r="B584" s="187"/>
      <c r="C584" s="188"/>
      <c r="D584" s="189"/>
      <c r="E584" s="190"/>
      <c r="F584" s="191"/>
    </row>
    <row r="585" spans="2:6">
      <c r="B585" s="187"/>
      <c r="C585" s="188"/>
      <c r="D585" s="189"/>
      <c r="E585" s="190"/>
      <c r="F585" s="191"/>
    </row>
    <row r="586" spans="2:6">
      <c r="B586" s="187"/>
      <c r="C586" s="188"/>
      <c r="D586" s="189"/>
      <c r="E586" s="190"/>
      <c r="F586" s="191"/>
    </row>
    <row r="587" spans="2:6">
      <c r="B587" s="187"/>
      <c r="C587" s="188"/>
      <c r="D587" s="189"/>
      <c r="E587" s="190"/>
      <c r="F587" s="191"/>
    </row>
    <row r="588" spans="2:6">
      <c r="B588" s="187"/>
      <c r="C588" s="188"/>
      <c r="D588" s="189"/>
      <c r="E588" s="190"/>
      <c r="F588" s="191"/>
    </row>
    <row r="589" spans="2:6">
      <c r="B589" s="187"/>
      <c r="C589" s="188"/>
      <c r="D589" s="189"/>
      <c r="E589" s="190"/>
      <c r="F589" s="191"/>
    </row>
    <row r="590" spans="2:6">
      <c r="B590" s="187"/>
      <c r="C590" s="188"/>
      <c r="D590" s="189"/>
      <c r="E590" s="190"/>
      <c r="F590" s="191"/>
    </row>
    <row r="591" spans="2:6">
      <c r="B591" s="187"/>
      <c r="C591" s="188"/>
      <c r="D591" s="189"/>
      <c r="E591" s="190"/>
      <c r="F591" s="191"/>
    </row>
    <row r="592" spans="2:6">
      <c r="B592" s="187"/>
      <c r="C592" s="188"/>
      <c r="D592" s="189"/>
      <c r="E592" s="190"/>
      <c r="F592" s="191"/>
    </row>
    <row r="593" spans="2:6">
      <c r="B593" s="187"/>
      <c r="C593" s="188"/>
      <c r="D593" s="189"/>
      <c r="E593" s="190"/>
      <c r="F593" s="191"/>
    </row>
    <row r="594" spans="2:6">
      <c r="B594" s="187"/>
      <c r="C594" s="188"/>
      <c r="D594" s="189"/>
      <c r="E594" s="190"/>
      <c r="F594" s="191"/>
    </row>
    <row r="595" spans="2:6">
      <c r="B595" s="187"/>
      <c r="C595" s="188"/>
      <c r="D595" s="189"/>
      <c r="E595" s="190"/>
      <c r="F595" s="191"/>
    </row>
    <row r="596" spans="2:6">
      <c r="B596" s="187"/>
      <c r="C596" s="188"/>
      <c r="D596" s="189"/>
      <c r="E596" s="190"/>
      <c r="F596" s="191"/>
    </row>
    <row r="597" spans="2:6">
      <c r="B597" s="187"/>
      <c r="C597" s="188"/>
      <c r="D597" s="189"/>
      <c r="E597" s="190"/>
      <c r="F597" s="191"/>
    </row>
    <row r="598" spans="2:6">
      <c r="B598" s="187"/>
      <c r="C598" s="188"/>
      <c r="D598" s="189"/>
      <c r="E598" s="190"/>
      <c r="F598" s="191"/>
    </row>
    <row r="599" spans="2:6">
      <c r="B599" s="187"/>
      <c r="C599" s="188"/>
      <c r="D599" s="189"/>
      <c r="E599" s="190"/>
      <c r="F599" s="191"/>
    </row>
    <row r="600" spans="2:6">
      <c r="B600" s="187"/>
      <c r="C600" s="188"/>
      <c r="D600" s="189"/>
      <c r="E600" s="190"/>
      <c r="F600" s="191"/>
    </row>
    <row r="601" spans="2:6">
      <c r="B601" s="187"/>
      <c r="C601" s="188"/>
      <c r="D601" s="189"/>
      <c r="E601" s="190"/>
      <c r="F601" s="191"/>
    </row>
    <row r="602" spans="2:6">
      <c r="B602" s="187"/>
      <c r="C602" s="188"/>
      <c r="D602" s="189"/>
      <c r="E602" s="190"/>
      <c r="F602" s="191"/>
    </row>
    <row r="603" spans="2:6">
      <c r="B603" s="187"/>
      <c r="C603" s="188"/>
      <c r="D603" s="189"/>
      <c r="E603" s="190"/>
      <c r="F603" s="191"/>
    </row>
    <row r="604" spans="2:6">
      <c r="B604" s="187"/>
      <c r="C604" s="188"/>
      <c r="D604" s="189"/>
      <c r="E604" s="190"/>
      <c r="F604" s="191"/>
    </row>
    <row r="605" spans="2:6">
      <c r="B605" s="187"/>
      <c r="C605" s="188"/>
      <c r="D605" s="189"/>
      <c r="E605" s="190"/>
      <c r="F605" s="191"/>
    </row>
    <row r="606" spans="2:6">
      <c r="B606" s="187"/>
      <c r="C606" s="188"/>
      <c r="D606" s="189"/>
      <c r="E606" s="190"/>
      <c r="F606" s="191"/>
    </row>
    <row r="607" spans="2:6">
      <c r="B607" s="187"/>
      <c r="C607" s="188"/>
      <c r="D607" s="189"/>
      <c r="E607" s="190"/>
      <c r="F607" s="191"/>
    </row>
    <row r="608" spans="2:6">
      <c r="B608" s="187"/>
      <c r="C608" s="188"/>
      <c r="D608" s="189"/>
      <c r="E608" s="190"/>
      <c r="F608" s="191"/>
    </row>
    <row r="609" spans="2:6">
      <c r="B609" s="187"/>
      <c r="C609" s="188"/>
      <c r="D609" s="189"/>
      <c r="E609" s="190"/>
      <c r="F609" s="191"/>
    </row>
    <row r="610" spans="2:6">
      <c r="B610" s="187"/>
      <c r="C610" s="188"/>
      <c r="D610" s="189"/>
      <c r="E610" s="190"/>
      <c r="F610" s="191"/>
    </row>
    <row r="611" spans="2:6">
      <c r="B611" s="187"/>
      <c r="C611" s="188"/>
      <c r="D611" s="189"/>
      <c r="E611" s="190"/>
      <c r="F611" s="191"/>
    </row>
    <row r="612" spans="2:6">
      <c r="B612" s="187"/>
      <c r="C612" s="188"/>
      <c r="D612" s="189"/>
      <c r="E612" s="190"/>
      <c r="F612" s="191"/>
    </row>
    <row r="613" spans="2:6">
      <c r="B613" s="187"/>
      <c r="C613" s="188"/>
      <c r="D613" s="189"/>
      <c r="E613" s="190"/>
      <c r="F613" s="191"/>
    </row>
    <row r="614" spans="2:6">
      <c r="B614" s="187"/>
      <c r="C614" s="188"/>
      <c r="D614" s="189"/>
      <c r="E614" s="190"/>
      <c r="F614" s="191"/>
    </row>
    <row r="615" spans="2:6">
      <c r="B615" s="187"/>
      <c r="C615" s="188"/>
      <c r="D615" s="189"/>
      <c r="E615" s="190"/>
      <c r="F615" s="191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6</vt:i4>
      </vt:variant>
    </vt:vector>
  </HeadingPairs>
  <TitlesOfParts>
    <vt:vector size="15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Tabell 7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2025-03-17T10:04:48Z</dcterms:modified>
</cp:coreProperties>
</file>