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P:\Prod\NR\Offentlig Ekonomi\LSS-utjämning\År 2025\Produktsida\Utfall\"/>
    </mc:Choice>
  </mc:AlternateContent>
  <xr:revisionPtr revIDLastSave="0" documentId="13_ncr:1_{361E76FF-AA1B-4441-A6C6-F1DF58258CC5}" xr6:coauthVersionLast="47" xr6:coauthVersionMax="47" xr10:uidLastSave="{00000000-0000-0000-0000-000000000000}"/>
  <bookViews>
    <workbookView xWindow="48360" yWindow="270" windowWidth="25800" windowHeight="16755" xr2:uid="{00000000-000D-0000-FFFF-FFFF00000000}"/>
  </bookViews>
  <sheets>
    <sheet name="Innehåll" sheetId="1" r:id="rId1"/>
    <sheet name="Tabell 1" sheetId="12" r:id="rId2"/>
    <sheet name="Tabell 2" sheetId="4" r:id="rId3"/>
    <sheet name="Tabell 3" sheetId="5" r:id="rId4"/>
    <sheet name="Tabell 4" sheetId="6" r:id="rId5"/>
    <sheet name="Tabell 5" sheetId="8" r:id="rId6"/>
    <sheet name="Tabell 6" sheetId="11" r:id="rId7"/>
    <sheet name="Data" sheetId="10" state="hidden" r:id="rId8"/>
    <sheet name="Tabell 7" sheetId="13" r:id="rId9"/>
  </sheets>
  <definedNames>
    <definedName name="A">#REF!</definedName>
    <definedName name="AndSthlm" localSheetId="0">#REF!</definedName>
    <definedName name="AndSthlm">#REF!</definedName>
    <definedName name="AnslagKval">#REF!</definedName>
    <definedName name="AnslagMaxtaxa">#REF!</definedName>
    <definedName name="AvdragAdmin">#REF!</definedName>
    <definedName name="avrunda" localSheetId="1">#REF!</definedName>
    <definedName name="avrunda">#REF!</definedName>
    <definedName name="B">#REF!</definedName>
    <definedName name="D">#REF!</definedName>
    <definedName name="E">#REF!</definedName>
    <definedName name="G">#REF!</definedName>
    <definedName name="H">#REF!</definedName>
    <definedName name="I">#REF!</definedName>
    <definedName name="J">#REF!</definedName>
    <definedName name="K">#REF!</definedName>
    <definedName name="K_AndTät11">#REF!</definedName>
    <definedName name="K_AndUtP">#REF!</definedName>
    <definedName name="K_IcKoll">#REF!</definedName>
    <definedName name="K_Rotgles">#REF!</definedName>
    <definedName name="Korr_HoS">#REF!</definedName>
    <definedName name="KorrFaktKoll">#REF!</definedName>
    <definedName name="L">#REF!</definedName>
    <definedName name="M">#REF!</definedName>
    <definedName name="N">#REF!</definedName>
    <definedName name="O">#REF!</definedName>
    <definedName name="P">#REF!</definedName>
    <definedName name="Q">#REF!</definedName>
    <definedName name="S">#REF!</definedName>
    <definedName name="SnittAmb">#REF!</definedName>
    <definedName name="SnittPrimV">#REF!</definedName>
    <definedName name="SnittSjukR">#REF!</definedName>
    <definedName name="SnittSmåSjH">#REF!</definedName>
    <definedName name="SnittÖverN">#REF!</definedName>
    <definedName name="TotKostLT">#REF!</definedName>
    <definedName name="TotMaxtaxa">#REF!</definedName>
    <definedName name="_xlnm.Print_Area" localSheetId="2">'Tabell 2'!$A$1:$T$302</definedName>
    <definedName name="_xlnm.Print_Area" localSheetId="4">'Tabell 4'!$A$1:$T$328</definedName>
    <definedName name="_xlnm.Print_Area" localSheetId="5">'Tabell 5'!$A$1:$Y$40</definedName>
    <definedName name="_xlnm.Print_Area" localSheetId="6">'Tabell 6'!$A$1:$D$44</definedName>
    <definedName name="_xlnm.Print_Titles" localSheetId="7">Data!$C:$C</definedName>
    <definedName name="_xlnm.Print_Titles" localSheetId="1">'Tabell 1'!$1:$8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" i="12" l="1"/>
  <c r="C40" i="11" l="1"/>
  <c r="C35" i="11"/>
  <c r="C30" i="11"/>
  <c r="C25" i="11"/>
  <c r="C21" i="11"/>
  <c r="C16" i="11"/>
  <c r="C12" i="11"/>
  <c r="C6" i="11"/>
  <c r="C39" i="11"/>
  <c r="C34" i="11"/>
  <c r="C29" i="11"/>
  <c r="C24" i="11"/>
  <c r="C19" i="11"/>
  <c r="C15" i="11"/>
  <c r="C11" i="11"/>
  <c r="C38" i="11"/>
  <c r="C32" i="11"/>
  <c r="C28" i="11"/>
  <c r="C23" i="11"/>
  <c r="C18" i="11"/>
  <c r="C14" i="11"/>
  <c r="C8" i="11"/>
  <c r="C37" i="11"/>
  <c r="C31" i="11"/>
  <c r="C27" i="11"/>
  <c r="C22" i="11"/>
  <c r="C17" i="11"/>
  <c r="C13" i="11"/>
  <c r="C7" i="11"/>
  <c r="D3" i="13"/>
  <c r="F17" i="8" l="1"/>
  <c r="B36" i="8"/>
  <c r="F23" i="8"/>
  <c r="F12" i="8"/>
  <c r="F26" i="8" l="1"/>
  <c r="B26" i="8" l="1"/>
  <c r="B38" i="11"/>
  <c r="B8" i="12" l="1"/>
  <c r="J8" i="12"/>
  <c r="C8" i="12"/>
  <c r="E8" i="12"/>
  <c r="F8" i="12"/>
</calcChain>
</file>

<file path=xl/sharedStrings.xml><?xml version="1.0" encoding="utf-8"?>
<sst xmlns="http://schemas.openxmlformats.org/spreadsheetml/2006/main" count="3439" uniqueCount="990">
  <si>
    <t>Tabellförteckning:</t>
  </si>
  <si>
    <t xml:space="preserve">Tabell 1   </t>
  </si>
  <si>
    <t xml:space="preserve">Tabell 2   </t>
  </si>
  <si>
    <t xml:space="preserve">Tabell 3 </t>
  </si>
  <si>
    <t>Tabell 4</t>
  </si>
  <si>
    <t>Län</t>
  </si>
  <si>
    <t>Folk-</t>
  </si>
  <si>
    <t>Grund-</t>
  </si>
  <si>
    <t>Personal-</t>
  </si>
  <si>
    <t>Standard-</t>
  </si>
  <si>
    <t>Standardkostnad</t>
  </si>
  <si>
    <t>Utjämnings-</t>
  </si>
  <si>
    <t>mängd</t>
  </si>
  <si>
    <t>läggande</t>
  </si>
  <si>
    <t>kostnads-</t>
  </si>
  <si>
    <t>kostnad</t>
  </si>
  <si>
    <t>efter korrigering och</t>
  </si>
  <si>
    <t>bidrag(+)/</t>
  </si>
  <si>
    <t>Kommun</t>
  </si>
  <si>
    <t>standard-</t>
  </si>
  <si>
    <t>index</t>
  </si>
  <si>
    <t>inklusive</t>
  </si>
  <si>
    <t>kronor</t>
  </si>
  <si>
    <t>(PK-IX)</t>
  </si>
  <si>
    <t>PK-IX</t>
  </si>
  <si>
    <t>års beräknade nivå</t>
  </si>
  <si>
    <t>Tkr</t>
  </si>
  <si>
    <t>Kronor</t>
  </si>
  <si>
    <t>(Tabell 2)</t>
  </si>
  <si>
    <t>(Tabell 3)</t>
  </si>
  <si>
    <t>per inv</t>
  </si>
  <si>
    <t>Hela riket</t>
  </si>
  <si>
    <t>Utjämning av LSS-kostnader mellan kommuner</t>
  </si>
  <si>
    <r>
      <t>Antal</t>
    </r>
    <r>
      <rPr>
        <vertAlign val="superscript"/>
        <sz val="10"/>
        <rFont val="Arial"/>
        <family val="2"/>
      </rPr>
      <t>1</t>
    </r>
  </si>
  <si>
    <t>Ersättn till</t>
  </si>
  <si>
    <t>Person-</t>
  </si>
  <si>
    <t>Därav</t>
  </si>
  <si>
    <t>Led-</t>
  </si>
  <si>
    <t>Kon-</t>
  </si>
  <si>
    <t>Av-</t>
  </si>
  <si>
    <t>Kort-</t>
  </si>
  <si>
    <t>Boende</t>
  </si>
  <si>
    <t>Daglig</t>
  </si>
  <si>
    <t>beslut om</t>
  </si>
  <si>
    <t>Försäkrings-</t>
  </si>
  <si>
    <t>lig assi-</t>
  </si>
  <si>
    <t>till boende i</t>
  </si>
  <si>
    <t>sagar-</t>
  </si>
  <si>
    <t>takt-</t>
  </si>
  <si>
    <t>lösar-</t>
  </si>
  <si>
    <t>tids-</t>
  </si>
  <si>
    <t>Barn i bo-</t>
  </si>
  <si>
    <t>Barn i</t>
  </si>
  <si>
    <t>Vuxna i bo-</t>
  </si>
  <si>
    <t>verksam-</t>
  </si>
  <si>
    <t>personlig</t>
  </si>
  <si>
    <t>kassan</t>
  </si>
  <si>
    <r>
      <t>stans</t>
    </r>
    <r>
      <rPr>
        <vertAlign val="superscript"/>
        <sz val="10"/>
        <rFont val="Arial"/>
        <family val="2"/>
      </rPr>
      <t>2</t>
    </r>
  </si>
  <si>
    <t>bostad med</t>
  </si>
  <si>
    <t>ser-</t>
  </si>
  <si>
    <t>per-</t>
  </si>
  <si>
    <t>vis-</t>
  </si>
  <si>
    <t>till-</t>
  </si>
  <si>
    <t>stad med</t>
  </si>
  <si>
    <t>familje-</t>
  </si>
  <si>
    <t>het, per-</t>
  </si>
  <si>
    <t>assistans</t>
  </si>
  <si>
    <t>särskild ser-</t>
  </si>
  <si>
    <t>vice</t>
  </si>
  <si>
    <t>son</t>
  </si>
  <si>
    <t>telse</t>
  </si>
  <si>
    <t>syn</t>
  </si>
  <si>
    <t>särskild</t>
  </si>
  <si>
    <t>hem</t>
  </si>
  <si>
    <t>sonkrets</t>
  </si>
  <si>
    <t>(Källa: RS)</t>
  </si>
  <si>
    <t>vice, vuxna</t>
  </si>
  <si>
    <t>service</t>
  </si>
  <si>
    <t>1 och 2</t>
  </si>
  <si>
    <t>(Källa: Fk)</t>
  </si>
  <si>
    <r>
      <t xml:space="preserve">Beräknade personalkostnader (underlag enligt </t>
    </r>
    <r>
      <rPr>
        <i/>
        <sz val="10"/>
        <rFont val="Arial"/>
        <family val="2"/>
      </rPr>
      <t>Tabell 4</t>
    </r>
    <r>
      <rPr>
        <sz val="11"/>
        <color theme="1"/>
        <rFont val="Calibri"/>
        <family val="2"/>
        <scheme val="minor"/>
      </rPr>
      <t>)</t>
    </r>
  </si>
  <si>
    <t>Varav</t>
  </si>
  <si>
    <t>Över-</t>
  </si>
  <si>
    <t>Lönekost-</t>
  </si>
  <si>
    <t>Tillkommer</t>
  </si>
  <si>
    <r>
      <t>Avgår</t>
    </r>
    <r>
      <rPr>
        <sz val="11"/>
        <color theme="1"/>
        <rFont val="Calibri"/>
        <family val="2"/>
        <scheme val="minor"/>
      </rPr>
      <t xml:space="preserve"> 85 %</t>
    </r>
  </si>
  <si>
    <t>Summa</t>
  </si>
  <si>
    <t>personal-</t>
  </si>
  <si>
    <t>skjutande</t>
  </si>
  <si>
    <t>nader inkl</t>
  </si>
  <si>
    <t>85 % av köp</t>
  </si>
  <si>
    <t>av ersättning</t>
  </si>
  <si>
    <t>beräknad per-</t>
  </si>
  <si>
    <t>kostnader</t>
  </si>
  <si>
    <t>av verksamh,</t>
  </si>
  <si>
    <t>från Fk, för-</t>
  </si>
  <si>
    <t>sonalkostnad</t>
  </si>
  <si>
    <t>(=85%)</t>
  </si>
  <si>
    <t>PO-påslag</t>
  </si>
  <si>
    <t>övriga interna</t>
  </si>
  <si>
    <t>säljning till</t>
  </si>
  <si>
    <t>för köpt verk-</t>
  </si>
  <si>
    <t>ersatta</t>
  </si>
  <si>
    <t>kostnader, in-</t>
  </si>
  <si>
    <t>andra kom-</t>
  </si>
  <si>
    <t>samhet avs</t>
  </si>
  <si>
    <t>till 70%</t>
  </si>
  <si>
    <t>ternt fördelade</t>
  </si>
  <si>
    <t>muner, in-</t>
  </si>
  <si>
    <t xml:space="preserve">kostnader </t>
  </si>
  <si>
    <t>terna intäkter</t>
  </si>
  <si>
    <t>(A)</t>
  </si>
  <si>
    <t>(B)</t>
  </si>
  <si>
    <t>(C)</t>
  </si>
  <si>
    <t>(D=A-C)</t>
  </si>
  <si>
    <t>(E=0,7*D)</t>
  </si>
  <si>
    <t>Beräkning av personalkostnadsindex baserad på RS</t>
  </si>
  <si>
    <t>Tabell 4   Detaljerat underlag för beräkning av personalkostnadsindex baserad på</t>
  </si>
  <si>
    <t>Externa</t>
  </si>
  <si>
    <t>Entre-</t>
  </si>
  <si>
    <t>Interna</t>
  </si>
  <si>
    <t>Internt</t>
  </si>
  <si>
    <t xml:space="preserve">Interna </t>
  </si>
  <si>
    <t>Ersätt-</t>
  </si>
  <si>
    <t>Försälj-</t>
  </si>
  <si>
    <t>löner</t>
  </si>
  <si>
    <t>prenader</t>
  </si>
  <si>
    <t>köp och</t>
  </si>
  <si>
    <t>fördelade</t>
  </si>
  <si>
    <t>intäkter</t>
  </si>
  <si>
    <t>ning från</t>
  </si>
  <si>
    <t>ning till</t>
  </si>
  <si>
    <t>ning av</t>
  </si>
  <si>
    <t>och köp</t>
  </si>
  <si>
    <t>övriga</t>
  </si>
  <si>
    <t>kost-</t>
  </si>
  <si>
    <t>Försäk-</t>
  </si>
  <si>
    <t>av verk-</t>
  </si>
  <si>
    <t>interna</t>
  </si>
  <si>
    <t>nader;</t>
  </si>
  <si>
    <t>rings-</t>
  </si>
  <si>
    <t>het till</t>
  </si>
  <si>
    <t>samhet</t>
  </si>
  <si>
    <t>kommun-</t>
  </si>
  <si>
    <t>SCB-</t>
  </si>
  <si>
    <t>andra</t>
  </si>
  <si>
    <t>nader</t>
  </si>
  <si>
    <t>nyckel</t>
  </si>
  <si>
    <t>kom-</t>
  </si>
  <si>
    <t>muner</t>
  </si>
  <si>
    <t>Tabell 5</t>
  </si>
  <si>
    <t>Underlag för och beräkning av grundläggande standardkostnad</t>
  </si>
  <si>
    <t>Tabell 6</t>
  </si>
  <si>
    <t>Kostnaderna fördelas på olika typer av insatser med hjälp av andelstal angivna i LSS-utjämningsförordningen</t>
  </si>
  <si>
    <t>(SFS 2008:776). Andelstalen är baserade på SKL:s handikappnycklar.</t>
  </si>
  <si>
    <t>Typ av insats</t>
  </si>
  <si>
    <r>
      <t>Nettokostnad</t>
    </r>
    <r>
      <rPr>
        <vertAlign val="superscript"/>
        <sz val="10"/>
        <rFont val="Arial"/>
        <family val="2"/>
      </rPr>
      <t>1</t>
    </r>
    <r>
      <rPr>
        <sz val="11"/>
        <color theme="1"/>
        <rFont val="Calibri"/>
        <family val="2"/>
        <scheme val="minor"/>
      </rPr>
      <t>,</t>
    </r>
  </si>
  <si>
    <t>Antal</t>
  </si>
  <si>
    <t>Andel av</t>
  </si>
  <si>
    <t>Kostnad</t>
  </si>
  <si>
    <t>Summa netto-</t>
  </si>
  <si>
    <t>LSS-insatser,</t>
  </si>
  <si>
    <t>insatser/</t>
  </si>
  <si>
    <t>riktvärdet</t>
  </si>
  <si>
    <t>per insats</t>
  </si>
  <si>
    <t>kostnader efter</t>
  </si>
  <si>
    <t>tkr</t>
  </si>
  <si>
    <t>för gruppen</t>
  </si>
  <si>
    <t>omfördelning,</t>
  </si>
  <si>
    <t>oktober</t>
  </si>
  <si>
    <t>i procent</t>
  </si>
  <si>
    <t>Bostad med särskild service</t>
  </si>
  <si>
    <r>
      <t xml:space="preserve">- vuxna </t>
    </r>
    <r>
      <rPr>
        <i/>
        <sz val="10"/>
        <rFont val="Arial"/>
        <family val="2"/>
      </rPr>
      <t>(riktvärde)</t>
    </r>
  </si>
  <si>
    <t>- barn</t>
  </si>
  <si>
    <t>- barn i familjehem</t>
  </si>
  <si>
    <t>Daglig verksamhet</t>
  </si>
  <si>
    <t>Övriga insatser</t>
  </si>
  <si>
    <r>
      <t xml:space="preserve">- korttidsvistelse </t>
    </r>
    <r>
      <rPr>
        <i/>
        <sz val="10"/>
        <rFont val="Arial"/>
        <family val="2"/>
      </rPr>
      <t>(riktvärde)</t>
    </r>
  </si>
  <si>
    <t>- korttidstillsyn</t>
  </si>
  <si>
    <t>- avlösarservice</t>
  </si>
  <si>
    <t>- ledsagarservice</t>
  </si>
  <si>
    <t>- kontaktperson</t>
  </si>
  <si>
    <t>Personlig assistans</t>
  </si>
  <si>
    <r>
      <t xml:space="preserve">- enligt LSS </t>
    </r>
    <r>
      <rPr>
        <i/>
        <sz val="10"/>
        <rFont val="Arial"/>
        <family val="2"/>
      </rPr>
      <t>(riktvärde)</t>
    </r>
  </si>
  <si>
    <r>
      <t>- enligt LASS/SFB</t>
    </r>
    <r>
      <rPr>
        <vertAlign val="superscript"/>
        <sz val="10"/>
        <rFont val="Arial"/>
        <family val="2"/>
      </rPr>
      <t>3</t>
    </r>
  </si>
  <si>
    <t xml:space="preserve">2) Källa: Socialstyrelsen respektive Försäkringskassan.     </t>
  </si>
  <si>
    <t>3) Lag om assistansersättning (LASS) är från och med 2011 inordnad i Socialförsäkringsbalken (SFB, 51 kap.).</t>
  </si>
  <si>
    <t>B. Nettokostnader för LSS (exkl. råd och stöd) och LASS, tkr, hela riket</t>
  </si>
  <si>
    <t>Belopp,</t>
  </si>
  <si>
    <t>Bruttokostnader</t>
  </si>
  <si>
    <t>Bruttointäkter</t>
  </si>
  <si>
    <t xml:space="preserve">Nettokostnader </t>
  </si>
  <si>
    <t>Ange kommun:</t>
  </si>
  <si>
    <t>Standardkostnad för LSS m.m. (s:a insatser x kostnad per insats)</t>
  </si>
  <si>
    <r>
      <t>Tillkommer</t>
    </r>
    <r>
      <rPr>
        <sz val="10"/>
        <rFont val="Arial"/>
        <family val="2"/>
      </rPr>
      <t xml:space="preserve"> ersättning till Försäkringskassan för LASS</t>
    </r>
  </si>
  <si>
    <t>Grundläggande standardkostnad</t>
  </si>
  <si>
    <t>2. Kostnadsskillnader p.g.a. skillnader i behov av stöd</t>
  </si>
  <si>
    <t>D. Internt fördelade kostnader, kommunnyckel</t>
  </si>
  <si>
    <t>E. Internt fördelade kostnader, SCB-nyckel</t>
  </si>
  <si>
    <t>J. Försäljning av verksamhet till andra kommuner</t>
  </si>
  <si>
    <r>
      <t>Tillkommer</t>
    </r>
    <r>
      <rPr>
        <sz val="10"/>
        <rFont val="Arial"/>
        <family val="2"/>
      </rPr>
      <t xml:space="preserve"> 85 % av köp av verks m.m. (0,85 x (B + C + D + E))</t>
    </r>
  </si>
  <si>
    <r>
      <t>Avgår</t>
    </r>
    <r>
      <rPr>
        <sz val="10"/>
        <rFont val="Arial"/>
        <family val="2"/>
      </rPr>
      <t xml:space="preserve"> 85 % av ersättning från Fk m.m. (0,85 x (F + G + J))</t>
    </r>
  </si>
  <si>
    <r>
      <t>Tillkommer</t>
    </r>
    <r>
      <rPr>
        <sz val="10"/>
        <rFont val="Arial"/>
        <family val="2"/>
      </rPr>
      <t xml:space="preserve"> för verks avs personl ass (0,85 x 0,2 x ((H / 0,2) - G))</t>
    </r>
  </si>
  <si>
    <t>Summa beräknade personalkostnader</t>
  </si>
  <si>
    <t>C. - varav personalkostnader, 85 %, tkr (0,85 x B)</t>
  </si>
  <si>
    <t>D. Överskjutande personalkostnader, tkr (A - C)</t>
  </si>
  <si>
    <t>E. Överskjutande personalkostnader, 70 %, tkr (0,7 x D)</t>
  </si>
  <si>
    <t>- tkr</t>
  </si>
  <si>
    <t>Beräknat belopp för bidrag(+)/avgift(-), kr per invånare</t>
  </si>
  <si>
    <t>Namn</t>
  </si>
  <si>
    <t>Ersättning</t>
  </si>
  <si>
    <t>Beräknade belopp i tkr</t>
  </si>
  <si>
    <t>Folkmängd</t>
  </si>
  <si>
    <t>till Fk,</t>
  </si>
  <si>
    <t xml:space="preserve">Externa </t>
  </si>
  <si>
    <t>Entreprenad</t>
  </si>
  <si>
    <t>Interna kostnader exkl. lokaler</t>
  </si>
  <si>
    <t>85 % av</t>
  </si>
  <si>
    <t>Beräknad</t>
  </si>
  <si>
    <t>bidrag,</t>
  </si>
  <si>
    <t>för LSS-</t>
  </si>
  <si>
    <t xml:space="preserve">och köp av </t>
  </si>
  <si>
    <t>Interna köp</t>
  </si>
  <si>
    <t>Fördelad gemensam</t>
  </si>
  <si>
    <t>från Fk</t>
  </si>
  <si>
    <t>till Fk</t>
  </si>
  <si>
    <t>köp av</t>
  </si>
  <si>
    <t>ersättn</t>
  </si>
  <si>
    <t>beräknade</t>
  </si>
  <si>
    <t>inkl PK-IX,</t>
  </si>
  <si>
    <t>justerad o</t>
  </si>
  <si>
    <t>insatser,</t>
  </si>
  <si>
    <t>kostnad,</t>
  </si>
  <si>
    <t>[50-51,</t>
  </si>
  <si>
    <t>huvud</t>
  </si>
  <si>
    <t>och övriga</t>
  </si>
  <si>
    <t>verksamhet</t>
  </si>
  <si>
    <t>från Fk,</t>
  </si>
  <si>
    <t>(85%)</t>
  </si>
  <si>
    <t>kostnader,</t>
  </si>
  <si>
    <t>ojusterad,</t>
  </si>
  <si>
    <t>uppräknad,</t>
  </si>
  <si>
    <t>avgift(-),</t>
  </si>
  <si>
    <t>53, 54</t>
  </si>
  <si>
    <t>Kommun-</t>
  </si>
  <si>
    <t xml:space="preserve">SCB- </t>
  </si>
  <si>
    <t>kol C</t>
  </si>
  <si>
    <t>het m.m.</t>
  </si>
  <si>
    <t>försäljn</t>
  </si>
  <si>
    <t>för . . .</t>
  </si>
  <si>
    <t>70%</t>
  </si>
  <si>
    <t>kr per inv</t>
  </si>
  <si>
    <t xml:space="preserve"> 55x2]</t>
  </si>
  <si>
    <t>radnr</t>
  </si>
  <si>
    <t>[463]</t>
  </si>
  <si>
    <t>513</t>
  </si>
  <si>
    <t>Senast tillgängliga RS-uppgifter, belopp i tkr</t>
  </si>
  <si>
    <t>E-post: offentlig.ekonomi@scb.se</t>
  </si>
  <si>
    <t>För mer information:</t>
  </si>
  <si>
    <t>http://www.scb.se/OE0115</t>
  </si>
  <si>
    <t>Förfrågningar</t>
  </si>
  <si>
    <t>Detaljerat underlag för beräkning av personalkostnadsindex baserad på RS</t>
  </si>
  <si>
    <t xml:space="preserve">A. Externa löner </t>
  </si>
  <si>
    <t xml:space="preserve">B. Entreprenader och köp av verksamhet </t>
  </si>
  <si>
    <t xml:space="preserve">C. Interna köp och övriga interna kostnader </t>
  </si>
  <si>
    <t xml:space="preserve">F. Interna intäkter </t>
  </si>
  <si>
    <t xml:space="preserve">G. Ersättning från Försäkringskassan </t>
  </si>
  <si>
    <t xml:space="preserve">H. Ersättning till Försäkringskassan </t>
  </si>
  <si>
    <t>Beräknade personalkostnader, tkr (tabell 3):</t>
  </si>
  <si>
    <t>Beräkning av personalkostnadsindex (tabell 3):</t>
  </si>
  <si>
    <t xml:space="preserve">3. Beräkning av utjämningsbidrag/utjämningsavgift </t>
  </si>
  <si>
    <t>A. S:a beräknade personalkostnader, tkr</t>
  </si>
  <si>
    <t>B. Grundläggande standardkostnad, tkr</t>
  </si>
  <si>
    <t>.</t>
  </si>
  <si>
    <t>-avgift(-),</t>
  </si>
  <si>
    <t>(F=(B+E)/B)</t>
  </si>
  <si>
    <r>
      <t>Belopp</t>
    </r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>,</t>
    </r>
  </si>
  <si>
    <r>
      <t>beslut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>,</t>
    </r>
  </si>
  <si>
    <t>Utjämningsbidrag/utjämningsavgift, kronor</t>
  </si>
  <si>
    <t>bidrag/avgift</t>
  </si>
  <si>
    <t>lan</t>
  </si>
  <si>
    <t>kommun</t>
  </si>
  <si>
    <t>namn</t>
  </si>
  <si>
    <t>grund_std_LSS</t>
  </si>
  <si>
    <t>Erstillfk</t>
  </si>
  <si>
    <t>grund_std</t>
  </si>
  <si>
    <t>loner</t>
  </si>
  <si>
    <t>entreprenad</t>
  </si>
  <si>
    <t>interna_kop</t>
  </si>
  <si>
    <t>Kommunnyckel</t>
  </si>
  <si>
    <t>SCB_nyckel</t>
  </si>
  <si>
    <t>Interna_intakter</t>
  </si>
  <si>
    <t>ErsFranFK</t>
  </si>
  <si>
    <t>Fors_kommun</t>
  </si>
  <si>
    <t>lon_po</t>
  </si>
  <si>
    <t>kop_85</t>
  </si>
  <si>
    <t>intakt_85</t>
  </si>
  <si>
    <t>grund_std_1</t>
  </si>
  <si>
    <t>kostnad_LASS</t>
  </si>
  <si>
    <t>summa_A</t>
  </si>
  <si>
    <t>perskost_C</t>
  </si>
  <si>
    <t>over_pers_D</t>
  </si>
  <si>
    <t>over_pers70_E</t>
  </si>
  <si>
    <t>pkix</t>
  </si>
  <si>
    <t>folkm</t>
  </si>
  <si>
    <t>std_pkix</t>
  </si>
  <si>
    <t>std_uppr</t>
  </si>
  <si>
    <t>std_inv</t>
  </si>
  <si>
    <t>utj_inv</t>
  </si>
  <si>
    <t>utj</t>
  </si>
  <si>
    <t>sort</t>
  </si>
  <si>
    <t>Tabell 7</t>
  </si>
  <si>
    <t>Förändring</t>
  </si>
  <si>
    <t>-avgift(-)</t>
  </si>
  <si>
    <t>Botkyrka</t>
  </si>
  <si>
    <t>1) Antalsuppgifter som uppgår till 1, 2 eller 3 anges av sekretesskäl med ".."</t>
  </si>
  <si>
    <t xml:space="preserve">2) Inklusive de insatser som ges till boende i bostad med särskild service för vuxna. Dessa insatser får inte tillgodoräknas vid beräkning av grundläggande standardkostnad. </t>
  </si>
  <si>
    <t xml:space="preserve">bidrag, </t>
  </si>
  <si>
    <t xml:space="preserve">avgift, </t>
  </si>
  <si>
    <r>
      <t>Omräkningsfaktor (KPIF)</t>
    </r>
    <r>
      <rPr>
        <vertAlign val="superscript"/>
        <sz val="10"/>
        <rFont val="Arial"/>
        <family val="2"/>
      </rPr>
      <t>2</t>
    </r>
  </si>
  <si>
    <t>Sofia Runestav   010 - 479 61 29</t>
  </si>
  <si>
    <t>Offentlig ekonomi</t>
  </si>
  <si>
    <t>Kostnad, kr (Tab. 5):</t>
  </si>
  <si>
    <t>Avdelningen för ekonomisk statistik och analys</t>
  </si>
  <si>
    <t>rev utfall</t>
  </si>
  <si>
    <t>Utjämningsår 2025</t>
  </si>
  <si>
    <t>Utfall</t>
  </si>
  <si>
    <t>Riksgenomsnittliga kostnader för LSS-insatser 2023</t>
  </si>
  <si>
    <t>Utfall, valfri kommun</t>
  </si>
  <si>
    <t>Tabell 1   Utjämning av LSS-kostnader mellan kommuner utjämningsåret 2025, Utfall</t>
  </si>
  <si>
    <t>den 1</t>
  </si>
  <si>
    <t>omräkning till 2025</t>
  </si>
  <si>
    <t>november</t>
  </si>
  <si>
    <t>2023, tkr</t>
  </si>
  <si>
    <t>Stockholms län</t>
  </si>
  <si>
    <t>Danderyd</t>
  </si>
  <si>
    <t>Ekerö</t>
  </si>
  <si>
    <t>Haninge</t>
  </si>
  <si>
    <t>Huddinge</t>
  </si>
  <si>
    <t>Järfälla</t>
  </si>
  <si>
    <t>Lidingö</t>
  </si>
  <si>
    <t>Nacka</t>
  </si>
  <si>
    <t>Norrtälje</t>
  </si>
  <si>
    <t>Nykvarn</t>
  </si>
  <si>
    <t>Nynäshamn</t>
  </si>
  <si>
    <t>Salem</t>
  </si>
  <si>
    <t>Sigtuna</t>
  </si>
  <si>
    <t>Sollentuna</t>
  </si>
  <si>
    <t>Solna</t>
  </si>
  <si>
    <t>Stockholm</t>
  </si>
  <si>
    <t>Sundbyberg</t>
  </si>
  <si>
    <t>Södertälje</t>
  </si>
  <si>
    <t>Tyresö</t>
  </si>
  <si>
    <t>Täby</t>
  </si>
  <si>
    <t>Upplands Väsby</t>
  </si>
  <si>
    <t>Upplands-Bro</t>
  </si>
  <si>
    <t>Vallentuna</t>
  </si>
  <si>
    <t>Vaxholm</t>
  </si>
  <si>
    <t>Värmdö</t>
  </si>
  <si>
    <t>Österåker</t>
  </si>
  <si>
    <t>Uppsala län</t>
  </si>
  <si>
    <t>Enköping</t>
  </si>
  <si>
    <t>Heby</t>
  </si>
  <si>
    <t>Håbo</t>
  </si>
  <si>
    <t>Knivsta</t>
  </si>
  <si>
    <t>Tierp</t>
  </si>
  <si>
    <t>Uppsala</t>
  </si>
  <si>
    <t>Älvkarleby</t>
  </si>
  <si>
    <t>Östhammar</t>
  </si>
  <si>
    <t>Södermanlands län</t>
  </si>
  <si>
    <t>Eskilstuna</t>
  </si>
  <si>
    <t>Flen</t>
  </si>
  <si>
    <t>Gnesta</t>
  </si>
  <si>
    <t>Katrineholm</t>
  </si>
  <si>
    <t>Nyköping</t>
  </si>
  <si>
    <t>Oxelösund</t>
  </si>
  <si>
    <t>Strängnäs</t>
  </si>
  <si>
    <t>Trosa</t>
  </si>
  <si>
    <t>Vingåker</t>
  </si>
  <si>
    <t>Östergötlands län</t>
  </si>
  <si>
    <t>Boxholm</t>
  </si>
  <si>
    <t>Finspång</t>
  </si>
  <si>
    <t>Kinda</t>
  </si>
  <si>
    <t>Linköping</t>
  </si>
  <si>
    <t>Mjölby</t>
  </si>
  <si>
    <t>Motala</t>
  </si>
  <si>
    <t>Norrköping</t>
  </si>
  <si>
    <t>Söderköping</t>
  </si>
  <si>
    <t>Vadstena</t>
  </si>
  <si>
    <t>Valdemarsvik</t>
  </si>
  <si>
    <t>Ydre</t>
  </si>
  <si>
    <t>Åtvidaberg</t>
  </si>
  <si>
    <t>Ödeshög</t>
  </si>
  <si>
    <t>Jönköpings län</t>
  </si>
  <si>
    <t>Aneby</t>
  </si>
  <si>
    <t>Eksjö</t>
  </si>
  <si>
    <t>Gislaved</t>
  </si>
  <si>
    <t>Gnosjö</t>
  </si>
  <si>
    <t>Habo</t>
  </si>
  <si>
    <t>Jönköping</t>
  </si>
  <si>
    <t>Mullsjö</t>
  </si>
  <si>
    <t>Nässjö</t>
  </si>
  <si>
    <t>Sävsjö</t>
  </si>
  <si>
    <t>Tranås</t>
  </si>
  <si>
    <t>Vaggeryd</t>
  </si>
  <si>
    <t>Vetlanda</t>
  </si>
  <si>
    <t>Värnamo</t>
  </si>
  <si>
    <t>Kronobergs län</t>
  </si>
  <si>
    <t>Alvesta</t>
  </si>
  <si>
    <t>Lessebo</t>
  </si>
  <si>
    <t>Ljungby</t>
  </si>
  <si>
    <t>Markaryd</t>
  </si>
  <si>
    <t>Tingsryd</t>
  </si>
  <si>
    <t>Uppvidinge</t>
  </si>
  <si>
    <t>Växjö</t>
  </si>
  <si>
    <t>Älmhult</t>
  </si>
  <si>
    <t>Kalmar län</t>
  </si>
  <si>
    <t>Borgholm</t>
  </si>
  <si>
    <t>Emmaboda</t>
  </si>
  <si>
    <t>Hultsfred</t>
  </si>
  <si>
    <t>Högsby</t>
  </si>
  <si>
    <t>Kalmar</t>
  </si>
  <si>
    <t>Mönsterås</t>
  </si>
  <si>
    <t>Mörbylånga</t>
  </si>
  <si>
    <t>Nybro</t>
  </si>
  <si>
    <t>Oskarshamn</t>
  </si>
  <si>
    <t>Torsås</t>
  </si>
  <si>
    <t>Vimmerby</t>
  </si>
  <si>
    <t>Västervik</t>
  </si>
  <si>
    <t>Gotlands kommun</t>
  </si>
  <si>
    <t>Gotland</t>
  </si>
  <si>
    <t>Blekinge län</t>
  </si>
  <si>
    <t>Karlshamn</t>
  </si>
  <si>
    <t>Karlskrona</t>
  </si>
  <si>
    <t>Olofström</t>
  </si>
  <si>
    <t>Ronneby</t>
  </si>
  <si>
    <t>Sölvesborg</t>
  </si>
  <si>
    <t>Skåne län</t>
  </si>
  <si>
    <t>Bjuv</t>
  </si>
  <si>
    <t>Bromölla</t>
  </si>
  <si>
    <t>Burlöv</t>
  </si>
  <si>
    <t>Båstad</t>
  </si>
  <si>
    <t>Eslöv</t>
  </si>
  <si>
    <t>Helsingborg</t>
  </si>
  <si>
    <t>Hässleholm</t>
  </si>
  <si>
    <t>Höganäs</t>
  </si>
  <si>
    <t>Hörby</t>
  </si>
  <si>
    <t>Höör</t>
  </si>
  <si>
    <t>Klippan</t>
  </si>
  <si>
    <t>Kristianstad</t>
  </si>
  <si>
    <t>Kävlinge</t>
  </si>
  <si>
    <t>Landskrona</t>
  </si>
  <si>
    <t>Lomma</t>
  </si>
  <si>
    <t>Lund</t>
  </si>
  <si>
    <t>Malmö</t>
  </si>
  <si>
    <t>Osby</t>
  </si>
  <si>
    <t>Perstorp</t>
  </si>
  <si>
    <t>Simrishamn</t>
  </si>
  <si>
    <t>Sjöbo</t>
  </si>
  <si>
    <t>Skurup</t>
  </si>
  <si>
    <t>Staffanstorp</t>
  </si>
  <si>
    <t>Svalöv</t>
  </si>
  <si>
    <t>Svedala</t>
  </si>
  <si>
    <t>Tomelilla</t>
  </si>
  <si>
    <t>Trelleborg</t>
  </si>
  <si>
    <t>Vellinge</t>
  </si>
  <si>
    <t>Ystad</t>
  </si>
  <si>
    <t>Åstorp</t>
  </si>
  <si>
    <t>Ängelholm</t>
  </si>
  <si>
    <t>Örkelljunga</t>
  </si>
  <si>
    <t>Östra Göinge</t>
  </si>
  <si>
    <t>Hallands län</t>
  </si>
  <si>
    <t>Falkenberg</t>
  </si>
  <si>
    <t>Halmstad</t>
  </si>
  <si>
    <t>Hylte</t>
  </si>
  <si>
    <t>Kungsbacka</t>
  </si>
  <si>
    <t>Laholm</t>
  </si>
  <si>
    <t>Varberg</t>
  </si>
  <si>
    <t>Västra Götalands län</t>
  </si>
  <si>
    <t>Ale</t>
  </si>
  <si>
    <t>Alingsås</t>
  </si>
  <si>
    <t>Bengtsfors</t>
  </si>
  <si>
    <t>Bollebygd</t>
  </si>
  <si>
    <t>Borås</t>
  </si>
  <si>
    <t>Dals-Ed</t>
  </si>
  <si>
    <t>Essunga</t>
  </si>
  <si>
    <t>Falköping</t>
  </si>
  <si>
    <t>Färgelanda</t>
  </si>
  <si>
    <t>Grästorp</t>
  </si>
  <si>
    <t>Gullspång</t>
  </si>
  <si>
    <t>Göteborg</t>
  </si>
  <si>
    <t>Götene</t>
  </si>
  <si>
    <t>Herrljunga</t>
  </si>
  <si>
    <t>Hjo</t>
  </si>
  <si>
    <t>Härryda</t>
  </si>
  <si>
    <t>Karlsborg</t>
  </si>
  <si>
    <t>Kungälv</t>
  </si>
  <si>
    <t>Lerum</t>
  </si>
  <si>
    <t>Lidköping</t>
  </si>
  <si>
    <t>Lilla Edet</t>
  </si>
  <si>
    <t>Lysekil</t>
  </si>
  <si>
    <t>Mariestad</t>
  </si>
  <si>
    <t>Mark</t>
  </si>
  <si>
    <t>Mellerud</t>
  </si>
  <si>
    <t>Munkedal</t>
  </si>
  <si>
    <t>Mölndal</t>
  </si>
  <si>
    <t>Orust</t>
  </si>
  <si>
    <t>Partille</t>
  </si>
  <si>
    <t>Skara</t>
  </si>
  <si>
    <t>Skövde</t>
  </si>
  <si>
    <t>Sotenäs</t>
  </si>
  <si>
    <t>Stenungsund</t>
  </si>
  <si>
    <t>Strömstad</t>
  </si>
  <si>
    <t>Svenljunga</t>
  </si>
  <si>
    <t>Tanum</t>
  </si>
  <si>
    <t>Tibro</t>
  </si>
  <si>
    <t>Tidaholm</t>
  </si>
  <si>
    <t>Tjörn</t>
  </si>
  <si>
    <t>Tranemo</t>
  </si>
  <si>
    <t>Trollhättan</t>
  </si>
  <si>
    <t>Töreboda</t>
  </si>
  <si>
    <t>Uddevalla</t>
  </si>
  <si>
    <t>Ulricehamn</t>
  </si>
  <si>
    <t>Vara</t>
  </si>
  <si>
    <t>Vårgårda</t>
  </si>
  <si>
    <t>Vänersborg</t>
  </si>
  <si>
    <t>Åmål</t>
  </si>
  <si>
    <t>Öckerö</t>
  </si>
  <si>
    <t>Värmlands län</t>
  </si>
  <si>
    <t>Arvika</t>
  </si>
  <si>
    <t>Eda</t>
  </si>
  <si>
    <t>Filipstad</t>
  </si>
  <si>
    <t>Forshaga</t>
  </si>
  <si>
    <t>Grums</t>
  </si>
  <si>
    <t>Hagfors</t>
  </si>
  <si>
    <t>Hammarö</t>
  </si>
  <si>
    <t>Karlstad</t>
  </si>
  <si>
    <t>Kil</t>
  </si>
  <si>
    <t>Kristinehamn</t>
  </si>
  <si>
    <t>Munkfors</t>
  </si>
  <si>
    <t>Storfors</t>
  </si>
  <si>
    <t>Sunne</t>
  </si>
  <si>
    <t>Säffle</t>
  </si>
  <si>
    <t>Torsby</t>
  </si>
  <si>
    <t>Årjäng</t>
  </si>
  <si>
    <t>Örebro län</t>
  </si>
  <si>
    <t>Askersund</t>
  </si>
  <si>
    <t>Degerfors</t>
  </si>
  <si>
    <t>Hallsberg</t>
  </si>
  <si>
    <t>Hällefors</t>
  </si>
  <si>
    <t>Karlskoga</t>
  </si>
  <si>
    <t>Kumla</t>
  </si>
  <si>
    <t>Laxå</t>
  </si>
  <si>
    <t>Lekeberg</t>
  </si>
  <si>
    <t>Lindesberg</t>
  </si>
  <si>
    <t>Ljusnarsberg</t>
  </si>
  <si>
    <t>Nora</t>
  </si>
  <si>
    <t>Örebro</t>
  </si>
  <si>
    <t>Västmanlands län</t>
  </si>
  <si>
    <t>Arboga</t>
  </si>
  <si>
    <t>Fagersta</t>
  </si>
  <si>
    <t>Hallstahammar</t>
  </si>
  <si>
    <t>Kungsör</t>
  </si>
  <si>
    <t>Köping</t>
  </si>
  <si>
    <t>Norberg</t>
  </si>
  <si>
    <t>Sala</t>
  </si>
  <si>
    <t>Skinnskatteberg</t>
  </si>
  <si>
    <t>Surahammar</t>
  </si>
  <si>
    <t>Västerås</t>
  </si>
  <si>
    <t>Dalarnas län</t>
  </si>
  <si>
    <t>Avesta</t>
  </si>
  <si>
    <t>Borlänge</t>
  </si>
  <si>
    <t>Falun</t>
  </si>
  <si>
    <t>Gagnef</t>
  </si>
  <si>
    <t>Hedemora</t>
  </si>
  <si>
    <t>Leksand</t>
  </si>
  <si>
    <t>Ludvika</t>
  </si>
  <si>
    <t>Malung-Sälen</t>
  </si>
  <si>
    <t>Mora</t>
  </si>
  <si>
    <t>Orsa</t>
  </si>
  <si>
    <t>Rättvik</t>
  </si>
  <si>
    <t>Smedjebacken</t>
  </si>
  <si>
    <t>Säter</t>
  </si>
  <si>
    <t>Vansbro</t>
  </si>
  <si>
    <t>Älvdalen</t>
  </si>
  <si>
    <t>Gävleborgs län</t>
  </si>
  <si>
    <t>Bollnäs</t>
  </si>
  <si>
    <t>Gävle</t>
  </si>
  <si>
    <t>Hofors</t>
  </si>
  <si>
    <t>Hudiksvall</t>
  </si>
  <si>
    <t>Ljusdal</t>
  </si>
  <si>
    <t>Nordanstig</t>
  </si>
  <si>
    <t>Ockelbo</t>
  </si>
  <si>
    <t>Ovanåker</t>
  </si>
  <si>
    <t>Sandviken</t>
  </si>
  <si>
    <t>Söderhamn</t>
  </si>
  <si>
    <t>Västernorrlands län</t>
  </si>
  <si>
    <t>Härnösand</t>
  </si>
  <si>
    <t>Kramfors</t>
  </si>
  <si>
    <t>Sollefteå</t>
  </si>
  <si>
    <t>Sundsvall</t>
  </si>
  <si>
    <t>Timrå</t>
  </si>
  <si>
    <t>Ånge</t>
  </si>
  <si>
    <t>Örnsköldsvik</t>
  </si>
  <si>
    <t>Jämtlands län</t>
  </si>
  <si>
    <t>Berg</t>
  </si>
  <si>
    <t>Bräcke</t>
  </si>
  <si>
    <t>Härjedalen</t>
  </si>
  <si>
    <t>Krokom</t>
  </si>
  <si>
    <t>Ragunda</t>
  </si>
  <si>
    <t>Strömsund</t>
  </si>
  <si>
    <t>Åre</t>
  </si>
  <si>
    <t>Östersund</t>
  </si>
  <si>
    <t>Västerbottens län</t>
  </si>
  <si>
    <t>Bjurholm</t>
  </si>
  <si>
    <t>Dorotea</t>
  </si>
  <si>
    <t>Lycksele</t>
  </si>
  <si>
    <t>Malå</t>
  </si>
  <si>
    <t>Nordmaling</t>
  </si>
  <si>
    <t>Norsjö</t>
  </si>
  <si>
    <t>Robertsfors</t>
  </si>
  <si>
    <t>Skellefteå</t>
  </si>
  <si>
    <t>Sorsele</t>
  </si>
  <si>
    <t>Storuman</t>
  </si>
  <si>
    <t>Umeå</t>
  </si>
  <si>
    <t>Vilhelmina</t>
  </si>
  <si>
    <t>Vindeln</t>
  </si>
  <si>
    <t>Vännäs</t>
  </si>
  <si>
    <t>Åsele</t>
  </si>
  <si>
    <t>Norrbottens län</t>
  </si>
  <si>
    <t>Arjeplog</t>
  </si>
  <si>
    <t>Arvidsjaur</t>
  </si>
  <si>
    <t>Boden</t>
  </si>
  <si>
    <t>Gällivare</t>
  </si>
  <si>
    <t>Haparanda</t>
  </si>
  <si>
    <t>Jokkmokk</t>
  </si>
  <si>
    <t>Kalix</t>
  </si>
  <si>
    <t>Kiruna</t>
  </si>
  <si>
    <t>Luleå</t>
  </si>
  <si>
    <t>Pajala</t>
  </si>
  <si>
    <t>Piteå</t>
  </si>
  <si>
    <t>Älvsbyn</t>
  </si>
  <si>
    <t>Överkalix</t>
  </si>
  <si>
    <t>Övertorneå</t>
  </si>
  <si>
    <t>Antal personer med beslut om insats enligt LSS (exkl. råd och stöd) efter typ av insats den 1 oktober 2023</t>
  </si>
  <si>
    <t>okt. 2023</t>
  </si>
  <si>
    <t>Tabell 6 Utfall, valfri kommun</t>
  </si>
  <si>
    <t>1. Grundläggande standardkostnad 2023, tkr</t>
  </si>
  <si>
    <t>Beräkningsunderlag från RS 2023, tkr (tabell 4):</t>
  </si>
  <si>
    <t xml:space="preserve">F. Personalkostnadsindex 2023 (PK-IX, (B + E) / B) </t>
  </si>
  <si>
    <t>Folkmängd den 1 november 2024</t>
  </si>
  <si>
    <t>Standardkostnad inklusive PK-IX (2023 års nivå), tkr</t>
  </si>
  <si>
    <t>Standardkostnad korrigerad och omräknad till 2025 års nivå</t>
  </si>
  <si>
    <t>01</t>
  </si>
  <si>
    <t>0127</t>
  </si>
  <si>
    <t>0162</t>
  </si>
  <si>
    <t>0125</t>
  </si>
  <si>
    <t>0136</t>
  </si>
  <si>
    <t>0126</t>
  </si>
  <si>
    <t>0123</t>
  </si>
  <si>
    <t>0186</t>
  </si>
  <si>
    <t>0182</t>
  </si>
  <si>
    <t>0188</t>
  </si>
  <si>
    <t>0140</t>
  </si>
  <si>
    <t>0192</t>
  </si>
  <si>
    <t>0128</t>
  </si>
  <si>
    <t>0191</t>
  </si>
  <si>
    <t>0163</t>
  </si>
  <si>
    <t>0184</t>
  </si>
  <si>
    <t>0180</t>
  </si>
  <si>
    <t>0183</t>
  </si>
  <si>
    <t>0181</t>
  </si>
  <si>
    <t>0138</t>
  </si>
  <si>
    <t>0160</t>
  </si>
  <si>
    <t>0114</t>
  </si>
  <si>
    <t>0139</t>
  </si>
  <si>
    <t>0115</t>
  </si>
  <si>
    <t>0187</t>
  </si>
  <si>
    <t>0120</t>
  </si>
  <si>
    <t>0117</t>
  </si>
  <si>
    <t>03</t>
  </si>
  <si>
    <t>0381</t>
  </si>
  <si>
    <t>0331</t>
  </si>
  <si>
    <t>0305</t>
  </si>
  <si>
    <t>0330</t>
  </si>
  <si>
    <t>0360</t>
  </si>
  <si>
    <t>0380</t>
  </si>
  <si>
    <t>0319</t>
  </si>
  <si>
    <t>0382</t>
  </si>
  <si>
    <t>04</t>
  </si>
  <si>
    <t>0484</t>
  </si>
  <si>
    <t>0482</t>
  </si>
  <si>
    <t>0461</t>
  </si>
  <si>
    <t>0483</t>
  </si>
  <si>
    <t>0480</t>
  </si>
  <si>
    <t>0481</t>
  </si>
  <si>
    <t>0486</t>
  </si>
  <si>
    <t>0488</t>
  </si>
  <si>
    <t>0428</t>
  </si>
  <si>
    <t>05</t>
  </si>
  <si>
    <t>0560</t>
  </si>
  <si>
    <t>0562</t>
  </si>
  <si>
    <t>0513</t>
  </si>
  <si>
    <t>0580</t>
  </si>
  <si>
    <t>0586</t>
  </si>
  <si>
    <t>0583</t>
  </si>
  <si>
    <t>0581</t>
  </si>
  <si>
    <t>0582</t>
  </si>
  <si>
    <t>0584</t>
  </si>
  <si>
    <t>0563</t>
  </si>
  <si>
    <t>0512</t>
  </si>
  <si>
    <t>0561</t>
  </si>
  <si>
    <t>0509</t>
  </si>
  <si>
    <t>06</t>
  </si>
  <si>
    <t>0604</t>
  </si>
  <si>
    <t>0686</t>
  </si>
  <si>
    <t>0662</t>
  </si>
  <si>
    <t>0617</t>
  </si>
  <si>
    <t>0643</t>
  </si>
  <si>
    <t>0680</t>
  </si>
  <si>
    <t>0642</t>
  </si>
  <si>
    <t>0682</t>
  </si>
  <si>
    <t>0684</t>
  </si>
  <si>
    <t>0687</t>
  </si>
  <si>
    <t>0665</t>
  </si>
  <si>
    <t>0685</t>
  </si>
  <si>
    <t>0683</t>
  </si>
  <si>
    <t>07</t>
  </si>
  <si>
    <t>0764</t>
  </si>
  <si>
    <t>0761</t>
  </si>
  <si>
    <t>0781</t>
  </si>
  <si>
    <t>0767</t>
  </si>
  <si>
    <t>0763</t>
  </si>
  <si>
    <t>0760</t>
  </si>
  <si>
    <t>0780</t>
  </si>
  <si>
    <t>0765</t>
  </si>
  <si>
    <t>08</t>
  </si>
  <si>
    <t>0885</t>
  </si>
  <si>
    <t>0862</t>
  </si>
  <si>
    <t>0860</t>
  </si>
  <si>
    <t>0821</t>
  </si>
  <si>
    <t>0880</t>
  </si>
  <si>
    <t>0861</t>
  </si>
  <si>
    <t>0840</t>
  </si>
  <si>
    <t>0881</t>
  </si>
  <si>
    <t>0882</t>
  </si>
  <si>
    <t>0834</t>
  </si>
  <si>
    <t>0884</t>
  </si>
  <si>
    <t>0883</t>
  </si>
  <si>
    <t>09</t>
  </si>
  <si>
    <t>0980</t>
  </si>
  <si>
    <t>10</t>
  </si>
  <si>
    <t>1082</t>
  </si>
  <si>
    <t>1080</t>
  </si>
  <si>
    <t>1060</t>
  </si>
  <si>
    <t>1081</t>
  </si>
  <si>
    <t>1083</t>
  </si>
  <si>
    <t>12</t>
  </si>
  <si>
    <t>1260</t>
  </si>
  <si>
    <t>1272</t>
  </si>
  <si>
    <t>1231</t>
  </si>
  <si>
    <t>1278</t>
  </si>
  <si>
    <t>1285</t>
  </si>
  <si>
    <t>1283</t>
  </si>
  <si>
    <t>1293</t>
  </si>
  <si>
    <t>1284</t>
  </si>
  <si>
    <t>1266</t>
  </si>
  <si>
    <t>1267</t>
  </si>
  <si>
    <t>1276</t>
  </si>
  <si>
    <t>1290</t>
  </si>
  <si>
    <t>1261</t>
  </si>
  <si>
    <t>1282</t>
  </si>
  <si>
    <t>1262</t>
  </si>
  <si>
    <t>1281</t>
  </si>
  <si>
    <t>1280</t>
  </si>
  <si>
    <t>1273</t>
  </si>
  <si>
    <t>1275</t>
  </si>
  <si>
    <t>1291</t>
  </si>
  <si>
    <t>1265</t>
  </si>
  <si>
    <t>1264</t>
  </si>
  <si>
    <t>1230</t>
  </si>
  <si>
    <t>1214</t>
  </si>
  <si>
    <t>1263</t>
  </si>
  <si>
    <t>1270</t>
  </si>
  <si>
    <t>1287</t>
  </si>
  <si>
    <t>1233</t>
  </si>
  <si>
    <t>1286</t>
  </si>
  <si>
    <t>1277</t>
  </si>
  <si>
    <t>1292</t>
  </si>
  <si>
    <t>1257</t>
  </si>
  <si>
    <t>1256</t>
  </si>
  <si>
    <t>13</t>
  </si>
  <si>
    <t>1382</t>
  </si>
  <si>
    <t>1380</t>
  </si>
  <si>
    <t>1315</t>
  </si>
  <si>
    <t>1384</t>
  </si>
  <si>
    <t>1381</t>
  </si>
  <si>
    <t>1383</t>
  </si>
  <si>
    <t>14</t>
  </si>
  <si>
    <t>1440</t>
  </si>
  <si>
    <t>1489</t>
  </si>
  <si>
    <t>1460</t>
  </si>
  <si>
    <t>1443</t>
  </si>
  <si>
    <t>1490</t>
  </si>
  <si>
    <t>1438</t>
  </si>
  <si>
    <t>1445</t>
  </si>
  <si>
    <t>1499</t>
  </si>
  <si>
    <t>1439</t>
  </si>
  <si>
    <t>1444</t>
  </si>
  <si>
    <t>1447</t>
  </si>
  <si>
    <t>1480</t>
  </si>
  <si>
    <t>1471</t>
  </si>
  <si>
    <t>1466</t>
  </si>
  <si>
    <t>1497</t>
  </si>
  <si>
    <t>1401</t>
  </si>
  <si>
    <t>1446</t>
  </si>
  <si>
    <t>1482</t>
  </si>
  <si>
    <t>1441</t>
  </si>
  <si>
    <t>1494</t>
  </si>
  <si>
    <t>1462</t>
  </si>
  <si>
    <t>1484</t>
  </si>
  <si>
    <t>1493</t>
  </si>
  <si>
    <t>1463</t>
  </si>
  <si>
    <t>1461</t>
  </si>
  <si>
    <t>1430</t>
  </si>
  <si>
    <t>1481</t>
  </si>
  <si>
    <t>1421</t>
  </si>
  <si>
    <t>1402</t>
  </si>
  <si>
    <t>1495</t>
  </si>
  <si>
    <t>1496</t>
  </si>
  <si>
    <t>1427</t>
  </si>
  <si>
    <t>1415</t>
  </si>
  <si>
    <t>1486</t>
  </si>
  <si>
    <t>1465</t>
  </si>
  <si>
    <t>1435</t>
  </si>
  <si>
    <t>1472</t>
  </si>
  <si>
    <t>1498</t>
  </si>
  <si>
    <t>1419</t>
  </si>
  <si>
    <t>1452</t>
  </si>
  <si>
    <t>1488</t>
  </si>
  <si>
    <t>1473</t>
  </si>
  <si>
    <t>1485</t>
  </si>
  <si>
    <t>1491</t>
  </si>
  <si>
    <t>1470</t>
  </si>
  <si>
    <t>1442</t>
  </si>
  <si>
    <t>1487</t>
  </si>
  <si>
    <t>1492</t>
  </si>
  <si>
    <t>1407</t>
  </si>
  <si>
    <t>17</t>
  </si>
  <si>
    <t>1784</t>
  </si>
  <si>
    <t>1730</t>
  </si>
  <si>
    <t>1782</t>
  </si>
  <si>
    <t>1763</t>
  </si>
  <si>
    <t>1764</t>
  </si>
  <si>
    <t>1783</t>
  </si>
  <si>
    <t>1761</t>
  </si>
  <si>
    <t>1780</t>
  </si>
  <si>
    <t>1715</t>
  </si>
  <si>
    <t>1781</t>
  </si>
  <si>
    <t>1762</t>
  </si>
  <si>
    <t>1760</t>
  </si>
  <si>
    <t>1766</t>
  </si>
  <si>
    <t>1785</t>
  </si>
  <si>
    <t>1737</t>
  </si>
  <si>
    <t>1765</t>
  </si>
  <si>
    <t>18</t>
  </si>
  <si>
    <t>1882</t>
  </si>
  <si>
    <t>1862</t>
  </si>
  <si>
    <t>1861</t>
  </si>
  <si>
    <t>1863</t>
  </si>
  <si>
    <t>1883</t>
  </si>
  <si>
    <t>1881</t>
  </si>
  <si>
    <t>1860</t>
  </si>
  <si>
    <t>1814</t>
  </si>
  <si>
    <t>1885</t>
  </si>
  <si>
    <t>1864</t>
  </si>
  <si>
    <t>1884</t>
  </si>
  <si>
    <t>1880</t>
  </si>
  <si>
    <t>19</t>
  </si>
  <si>
    <t>1984</t>
  </si>
  <si>
    <t>1982</t>
  </si>
  <si>
    <t>1961</t>
  </si>
  <si>
    <t>1960</t>
  </si>
  <si>
    <t>1983</t>
  </si>
  <si>
    <t>1962</t>
  </si>
  <si>
    <t>1981</t>
  </si>
  <si>
    <t>1904</t>
  </si>
  <si>
    <t>1907</t>
  </si>
  <si>
    <t>1980</t>
  </si>
  <si>
    <t>20</t>
  </si>
  <si>
    <t>2084</t>
  </si>
  <si>
    <t>2081</t>
  </si>
  <si>
    <t>2080</t>
  </si>
  <si>
    <t>2026</t>
  </si>
  <si>
    <t>2083</t>
  </si>
  <si>
    <t>2029</t>
  </si>
  <si>
    <t>2085</t>
  </si>
  <si>
    <t>2023</t>
  </si>
  <si>
    <t>2062</t>
  </si>
  <si>
    <t>2034</t>
  </si>
  <si>
    <t>2031</t>
  </si>
  <si>
    <t>2061</t>
  </si>
  <si>
    <t>2082</t>
  </si>
  <si>
    <t>2021</t>
  </si>
  <si>
    <t>2039</t>
  </si>
  <si>
    <t>21</t>
  </si>
  <si>
    <t>2183</t>
  </si>
  <si>
    <t>2180</t>
  </si>
  <si>
    <t>2104</t>
  </si>
  <si>
    <t>2184</t>
  </si>
  <si>
    <t>2161</t>
  </si>
  <si>
    <t>2132</t>
  </si>
  <si>
    <t>2101</t>
  </si>
  <si>
    <t>2121</t>
  </si>
  <si>
    <t>2181</t>
  </si>
  <si>
    <t>2182</t>
  </si>
  <si>
    <t>22</t>
  </si>
  <si>
    <t>2280</t>
  </si>
  <si>
    <t>2282</t>
  </si>
  <si>
    <t>2283</t>
  </si>
  <si>
    <t>2281</t>
  </si>
  <si>
    <t>2262</t>
  </si>
  <si>
    <t>2260</t>
  </si>
  <si>
    <t>2284</t>
  </si>
  <si>
    <t>23</t>
  </si>
  <si>
    <t>2326</t>
  </si>
  <si>
    <t>2305</t>
  </si>
  <si>
    <t>2361</t>
  </si>
  <si>
    <t>2309</t>
  </si>
  <si>
    <t>2303</t>
  </si>
  <si>
    <t>2313</t>
  </si>
  <si>
    <t>2321</t>
  </si>
  <si>
    <t>2380</t>
  </si>
  <si>
    <t>24</t>
  </si>
  <si>
    <t>2403</t>
  </si>
  <si>
    <t>2425</t>
  </si>
  <si>
    <t>2481</t>
  </si>
  <si>
    <t>2418</t>
  </si>
  <si>
    <t>2401</t>
  </si>
  <si>
    <t>2417</t>
  </si>
  <si>
    <t>2409</t>
  </si>
  <si>
    <t>2482</t>
  </si>
  <si>
    <t>2422</t>
  </si>
  <si>
    <t>2421</t>
  </si>
  <si>
    <t>2480</t>
  </si>
  <si>
    <t>2462</t>
  </si>
  <si>
    <t>2404</t>
  </si>
  <si>
    <t>2460</t>
  </si>
  <si>
    <t>2463</t>
  </si>
  <si>
    <t>25</t>
  </si>
  <si>
    <t>2506</t>
  </si>
  <si>
    <t>2505</t>
  </si>
  <si>
    <t>2582</t>
  </si>
  <si>
    <t>2523</t>
  </si>
  <si>
    <t>2583</t>
  </si>
  <si>
    <t>2510</t>
  </si>
  <si>
    <t>2514</t>
  </si>
  <si>
    <t>2584</t>
  </si>
  <si>
    <t>2580</t>
  </si>
  <si>
    <t>2521</t>
  </si>
  <si>
    <t>2581</t>
  </si>
  <si>
    <t>2560</t>
  </si>
  <si>
    <t>2513</t>
  </si>
  <si>
    <t>2518</t>
  </si>
  <si>
    <t>LSS-utjämning 2024–2025, förändring av bidrag/avgift</t>
  </si>
  <si>
    <t>Tabell 7  LSS-utjämning 2024–2025, förändring av bidrag/avgift</t>
  </si>
  <si>
    <t>2025-2024</t>
  </si>
  <si>
    <t>prel utfall</t>
  </si>
  <si>
    <t>2025, kronor</t>
  </si>
  <si>
    <t>2024, kronor</t>
  </si>
  <si>
    <t>utfall,</t>
  </si>
  <si>
    <t>prel utfall,</t>
  </si>
  <si>
    <t>dec.2024</t>
  </si>
  <si>
    <t>sept. 2024</t>
  </si>
  <si>
    <t>mars 2024</t>
  </si>
  <si>
    <t>Tabell 2   Underlag för och beräkning av grundläggande standardkostnad år 2023</t>
  </si>
  <si>
    <t>Tabell 3   Beräkning av personalkostnadsindex baserad på RS 2023, belopp i 1000-tal kronor</t>
  </si>
  <si>
    <t>44,53 %</t>
  </si>
  <si>
    <t>Lönekostnader inkl 44,53 % PO-påslag (A x 1,4453)</t>
  </si>
  <si>
    <t xml:space="preserve">                RS 2023, belopp i 1000-tal kronor</t>
  </si>
  <si>
    <t>Tabell 5   Riksgenomsnittliga kostnader för LSS-insatser 2023</t>
  </si>
  <si>
    <t>Uppgifterna om 2023 års LSS-kostnader har hämtats från kommunernas räkenskapssammandrag (RS).</t>
  </si>
  <si>
    <t>år 2023,</t>
  </si>
  <si>
    <t>1) Bruttokostnad för LSS minus bruttointäkter. Källa: SCB, RS 2023</t>
  </si>
  <si>
    <t>år 2023</t>
  </si>
  <si>
    <t>2025</t>
  </si>
  <si>
    <t>år 2025</t>
  </si>
  <si>
    <t>1) Källa: SCB, RS 2023</t>
  </si>
  <si>
    <t>2) Enligt budgetpropositionen för 2025</t>
  </si>
  <si>
    <t>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</si>
</sst>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k_r_-;\-* #,##0.00\ _k_r_-;_-* &quot;-&quot;??\ _k_r_-;_-@_-"/>
    <numFmt numFmtId="165" formatCode="_(* #,##0_);_(* \(#,##0\);_(* &quot;-&quot;_);_(@_)"/>
    <numFmt numFmtId="166" formatCode="_(&quot;$&quot;* #,##0_);_(&quot;$&quot;* \(#,##0\);_(&quot;$&quot;* &quot;-&quot;_);_(@_)"/>
    <numFmt numFmtId="167" formatCode="0.000"/>
  </numFmts>
  <fonts count="26">
    <font>
      <sz val="11"/>
      <color theme="1"/>
      <name val="Calibri"/>
      <family val="2"/>
      <scheme val="minor"/>
    </font>
    <font>
      <sz val="9"/>
      <color indexed="8"/>
      <name val="Arial"/>
      <family val="2"/>
    </font>
    <font>
      <u/>
      <sz val="10"/>
      <color indexed="36"/>
      <name val="Arial"/>
      <family val="2"/>
    </font>
    <font>
      <sz val="10"/>
      <name val="Arial"/>
      <family val="2"/>
    </font>
    <font>
      <sz val="9"/>
      <name val="Helvetica"/>
      <family val="2"/>
    </font>
    <font>
      <sz val="10"/>
      <color indexed="8"/>
      <name val="MS Sans Serif"/>
      <family val="2"/>
    </font>
    <font>
      <b/>
      <sz val="12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vertAlign val="superscript"/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sz val="12"/>
      <name val="Arial"/>
      <family val="2"/>
    </font>
    <font>
      <b/>
      <sz val="10"/>
      <color indexed="17"/>
      <name val="Arial"/>
      <family val="2"/>
    </font>
    <font>
      <b/>
      <sz val="11"/>
      <name val="Arial"/>
      <family val="2"/>
    </font>
    <font>
      <sz val="9"/>
      <name val="Helvetica-Narrow"/>
      <family val="2"/>
    </font>
    <font>
      <sz val="10"/>
      <color indexed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8"/>
      <name val="Helvetica-Narrow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5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4" fillId="0" borderId="0"/>
    <xf numFmtId="0" fontId="3" fillId="0" borderId="0"/>
    <xf numFmtId="0" fontId="19" fillId="0" borderId="0"/>
    <xf numFmtId="0" fontId="21" fillId="0" borderId="0"/>
    <xf numFmtId="9" fontId="3" fillId="0" borderId="0" applyFont="0" applyFill="0" applyBorder="0" applyAlignment="0" applyProtection="0"/>
    <xf numFmtId="9" fontId="21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3" fillId="0" borderId="0"/>
  </cellStyleXfs>
  <cellXfs count="207">
    <xf numFmtId="0" fontId="0" fillId="0" borderId="0" xfId="0"/>
    <xf numFmtId="0" fontId="1" fillId="0" borderId="0" xfId="0" applyFont="1"/>
    <xf numFmtId="0" fontId="23" fillId="0" borderId="0" xfId="0" applyFont="1"/>
    <xf numFmtId="0" fontId="24" fillId="0" borderId="1" xfId="0" applyFont="1" applyBorder="1"/>
    <xf numFmtId="0" fontId="0" fillId="0" borderId="1" xfId="0" applyBorder="1"/>
    <xf numFmtId="0" fontId="0" fillId="0" borderId="0" xfId="0" quotePrefix="1"/>
    <xf numFmtId="0" fontId="0" fillId="0" borderId="0" xfId="0" applyBorder="1"/>
    <xf numFmtId="0" fontId="24" fillId="0" borderId="0" xfId="0" applyFont="1" applyBorder="1"/>
    <xf numFmtId="0" fontId="6" fillId="0" borderId="0" xfId="3" applyFont="1"/>
    <xf numFmtId="0" fontId="3" fillId="0" borderId="0" xfId="3" applyFont="1"/>
    <xf numFmtId="3" fontId="3" fillId="0" borderId="0" xfId="3" applyNumberFormat="1" applyFont="1" applyAlignment="1">
      <alignment horizontal="right"/>
    </xf>
    <xf numFmtId="0" fontId="3" fillId="0" borderId="0" xfId="3"/>
    <xf numFmtId="0" fontId="7" fillId="0" borderId="2" xfId="3" applyFont="1" applyBorder="1"/>
    <xf numFmtId="0" fontId="3" fillId="0" borderId="2" xfId="3" applyFont="1" applyBorder="1" applyAlignment="1">
      <alignment horizontal="right"/>
    </xf>
    <xf numFmtId="3" fontId="3" fillId="0" borderId="2" xfId="3" applyNumberFormat="1" applyFont="1" applyFill="1" applyBorder="1" applyAlignment="1">
      <alignment horizontal="right"/>
    </xf>
    <xf numFmtId="0" fontId="3" fillId="0" borderId="0" xfId="3" applyFont="1" applyAlignment="1">
      <alignment horizontal="right"/>
    </xf>
    <xf numFmtId="3" fontId="3" fillId="0" borderId="0" xfId="3" applyNumberFormat="1" applyFont="1" applyFill="1" applyBorder="1" applyAlignment="1">
      <alignment horizontal="right"/>
    </xf>
    <xf numFmtId="3" fontId="3" fillId="0" borderId="0" xfId="3" applyNumberFormat="1" applyFont="1" applyBorder="1" applyAlignment="1">
      <alignment horizontal="right"/>
    </xf>
    <xf numFmtId="0" fontId="3" fillId="0" borderId="0" xfId="3" applyFont="1" applyBorder="1"/>
    <xf numFmtId="0" fontId="3" fillId="0" borderId="0" xfId="3" quotePrefix="1" applyBorder="1" applyAlignment="1">
      <alignment horizontal="right"/>
    </xf>
    <xf numFmtId="0" fontId="3" fillId="0" borderId="1" xfId="3" applyFont="1" applyBorder="1"/>
    <xf numFmtId="0" fontId="7" fillId="0" borderId="0" xfId="3" applyFont="1"/>
    <xf numFmtId="0" fontId="7" fillId="0" borderId="0" xfId="3" applyFont="1" applyAlignment="1">
      <alignment wrapText="1"/>
    </xf>
    <xf numFmtId="3" fontId="3" fillId="0" borderId="0" xfId="3" applyNumberFormat="1"/>
    <xf numFmtId="167" fontId="3" fillId="0" borderId="0" xfId="3" applyNumberFormat="1"/>
    <xf numFmtId="0" fontId="3" fillId="0" borderId="3" xfId="3" applyFont="1" applyBorder="1"/>
    <xf numFmtId="3" fontId="3" fillId="0" borderId="3" xfId="3" applyNumberFormat="1" applyBorder="1"/>
    <xf numFmtId="0" fontId="6" fillId="0" borderId="0" xfId="3" applyFont="1" applyFill="1"/>
    <xf numFmtId="0" fontId="7" fillId="0" borderId="0" xfId="3" applyFont="1" applyFill="1"/>
    <xf numFmtId="3" fontId="3" fillId="0" borderId="0" xfId="3" applyNumberFormat="1" applyFont="1" applyFill="1"/>
    <xf numFmtId="3" fontId="3" fillId="0" borderId="0" xfId="3" applyNumberFormat="1" applyFont="1" applyFill="1" applyAlignment="1">
      <alignment horizontal="right"/>
    </xf>
    <xf numFmtId="0" fontId="7" fillId="0" borderId="2" xfId="3" applyFont="1" applyFill="1" applyBorder="1"/>
    <xf numFmtId="3" fontId="10" fillId="0" borderId="0" xfId="3" applyNumberFormat="1" applyFont="1" applyFill="1" applyBorder="1" applyAlignment="1">
      <alignment horizontal="right"/>
    </xf>
    <xf numFmtId="0" fontId="3" fillId="0" borderId="0" xfId="3" applyFont="1" applyFill="1" applyBorder="1"/>
    <xf numFmtId="0" fontId="3" fillId="0" borderId="0" xfId="3" applyFont="1" applyFill="1" applyBorder="1" applyAlignment="1">
      <alignment horizontal="right"/>
    </xf>
    <xf numFmtId="0" fontId="3" fillId="0" borderId="0" xfId="3" quotePrefix="1" applyAlignment="1">
      <alignment horizontal="right"/>
    </xf>
    <xf numFmtId="3" fontId="3" fillId="0" borderId="0" xfId="3" quotePrefix="1" applyNumberFormat="1" applyFill="1" applyBorder="1" applyAlignment="1">
      <alignment horizontal="right"/>
    </xf>
    <xf numFmtId="3" fontId="3" fillId="0" borderId="0" xfId="3" applyNumberFormat="1" applyFont="1" applyBorder="1"/>
    <xf numFmtId="0" fontId="3" fillId="0" borderId="0" xfId="3" quotePrefix="1" applyFont="1" applyBorder="1" applyAlignment="1">
      <alignment horizontal="right"/>
    </xf>
    <xf numFmtId="0" fontId="3" fillId="0" borderId="0" xfId="3" applyFont="1" applyBorder="1" applyAlignment="1">
      <alignment horizontal="right"/>
    </xf>
    <xf numFmtId="0" fontId="8" fillId="0" borderId="1" xfId="3" applyFont="1" applyBorder="1"/>
    <xf numFmtId="3" fontId="8" fillId="0" borderId="1" xfId="3" applyNumberFormat="1" applyFont="1" applyBorder="1"/>
    <xf numFmtId="0" fontId="3" fillId="0" borderId="1" xfId="3" applyBorder="1"/>
    <xf numFmtId="0" fontId="3" fillId="0" borderId="1" xfId="3" applyBorder="1" applyAlignment="1">
      <alignment horizontal="right"/>
    </xf>
    <xf numFmtId="3" fontId="3" fillId="0" borderId="0" xfId="3" applyNumberFormat="1" applyAlignment="1">
      <alignment horizontal="right"/>
    </xf>
    <xf numFmtId="0" fontId="3" fillId="0" borderId="2" xfId="3" applyBorder="1" applyAlignment="1">
      <alignment horizontal="right"/>
    </xf>
    <xf numFmtId="167" fontId="3" fillId="0" borderId="2" xfId="3" applyNumberFormat="1" applyBorder="1" applyAlignment="1">
      <alignment horizontal="right"/>
    </xf>
    <xf numFmtId="0" fontId="3" fillId="0" borderId="0" xfId="3" applyAlignment="1">
      <alignment horizontal="right"/>
    </xf>
    <xf numFmtId="0" fontId="10" fillId="0" borderId="0" xfId="3" applyFont="1" applyBorder="1" applyAlignment="1">
      <alignment horizontal="right"/>
    </xf>
    <xf numFmtId="0" fontId="10" fillId="0" borderId="4" xfId="3" applyFont="1" applyFill="1" applyBorder="1" applyAlignment="1">
      <alignment horizontal="left"/>
    </xf>
    <xf numFmtId="0" fontId="3" fillId="0" borderId="0" xfId="3" applyFill="1" applyBorder="1" applyAlignment="1">
      <alignment horizontal="right"/>
    </xf>
    <xf numFmtId="167" fontId="3" fillId="0" borderId="0" xfId="3" applyNumberFormat="1" applyFill="1" applyBorder="1" applyAlignment="1">
      <alignment horizontal="right"/>
    </xf>
    <xf numFmtId="0" fontId="3" fillId="0" borderId="0" xfId="3" applyBorder="1" applyAlignment="1">
      <alignment horizontal="right"/>
    </xf>
    <xf numFmtId="0" fontId="3" fillId="0" borderId="0" xfId="3" applyFill="1" applyBorder="1" applyAlignment="1">
      <alignment horizontal="left"/>
    </xf>
    <xf numFmtId="0" fontId="3" fillId="0" borderId="0" xfId="3" applyBorder="1"/>
    <xf numFmtId="0" fontId="8" fillId="0" borderId="0" xfId="3" applyFont="1" applyFill="1" applyBorder="1" applyAlignment="1">
      <alignment horizontal="right"/>
    </xf>
    <xf numFmtId="167" fontId="3" fillId="0" borderId="0" xfId="3" applyNumberFormat="1" applyAlignment="1">
      <alignment horizontal="right"/>
    </xf>
    <xf numFmtId="0" fontId="3" fillId="0" borderId="0" xfId="3" applyFont="1" applyFill="1" applyBorder="1" applyAlignment="1">
      <alignment horizontal="left"/>
    </xf>
    <xf numFmtId="167" fontId="8" fillId="0" borderId="0" xfId="3" applyNumberFormat="1" applyFont="1" applyAlignment="1">
      <alignment horizontal="right"/>
    </xf>
    <xf numFmtId="0" fontId="3" fillId="0" borderId="1" xfId="3" applyFill="1" applyBorder="1" applyAlignment="1">
      <alignment horizontal="right"/>
    </xf>
    <xf numFmtId="0" fontId="3" fillId="0" borderId="1" xfId="3" applyBorder="1" applyAlignment="1">
      <alignment horizontal="left"/>
    </xf>
    <xf numFmtId="0" fontId="8" fillId="0" borderId="1" xfId="3" applyFont="1" applyBorder="1" applyAlignment="1">
      <alignment horizontal="right"/>
    </xf>
    <xf numFmtId="0" fontId="8" fillId="0" borderId="1" xfId="3" applyFont="1" applyFill="1" applyBorder="1" applyAlignment="1">
      <alignment horizontal="right"/>
    </xf>
    <xf numFmtId="167" fontId="8" fillId="0" borderId="1" xfId="3" applyNumberFormat="1" applyFont="1" applyBorder="1" applyAlignment="1">
      <alignment horizontal="right"/>
    </xf>
    <xf numFmtId="10" fontId="3" fillId="0" borderId="0" xfId="3" quotePrefix="1" applyNumberFormat="1" applyAlignment="1">
      <alignment horizontal="right"/>
    </xf>
    <xf numFmtId="0" fontId="3" fillId="0" borderId="1" xfId="3" applyFont="1" applyFill="1" applyBorder="1" applyAlignment="1">
      <alignment horizontal="right"/>
    </xf>
    <xf numFmtId="0" fontId="7" fillId="0" borderId="4" xfId="3" applyFont="1" applyBorder="1"/>
    <xf numFmtId="0" fontId="3" fillId="0" borderId="4" xfId="3" applyFont="1" applyBorder="1" applyAlignment="1">
      <alignment horizontal="right"/>
    </xf>
    <xf numFmtId="0" fontId="3" fillId="0" borderId="4" xfId="3" applyBorder="1" applyAlignment="1">
      <alignment horizontal="right"/>
    </xf>
    <xf numFmtId="0" fontId="3" fillId="0" borderId="0" xfId="3" quotePrefix="1" applyFont="1"/>
    <xf numFmtId="0" fontId="11" fillId="0" borderId="0" xfId="3" applyFont="1"/>
    <xf numFmtId="0" fontId="11" fillId="0" borderId="1" xfId="3" applyFont="1" applyBorder="1"/>
    <xf numFmtId="0" fontId="3" fillId="0" borderId="1" xfId="3" quotePrefix="1" applyBorder="1" applyAlignment="1">
      <alignment horizontal="right"/>
    </xf>
    <xf numFmtId="0" fontId="7" fillId="0" borderId="0" xfId="3" applyFont="1" applyBorder="1"/>
    <xf numFmtId="0" fontId="7" fillId="0" borderId="1" xfId="3" applyFont="1" applyBorder="1"/>
    <xf numFmtId="3" fontId="3" fillId="0" borderId="1" xfId="3" applyNumberFormat="1" applyBorder="1" applyAlignment="1">
      <alignment horizontal="right"/>
    </xf>
    <xf numFmtId="3" fontId="3" fillId="0" borderId="1" xfId="3" applyNumberFormat="1" applyBorder="1"/>
    <xf numFmtId="0" fontId="12" fillId="0" borderId="0" xfId="3" applyFont="1"/>
    <xf numFmtId="0" fontId="12" fillId="0" borderId="0" xfId="3" applyFont="1" applyBorder="1"/>
    <xf numFmtId="0" fontId="6" fillId="0" borderId="0" xfId="3" applyFont="1" applyBorder="1"/>
    <xf numFmtId="0" fontId="6" fillId="0" borderId="4" xfId="3" applyFont="1" applyBorder="1"/>
    <xf numFmtId="3" fontId="3" fillId="0" borderId="4" xfId="3" applyNumberFormat="1" applyFont="1" applyBorder="1" applyAlignment="1">
      <alignment horizontal="right"/>
    </xf>
    <xf numFmtId="0" fontId="6" fillId="0" borderId="1" xfId="3" applyFont="1" applyBorder="1"/>
    <xf numFmtId="0" fontId="3" fillId="0" borderId="1" xfId="3" quotePrefix="1" applyNumberFormat="1" applyFont="1" applyBorder="1" applyAlignment="1">
      <alignment horizontal="center"/>
    </xf>
    <xf numFmtId="0" fontId="12" fillId="0" borderId="0" xfId="3" applyFont="1" applyFill="1" applyBorder="1"/>
    <xf numFmtId="3" fontId="11" fillId="0" borderId="0" xfId="3" applyNumberFormat="1" applyFont="1"/>
    <xf numFmtId="0" fontId="13" fillId="0" borderId="0" xfId="3" applyFont="1"/>
    <xf numFmtId="0" fontId="6" fillId="0" borderId="0" xfId="3" applyFont="1" applyProtection="1"/>
    <xf numFmtId="3" fontId="13" fillId="0" borderId="0" xfId="3" applyNumberFormat="1" applyFont="1" applyProtection="1"/>
    <xf numFmtId="0" fontId="13" fillId="0" borderId="0" xfId="3" applyFont="1" applyBorder="1"/>
    <xf numFmtId="3" fontId="13" fillId="0" borderId="0" xfId="3" applyNumberFormat="1" applyFont="1" applyBorder="1" applyProtection="1"/>
    <xf numFmtId="0" fontId="3" fillId="0" borderId="0" xfId="3" applyFont="1" applyBorder="1" applyProtection="1"/>
    <xf numFmtId="3" fontId="14" fillId="0" borderId="0" xfId="3" applyNumberFormat="1" applyFont="1" applyBorder="1" applyProtection="1"/>
    <xf numFmtId="3" fontId="3" fillId="0" borderId="0" xfId="3" applyNumberFormat="1" applyFont="1" applyBorder="1" applyProtection="1">
      <protection locked="0"/>
    </xf>
    <xf numFmtId="0" fontId="15" fillId="0" borderId="0" xfId="3" applyFont="1" applyBorder="1" applyProtection="1"/>
    <xf numFmtId="3" fontId="3" fillId="0" borderId="0" xfId="3" applyNumberFormat="1" applyFont="1" applyBorder="1" applyProtection="1"/>
    <xf numFmtId="0" fontId="10" fillId="0" borderId="0" xfId="3" applyFont="1" applyBorder="1" applyProtection="1"/>
    <xf numFmtId="0" fontId="7" fillId="0" borderId="0" xfId="3" applyFont="1" applyBorder="1" applyProtection="1"/>
    <xf numFmtId="0" fontId="8" fillId="0" borderId="0" xfId="3" applyFont="1" applyBorder="1" applyProtection="1"/>
    <xf numFmtId="3" fontId="13" fillId="0" borderId="0" xfId="3" applyNumberFormat="1" applyFont="1"/>
    <xf numFmtId="0" fontId="3" fillId="0" borderId="0" xfId="3" applyFont="1" applyFill="1" applyBorder="1" applyProtection="1"/>
    <xf numFmtId="0" fontId="8" fillId="0" borderId="0" xfId="3" applyFont="1" applyBorder="1"/>
    <xf numFmtId="0" fontId="10" fillId="0" borderId="0" xfId="3" applyFont="1" applyFill="1" applyBorder="1"/>
    <xf numFmtId="0" fontId="10" fillId="0" borderId="0" xfId="3" applyFont="1" applyBorder="1"/>
    <xf numFmtId="167" fontId="3" fillId="0" borderId="0" xfId="3" applyNumberFormat="1" applyFont="1" applyBorder="1" applyProtection="1"/>
    <xf numFmtId="0" fontId="3" fillId="0" borderId="0" xfId="3" quotePrefix="1" applyFont="1" applyFill="1" applyBorder="1"/>
    <xf numFmtId="0" fontId="7" fillId="0" borderId="0" xfId="3" applyFont="1" applyFill="1" applyBorder="1"/>
    <xf numFmtId="3" fontId="3" fillId="0" borderId="3" xfId="3" applyNumberFormat="1" applyFont="1" applyBorder="1"/>
    <xf numFmtId="0" fontId="13" fillId="0" borderId="3" xfId="3" applyFont="1" applyBorder="1"/>
    <xf numFmtId="0" fontId="13" fillId="0" borderId="0" xfId="3" applyFont="1" applyAlignment="1">
      <alignment wrapText="1"/>
    </xf>
    <xf numFmtId="0" fontId="3" fillId="0" borderId="0" xfId="3" applyFont="1" applyBorder="1" applyAlignment="1">
      <alignment horizontal="left"/>
    </xf>
    <xf numFmtId="0" fontId="3" fillId="0" borderId="0" xfId="3" applyFont="1" applyAlignment="1">
      <alignment horizontal="left"/>
    </xf>
    <xf numFmtId="0" fontId="3" fillId="0" borderId="0" xfId="3" quotePrefix="1" applyFont="1" applyAlignment="1">
      <alignment horizontal="right"/>
    </xf>
    <xf numFmtId="17" fontId="3" fillId="0" borderId="0" xfId="3" quotePrefix="1" applyNumberFormat="1" applyFont="1" applyAlignment="1">
      <alignment horizontal="right"/>
    </xf>
    <xf numFmtId="3" fontId="3" fillId="0" borderId="0" xfId="3" quotePrefix="1" applyNumberFormat="1" applyFont="1" applyAlignment="1">
      <alignment horizontal="right"/>
    </xf>
    <xf numFmtId="0" fontId="16" fillId="0" borderId="0" xfId="3" applyFont="1" applyAlignment="1">
      <alignment horizontal="right"/>
    </xf>
    <xf numFmtId="1" fontId="7" fillId="0" borderId="1" xfId="3" applyNumberFormat="1" applyFont="1" applyBorder="1" applyAlignment="1">
      <alignment horizontal="left"/>
    </xf>
    <xf numFmtId="1" fontId="7" fillId="0" borderId="1" xfId="3" applyNumberFormat="1" applyFont="1" applyBorder="1" applyAlignment="1">
      <alignment horizontal="right"/>
    </xf>
    <xf numFmtId="0" fontId="17" fillId="0" borderId="0" xfId="3" applyFont="1" applyBorder="1"/>
    <xf numFmtId="0" fontId="3" fillId="0" borderId="0" xfId="3" applyFont="1" applyBorder="1" applyAlignment="1"/>
    <xf numFmtId="0" fontId="22" fillId="0" borderId="0" xfId="0" applyFont="1" applyBorder="1"/>
    <xf numFmtId="0" fontId="18" fillId="0" borderId="0" xfId="2" applyAlignment="1" applyProtection="1"/>
    <xf numFmtId="49" fontId="3" fillId="0" borderId="0" xfId="3" applyNumberFormat="1"/>
    <xf numFmtId="0" fontId="6" fillId="0" borderId="0" xfId="6" applyFont="1"/>
    <xf numFmtId="0" fontId="3" fillId="0" borderId="0" xfId="6" applyFont="1" applyFill="1"/>
    <xf numFmtId="0" fontId="3" fillId="0" borderId="0" xfId="6" applyFont="1" applyAlignment="1">
      <alignment horizontal="right"/>
    </xf>
    <xf numFmtId="0" fontId="3" fillId="0" borderId="0" xfId="6" applyFont="1"/>
    <xf numFmtId="0" fontId="7" fillId="0" borderId="2" xfId="6" applyFont="1" applyBorder="1"/>
    <xf numFmtId="0" fontId="3" fillId="0" borderId="2" xfId="6" applyFont="1" applyFill="1" applyBorder="1" applyAlignment="1">
      <alignment horizontal="right"/>
    </xf>
    <xf numFmtId="0" fontId="3" fillId="0" borderId="2" xfId="6" applyFont="1" applyBorder="1" applyAlignment="1">
      <alignment horizontal="right"/>
    </xf>
    <xf numFmtId="0" fontId="19" fillId="0" borderId="2" xfId="6" applyBorder="1" applyAlignment="1">
      <alignment horizontal="right"/>
    </xf>
    <xf numFmtId="0" fontId="3" fillId="0" borderId="0" xfId="6" applyFont="1" applyFill="1" applyAlignment="1">
      <alignment horizontal="right"/>
    </xf>
    <xf numFmtId="0" fontId="3" fillId="0" borderId="0" xfId="6" applyFont="1" applyBorder="1" applyAlignment="1">
      <alignment horizontal="right"/>
    </xf>
    <xf numFmtId="0" fontId="3" fillId="0" borderId="0" xfId="6" quotePrefix="1" applyFont="1" applyBorder="1" applyAlignment="1">
      <alignment horizontal="right"/>
    </xf>
    <xf numFmtId="0" fontId="3" fillId="0" borderId="0" xfId="6" applyFont="1" applyFill="1" applyBorder="1" applyAlignment="1">
      <alignment horizontal="right"/>
    </xf>
    <xf numFmtId="17" fontId="3" fillId="0" borderId="0" xfId="6" applyNumberFormat="1" applyFont="1" applyFill="1" applyAlignment="1">
      <alignment horizontal="right"/>
    </xf>
    <xf numFmtId="0" fontId="3" fillId="0" borderId="0" xfId="6" applyFont="1" applyBorder="1"/>
    <xf numFmtId="0" fontId="3" fillId="0" borderId="1" xfId="6" applyFont="1" applyBorder="1"/>
    <xf numFmtId="0" fontId="3" fillId="0" borderId="1" xfId="6" applyFont="1" applyFill="1" applyBorder="1" applyAlignment="1">
      <alignment horizontal="right"/>
    </xf>
    <xf numFmtId="0" fontId="8" fillId="0" borderId="1" xfId="6" applyFont="1" applyFill="1" applyBorder="1" applyAlignment="1">
      <alignment horizontal="right"/>
    </xf>
    <xf numFmtId="0" fontId="3" fillId="0" borderId="1" xfId="6" applyFont="1" applyBorder="1" applyAlignment="1">
      <alignment horizontal="right"/>
    </xf>
    <xf numFmtId="0" fontId="7" fillId="0" borderId="0" xfId="6" applyFont="1"/>
    <xf numFmtId="3" fontId="7" fillId="0" borderId="0" xfId="6" applyNumberFormat="1" applyFont="1" applyFill="1"/>
    <xf numFmtId="167" fontId="7" fillId="0" borderId="0" xfId="6" applyNumberFormat="1" applyFont="1"/>
    <xf numFmtId="3" fontId="7" fillId="0" borderId="0" xfId="6" applyNumberFormat="1" applyFont="1"/>
    <xf numFmtId="0" fontId="7" fillId="0" borderId="0" xfId="6" applyFont="1" applyAlignment="1">
      <alignment wrapText="1"/>
    </xf>
    <xf numFmtId="0" fontId="20" fillId="0" borderId="0" xfId="6" applyFont="1"/>
    <xf numFmtId="0" fontId="20" fillId="0" borderId="0" xfId="6" applyFont="1" applyFill="1"/>
    <xf numFmtId="0" fontId="20" fillId="0" borderId="0" xfId="6" applyFont="1" applyAlignment="1">
      <alignment horizontal="right"/>
    </xf>
    <xf numFmtId="0" fontId="12" fillId="0" borderId="0" xfId="5" applyFont="1" applyFill="1" applyBorder="1"/>
    <xf numFmtId="0" fontId="25" fillId="0" borderId="0" xfId="0" applyFont="1"/>
    <xf numFmtId="0" fontId="3" fillId="0" borderId="0" xfId="6" applyFont="1" applyAlignment="1">
      <alignment wrapText="1"/>
    </xf>
    <xf numFmtId="0" fontId="3" fillId="0" borderId="0" xfId="6" applyFont="1" applyBorder="1" applyAlignment="1">
      <alignment wrapText="1"/>
    </xf>
    <xf numFmtId="0" fontId="3" fillId="0" borderId="3" xfId="6" applyFont="1" applyBorder="1" applyAlignment="1">
      <alignment wrapText="1"/>
    </xf>
    <xf numFmtId="3" fontId="3" fillId="0" borderId="0" xfId="6" applyNumberFormat="1" applyFont="1" applyAlignment="1">
      <alignment wrapText="1"/>
    </xf>
    <xf numFmtId="167" fontId="3" fillId="0" borderId="0" xfId="6" applyNumberFormat="1" applyFont="1" applyAlignment="1">
      <alignment wrapText="1"/>
    </xf>
    <xf numFmtId="3" fontId="3" fillId="0" borderId="3" xfId="6" applyNumberFormat="1" applyFont="1" applyBorder="1" applyAlignment="1">
      <alignment wrapText="1"/>
    </xf>
    <xf numFmtId="167" fontId="3" fillId="0" borderId="3" xfId="6" applyNumberFormat="1" applyFont="1" applyBorder="1" applyAlignment="1">
      <alignment wrapText="1"/>
    </xf>
    <xf numFmtId="0" fontId="7" fillId="0" borderId="0" xfId="3" applyNumberFormat="1" applyFont="1" applyBorder="1"/>
    <xf numFmtId="0" fontId="3" fillId="0" borderId="0" xfId="3" applyNumberFormat="1" applyFont="1" applyBorder="1"/>
    <xf numFmtId="3" fontId="3" fillId="0" borderId="3" xfId="3" applyNumberFormat="1" applyFont="1" applyBorder="1" applyAlignment="1">
      <alignment horizontal="right"/>
    </xf>
    <xf numFmtId="3" fontId="7" fillId="0" borderId="0" xfId="3" applyNumberFormat="1" applyFont="1" applyBorder="1" applyProtection="1"/>
    <xf numFmtId="10" fontId="3" fillId="0" borderId="0" xfId="3" quotePrefix="1" applyNumberFormat="1" applyFont="1" applyFill="1" applyAlignment="1">
      <alignment horizontal="right"/>
    </xf>
    <xf numFmtId="0" fontId="6" fillId="0" borderId="0" xfId="14" applyFont="1"/>
    <xf numFmtId="0" fontId="3" fillId="0" borderId="0" xfId="14"/>
    <xf numFmtId="0" fontId="3" fillId="0" borderId="0" xfId="14" applyFill="1"/>
    <xf numFmtId="0" fontId="7" fillId="0" borderId="2" xfId="14" applyFont="1" applyBorder="1"/>
    <xf numFmtId="0" fontId="3" fillId="0" borderId="2" xfId="14" applyBorder="1" applyAlignment="1">
      <alignment horizontal="right"/>
    </xf>
    <xf numFmtId="0" fontId="3" fillId="0" borderId="2" xfId="14" applyFill="1" applyBorder="1" applyAlignment="1">
      <alignment horizontal="right"/>
    </xf>
    <xf numFmtId="0" fontId="3" fillId="0" borderId="2" xfId="14" applyFont="1" applyBorder="1" applyAlignment="1">
      <alignment horizontal="right"/>
    </xf>
    <xf numFmtId="0" fontId="3" fillId="0" borderId="0" xfId="14" applyFont="1" applyAlignment="1">
      <alignment horizontal="right"/>
    </xf>
    <xf numFmtId="0" fontId="3" fillId="0" borderId="0" xfId="14" applyFont="1" applyFill="1" applyAlignment="1">
      <alignment horizontal="right"/>
    </xf>
    <xf numFmtId="0" fontId="8" fillId="0" borderId="0" xfId="14" applyFont="1" applyAlignment="1">
      <alignment horizontal="right"/>
    </xf>
    <xf numFmtId="0" fontId="3" fillId="0" borderId="0" xfId="14" quotePrefix="1" applyFont="1" applyFill="1" applyBorder="1" applyAlignment="1">
      <alignment horizontal="right"/>
    </xf>
    <xf numFmtId="0" fontId="3" fillId="0" borderId="0" xfId="14" quotePrefix="1" applyFont="1" applyBorder="1" applyAlignment="1">
      <alignment horizontal="right"/>
    </xf>
    <xf numFmtId="0" fontId="8" fillId="0" borderId="0" xfId="14" applyFont="1" applyBorder="1" applyAlignment="1">
      <alignment horizontal="right"/>
    </xf>
    <xf numFmtId="0" fontId="3" fillId="0" borderId="0" xfId="14" applyFont="1" applyFill="1" applyBorder="1" applyAlignment="1">
      <alignment horizontal="right"/>
    </xf>
    <xf numFmtId="0" fontId="3" fillId="0" borderId="0" xfId="14" quotePrefix="1" applyFont="1" applyAlignment="1">
      <alignment horizontal="right"/>
    </xf>
    <xf numFmtId="0" fontId="3" fillId="0" borderId="0" xfId="14" applyFont="1" applyBorder="1" applyAlignment="1">
      <alignment horizontal="right"/>
    </xf>
    <xf numFmtId="0" fontId="3" fillId="0" borderId="0" xfId="14" applyFill="1" applyBorder="1" applyAlignment="1">
      <alignment horizontal="right"/>
    </xf>
    <xf numFmtId="0" fontId="3" fillId="0" borderId="0" xfId="14" applyBorder="1"/>
    <xf numFmtId="0" fontId="8" fillId="0" borderId="0" xfId="14" applyFont="1" applyFill="1" applyBorder="1" applyAlignment="1">
      <alignment horizontal="right"/>
    </xf>
    <xf numFmtId="17" fontId="8" fillId="0" borderId="0" xfId="14" quotePrefix="1" applyNumberFormat="1" applyFont="1" applyBorder="1" applyAlignment="1">
      <alignment horizontal="right"/>
    </xf>
    <xf numFmtId="0" fontId="3" fillId="0" borderId="1" xfId="14" applyBorder="1"/>
    <xf numFmtId="17" fontId="8" fillId="0" borderId="1" xfId="14" quotePrefix="1" applyNumberFormat="1" applyFont="1" applyFill="1" applyBorder="1" applyAlignment="1">
      <alignment horizontal="right"/>
    </xf>
    <xf numFmtId="0" fontId="3" fillId="0" borderId="1" xfId="14" applyFill="1" applyBorder="1" applyAlignment="1">
      <alignment horizontal="right"/>
    </xf>
    <xf numFmtId="0" fontId="3" fillId="0" borderId="1" xfId="14" applyBorder="1" applyAlignment="1">
      <alignment horizontal="right"/>
    </xf>
    <xf numFmtId="3" fontId="3" fillId="0" borderId="0" xfId="14" applyNumberFormat="1"/>
    <xf numFmtId="0" fontId="8" fillId="0" borderId="0" xfId="14" quotePrefix="1" applyFont="1" applyAlignment="1">
      <alignment horizontal="right"/>
    </xf>
    <xf numFmtId="1" fontId="7" fillId="0" borderId="0" xfId="3" applyNumberFormat="1" applyFont="1" applyBorder="1" applyAlignment="1">
      <alignment horizontal="right"/>
    </xf>
    <xf numFmtId="0" fontId="3" fillId="0" borderId="2" xfId="6" applyFont="1" applyFill="1" applyBorder="1" applyAlignment="1">
      <alignment horizontal="center"/>
    </xf>
    <xf numFmtId="0" fontId="19" fillId="0" borderId="2" xfId="6" applyBorder="1" applyAlignment="1">
      <alignment horizontal="center"/>
    </xf>
    <xf numFmtId="0" fontId="3" fillId="0" borderId="0" xfId="6" applyFont="1" applyBorder="1" applyAlignment="1">
      <alignment horizontal="center"/>
    </xf>
    <xf numFmtId="0" fontId="3" fillId="0" borderId="0" xfId="6" applyFont="1" applyAlignment="1">
      <alignment horizontal="center"/>
    </xf>
    <xf numFmtId="0" fontId="3" fillId="0" borderId="1" xfId="6" applyFont="1" applyBorder="1" applyAlignment="1">
      <alignment horizontal="center"/>
    </xf>
    <xf numFmtId="3" fontId="3" fillId="0" borderId="5" xfId="3" applyNumberFormat="1" applyFill="1" applyBorder="1" applyAlignment="1">
      <alignment horizontal="center"/>
    </xf>
    <xf numFmtId="3" fontId="3" fillId="0" borderId="5" xfId="3" applyNumberFormat="1" applyFont="1" applyFill="1" applyBorder="1" applyAlignment="1">
      <alignment horizontal="center"/>
    </xf>
    <xf numFmtId="3" fontId="3" fillId="0" borderId="6" xfId="3" applyNumberFormat="1" applyFont="1" applyFill="1" applyBorder="1" applyAlignment="1">
      <alignment horizontal="center"/>
    </xf>
    <xf numFmtId="0" fontId="3" fillId="0" borderId="6" xfId="3" applyBorder="1" applyAlignment="1">
      <alignment horizontal="center"/>
    </xf>
    <xf numFmtId="0" fontId="3" fillId="0" borderId="5" xfId="3" applyBorder="1" applyAlignment="1">
      <alignment horizontal="center"/>
    </xf>
    <xf numFmtId="3" fontId="3" fillId="0" borderId="6" xfId="3" applyNumberFormat="1" applyFont="1" applyBorder="1" applyAlignment="1">
      <alignment horizontal="center"/>
    </xf>
    <xf numFmtId="3" fontId="7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3" fontId="7" fillId="0" borderId="7" xfId="3" applyNumberFormat="1" applyFont="1" applyBorder="1" applyAlignment="1">
      <alignment horizontal="center"/>
    </xf>
    <xf numFmtId="0" fontId="3" fillId="0" borderId="1" xfId="3" applyBorder="1" applyAlignment="1">
      <alignment horizontal="center"/>
    </xf>
    <xf numFmtId="3" fontId="3" fillId="0" borderId="4" xfId="3" applyNumberFormat="1" applyFont="1" applyBorder="1" applyAlignment="1">
      <alignment horizontal="center"/>
    </xf>
    <xf numFmtId="3" fontId="3" fillId="0" borderId="1" xfId="3" applyNumberFormat="1" applyFont="1" applyBorder="1" applyAlignment="1">
      <alignment horizontal="center"/>
    </xf>
  </cellXfs>
  <cellStyles count="15">
    <cellStyle name="Följde hyperlänken" xfId="1" xr:uid="{00000000-0005-0000-0000-000000000000}"/>
    <cellStyle name="Hyperlänk" xfId="2" builtinId="8"/>
    <cellStyle name="Normal" xfId="0" builtinId="0"/>
    <cellStyle name="Normal 2" xfId="3" xr:uid="{00000000-0005-0000-0000-000003000000}"/>
    <cellStyle name="Normal 2 2" xfId="4" xr:uid="{00000000-0005-0000-0000-000004000000}"/>
    <cellStyle name="Normal 3" xfId="5" xr:uid="{00000000-0005-0000-0000-000005000000}"/>
    <cellStyle name="Normal 4" xfId="6" xr:uid="{00000000-0005-0000-0000-000006000000}"/>
    <cellStyle name="Normal 4 2" xfId="7" xr:uid="{00000000-0005-0000-0000-000007000000}"/>
    <cellStyle name="Normal 5" xfId="14" xr:uid="{00000000-0005-0000-0000-000008000000}"/>
    <cellStyle name="Procent 2" xfId="8" xr:uid="{00000000-0005-0000-0000-000009000000}"/>
    <cellStyle name="Procent 2 2" xfId="9" xr:uid="{00000000-0005-0000-0000-00000A000000}"/>
    <cellStyle name="Tusental (0)_1999 (2)" xfId="10" xr:uid="{00000000-0005-0000-0000-00000B000000}"/>
    <cellStyle name="Tusental 2" xfId="11" xr:uid="{00000000-0005-0000-0000-00000C000000}"/>
    <cellStyle name="Tusental 3" xfId="12" xr:uid="{00000000-0005-0000-0000-00000D000000}"/>
    <cellStyle name="Valuta (0)_1999 (2)" xfId="13" xr:uid="{00000000-0005-0000-0000-00000E000000}"/>
  </cellStyles>
  <dxfs count="2">
    <dxf>
      <font>
        <condense val="0"/>
        <extend val="0"/>
        <color auto="1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</xdr:row>
          <xdr:rowOff>0</xdr:rowOff>
        </xdr:from>
        <xdr:to>
          <xdr:col>3</xdr:col>
          <xdr:colOff>342900</xdr:colOff>
          <xdr:row>4</xdr:row>
          <xdr:rowOff>60960</xdr:rowOff>
        </xdr:to>
        <xdr:sp macro="" textlink="">
          <xdr:nvSpPr>
            <xdr:cNvPr id="6145" name="ComboBox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6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cb.se/OE0115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Relationship Id="rId5" Type="http://schemas.openxmlformats.org/officeDocument/2006/relationships/image" Target="../media/image3.emf"/><Relationship Id="rId4" Type="http://schemas.openxmlformats.org/officeDocument/2006/relationships/control" Target="../activeX/activeX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2"/>
  <dimension ref="A1:IV31"/>
  <sheetViews>
    <sheetView showGridLines="0" tabSelected="1" zoomScaleNormal="100" workbookViewId="0"/>
  </sheetViews>
  <sheetFormatPr defaultColWidth="0" defaultRowHeight="15" customHeight="1" zeroHeight="1"/>
  <cols>
    <col min="1" max="1" width="8.6640625" customWidth="1"/>
    <col min="2" max="2" width="71.6640625" customWidth="1"/>
    <col min="3" max="3" width="8.6640625" customWidth="1"/>
    <col min="4" max="16384" width="8.6640625" hidden="1"/>
  </cols>
  <sheetData>
    <row r="1" spans="1:256" ht="14.4">
      <c r="A1" s="1" t="s">
        <v>323</v>
      </c>
      <c r="B1" s="1"/>
      <c r="C1" s="1"/>
    </row>
    <row r="2" spans="1:256" ht="14.4">
      <c r="A2" s="1" t="s">
        <v>321</v>
      </c>
      <c r="B2" s="1"/>
      <c r="C2" s="1"/>
    </row>
    <row r="3" spans="1:256" ht="15" customHeight="1"/>
    <row r="4" spans="1:256" ht="25.8">
      <c r="A4" s="2" t="s">
        <v>32</v>
      </c>
    </row>
    <row r="5" spans="1:256" ht="18">
      <c r="A5" s="150" t="s">
        <v>325</v>
      </c>
    </row>
    <row r="6" spans="1:256" ht="18">
      <c r="A6" s="150" t="s">
        <v>326</v>
      </c>
    </row>
    <row r="7" spans="1:256" ht="15" customHeight="1"/>
    <row r="8" spans="1:256" ht="15" customHeight="1"/>
    <row r="9" spans="1:256" ht="15.6">
      <c r="A9" s="3" t="s">
        <v>0</v>
      </c>
      <c r="B9" s="4"/>
    </row>
    <row r="10" spans="1:256" ht="14.4" customHeight="1">
      <c r="A10" s="5" t="s">
        <v>1</v>
      </c>
      <c r="B10" s="6" t="s">
        <v>32</v>
      </c>
    </row>
    <row r="11" spans="1:256" ht="14.4" customHeight="1">
      <c r="A11" s="5" t="s">
        <v>2</v>
      </c>
      <c r="B11" s="5" t="s">
        <v>151</v>
      </c>
    </row>
    <row r="12" spans="1:256" ht="14.4" customHeight="1">
      <c r="A12" s="5" t="s">
        <v>3</v>
      </c>
      <c r="B12" s="5" t="s">
        <v>116</v>
      </c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  <c r="BV12" s="7"/>
      <c r="BW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  <c r="CS12" s="7"/>
      <c r="CT12" s="7"/>
      <c r="CU12" s="7"/>
      <c r="CV12" s="7"/>
      <c r="CW12" s="7"/>
      <c r="CX12" s="7"/>
      <c r="CY12" s="7"/>
      <c r="CZ12" s="7"/>
      <c r="DA12" s="7"/>
      <c r="DB12" s="7"/>
      <c r="DC12" s="7"/>
      <c r="DD12" s="7"/>
      <c r="DE12" s="7"/>
      <c r="DF12" s="7"/>
      <c r="DG12" s="7"/>
      <c r="DH12" s="7"/>
      <c r="DI12" s="7"/>
      <c r="DJ12" s="7"/>
      <c r="DK12" s="7"/>
      <c r="DL12" s="7"/>
      <c r="DM12" s="7"/>
      <c r="DN12" s="7"/>
      <c r="DO12" s="7"/>
      <c r="DP12" s="7"/>
      <c r="DQ12" s="7"/>
      <c r="DR12" s="7"/>
      <c r="DS12" s="7"/>
      <c r="DT12" s="7"/>
      <c r="DU12" s="7"/>
      <c r="DV12" s="7"/>
      <c r="DW12" s="7"/>
      <c r="DX12" s="7"/>
      <c r="DY12" s="7"/>
      <c r="DZ12" s="7"/>
      <c r="EA12" s="7"/>
      <c r="EB12" s="7"/>
      <c r="EC12" s="7"/>
      <c r="ED12" s="7"/>
      <c r="EE12" s="7"/>
      <c r="EF12" s="7"/>
      <c r="EG12" s="7"/>
      <c r="EH12" s="7"/>
      <c r="EI12" s="7"/>
      <c r="EJ12" s="7"/>
      <c r="EK12" s="7"/>
      <c r="EL12" s="7"/>
      <c r="EM12" s="7"/>
      <c r="EN12" s="7"/>
      <c r="EO12" s="7"/>
      <c r="EP12" s="7"/>
      <c r="EQ12" s="7"/>
      <c r="ER12" s="7"/>
      <c r="ES12" s="7"/>
      <c r="ET12" s="7"/>
      <c r="EU12" s="7"/>
      <c r="EV12" s="7"/>
      <c r="EW12" s="7"/>
      <c r="EX12" s="7"/>
      <c r="EY12" s="7"/>
      <c r="EZ12" s="7"/>
      <c r="FA12" s="7"/>
      <c r="FB12" s="7"/>
      <c r="FC12" s="7"/>
      <c r="FD12" s="7"/>
      <c r="FE12" s="7"/>
      <c r="FF12" s="7"/>
      <c r="FG12" s="7"/>
      <c r="FH12" s="7"/>
      <c r="FI12" s="7"/>
      <c r="FJ12" s="7"/>
      <c r="FK12" s="7"/>
      <c r="FL12" s="7"/>
      <c r="FM12" s="7"/>
      <c r="FN12" s="7"/>
      <c r="FO12" s="7"/>
      <c r="FP12" s="7"/>
      <c r="FQ12" s="7"/>
      <c r="FR12" s="7"/>
      <c r="FS12" s="7"/>
      <c r="FT12" s="7"/>
      <c r="FU12" s="7"/>
      <c r="FV12" s="7"/>
      <c r="FW12" s="7"/>
      <c r="FX12" s="7"/>
      <c r="FY12" s="7"/>
      <c r="FZ12" s="7"/>
      <c r="GA12" s="7"/>
      <c r="GB12" s="7"/>
      <c r="GC12" s="7"/>
      <c r="GD12" s="7"/>
      <c r="GE12" s="7"/>
      <c r="GF12" s="7"/>
      <c r="GG12" s="7"/>
      <c r="GH12" s="7"/>
      <c r="GI12" s="7"/>
      <c r="GJ12" s="7"/>
      <c r="GK12" s="7"/>
      <c r="GL12" s="7"/>
      <c r="GM12" s="7"/>
      <c r="GN12" s="7"/>
      <c r="GO12" s="7"/>
      <c r="GP12" s="7"/>
      <c r="GQ12" s="7"/>
      <c r="GR12" s="7"/>
      <c r="GS12" s="7"/>
      <c r="GT12" s="7"/>
      <c r="GU12" s="7"/>
      <c r="GV12" s="7"/>
      <c r="GW12" s="7"/>
      <c r="GX12" s="7"/>
      <c r="GY12" s="7"/>
      <c r="GZ12" s="7"/>
      <c r="HA12" s="7"/>
      <c r="HB12" s="7"/>
      <c r="HC12" s="7"/>
      <c r="HD12" s="7"/>
      <c r="HE12" s="7"/>
      <c r="HF12" s="7"/>
      <c r="HG12" s="7"/>
      <c r="HH12" s="7"/>
      <c r="HI12" s="7"/>
      <c r="HJ12" s="7"/>
      <c r="HK12" s="7"/>
      <c r="HL12" s="7"/>
      <c r="HM12" s="7"/>
      <c r="HN12" s="7"/>
      <c r="HO12" s="7"/>
      <c r="HP12" s="7"/>
      <c r="HQ12" s="7"/>
      <c r="HR12" s="7"/>
      <c r="HS12" s="7"/>
      <c r="HT12" s="7"/>
      <c r="HU12" s="7"/>
      <c r="HV12" s="7"/>
      <c r="HW12" s="7"/>
      <c r="HX12" s="7"/>
      <c r="HY12" s="7"/>
      <c r="HZ12" s="7"/>
      <c r="IA12" s="7"/>
      <c r="IB12" s="7"/>
      <c r="IC12" s="7"/>
      <c r="ID12" s="7"/>
      <c r="IE12" s="7"/>
      <c r="IF12" s="7"/>
      <c r="IG12" s="7"/>
      <c r="IH12" s="7"/>
      <c r="II12" s="7"/>
      <c r="IJ12" s="7"/>
      <c r="IK12" s="7"/>
      <c r="IL12" s="7"/>
      <c r="IM12" s="7"/>
      <c r="IN12" s="7"/>
      <c r="IO12" s="7"/>
      <c r="IP12" s="7"/>
      <c r="IQ12" s="7"/>
      <c r="IR12" s="7"/>
      <c r="IS12" s="7"/>
      <c r="IT12" s="7"/>
      <c r="IU12" s="7"/>
      <c r="IV12" s="7"/>
    </row>
    <row r="13" spans="1:256" ht="14.4" customHeight="1">
      <c r="A13" s="5" t="s">
        <v>4</v>
      </c>
      <c r="B13" t="s">
        <v>261</v>
      </c>
    </row>
    <row r="14" spans="1:256" ht="14.4" customHeight="1">
      <c r="A14" s="5" t="s">
        <v>150</v>
      </c>
      <c r="B14" t="s">
        <v>327</v>
      </c>
    </row>
    <row r="15" spans="1:256" ht="14.4" customHeight="1">
      <c r="A15" s="5" t="s">
        <v>152</v>
      </c>
      <c r="B15" t="s">
        <v>328</v>
      </c>
    </row>
    <row r="16" spans="1:256" ht="14.4" customHeight="1">
      <c r="A16" s="5" t="s">
        <v>311</v>
      </c>
      <c r="B16" t="s">
        <v>964</v>
      </c>
    </row>
    <row r="17" spans="1:1" ht="14.4" customHeight="1">
      <c r="A17" s="5"/>
    </row>
    <row r="18" spans="1:1" ht="14.4" customHeight="1">
      <c r="A18" s="7"/>
    </row>
    <row r="19" spans="1:1" ht="14.4" customHeight="1">
      <c r="A19" s="5"/>
    </row>
    <row r="20" spans="1:1" ht="14.4" customHeight="1"/>
    <row r="21" spans="1:1" ht="14.4" customHeight="1"/>
    <row r="22" spans="1:1" s="6" customFormat="1" ht="14.4" customHeight="1">
      <c r="A22" s="5"/>
    </row>
    <row r="23" spans="1:1" ht="14.4" customHeight="1">
      <c r="A23" s="120" t="s">
        <v>260</v>
      </c>
    </row>
    <row r="24" spans="1:1" ht="14.4" customHeight="1">
      <c r="A24" t="s">
        <v>320</v>
      </c>
    </row>
    <row r="25" spans="1:1" ht="14.4" customHeight="1"/>
    <row r="26" spans="1:1" ht="14.4" customHeight="1">
      <c r="A26" t="s">
        <v>257</v>
      </c>
    </row>
    <row r="27" spans="1:1" ht="14.4" customHeight="1"/>
    <row r="28" spans="1:1" ht="14.4" customHeight="1">
      <c r="A28" s="120" t="s">
        <v>258</v>
      </c>
    </row>
    <row r="29" spans="1:1" ht="14.4" customHeight="1">
      <c r="A29" s="121" t="s">
        <v>259</v>
      </c>
    </row>
    <row r="30" spans="1:1" ht="14.4" customHeight="1"/>
    <row r="31" spans="1:1" ht="15" customHeight="1"/>
  </sheetData>
  <hyperlinks>
    <hyperlink ref="A29" r:id="rId1" xr:uid="{00000000-0004-0000-0000-000000000000}"/>
  </hyperlinks>
  <pageMargins left="0.51181102362204722" right="0.39370078740157483" top="0.98425196850393704" bottom="0.78740157480314965" header="0.35433070866141736" footer="0.51181102362204722"/>
  <pageSetup paperSize="9" orientation="landscape" r:id="rId2"/>
  <headerFooter>
    <oddHeader xml:space="preserve">&amp;L&amp;"Arial,Normal"&amp;10&amp;G
&amp;R&amp;"Arial,Normal"&amp;9
</oddHeader>
    <oddFooter>&amp;R&amp;G</oddFoot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Blad3"/>
  <dimension ref="A1:XFC322"/>
  <sheetViews>
    <sheetView showGridLines="0" zoomScaleNormal="100" workbookViewId="0">
      <pane ySplit="7" topLeftCell="A8" activePane="bottomLeft" state="frozen"/>
      <selection pane="bottomLeft"/>
    </sheetView>
  </sheetViews>
  <sheetFormatPr defaultColWidth="8.88671875" defaultRowHeight="10.199999999999999"/>
  <cols>
    <col min="1" max="1" width="19.6640625" style="146" customWidth="1"/>
    <col min="2" max="2" width="9.6640625" style="147" customWidth="1"/>
    <col min="3" max="3" width="10.6640625" style="148" customWidth="1"/>
    <col min="4" max="5" width="10.6640625" style="146" customWidth="1"/>
    <col min="6" max="6" width="13.6640625" style="146" bestFit="1" customWidth="1"/>
    <col min="7" max="7" width="8.33203125" style="146" customWidth="1"/>
    <col min="8" max="8" width="11.6640625" style="148" customWidth="1"/>
    <col min="9" max="9" width="12.6640625" style="148" bestFit="1" customWidth="1"/>
    <col min="10" max="10" width="13.6640625" style="146" customWidth="1"/>
    <col min="11" max="16383" width="0" style="146" hidden="1" customWidth="1"/>
    <col min="16384" max="16384" width="5.5546875" style="146" hidden="1" customWidth="1"/>
  </cols>
  <sheetData>
    <row r="1" spans="1:10" s="126" customFormat="1" ht="16.2" thickBot="1">
      <c r="A1" s="123" t="s">
        <v>329</v>
      </c>
      <c r="B1" s="124"/>
      <c r="C1" s="125"/>
      <c r="H1" s="125"/>
      <c r="I1" s="125"/>
    </row>
    <row r="2" spans="1:10" s="126" customFormat="1" ht="13.2">
      <c r="A2" s="127" t="s">
        <v>5</v>
      </c>
      <c r="B2" s="128" t="s">
        <v>6</v>
      </c>
      <c r="C2" s="129" t="s">
        <v>7</v>
      </c>
      <c r="D2" s="128" t="s">
        <v>8</v>
      </c>
      <c r="E2" s="128" t="s">
        <v>9</v>
      </c>
      <c r="F2" s="190" t="s">
        <v>10</v>
      </c>
      <c r="G2" s="191"/>
      <c r="H2" s="130" t="s">
        <v>11</v>
      </c>
      <c r="I2" s="129" t="s">
        <v>11</v>
      </c>
      <c r="J2" s="129" t="s">
        <v>11</v>
      </c>
    </row>
    <row r="3" spans="1:10" s="126" customFormat="1" ht="13.2">
      <c r="B3" s="131" t="s">
        <v>12</v>
      </c>
      <c r="C3" s="125" t="s">
        <v>13</v>
      </c>
      <c r="D3" s="125" t="s">
        <v>14</v>
      </c>
      <c r="E3" s="125" t="s">
        <v>15</v>
      </c>
      <c r="F3" s="192" t="s">
        <v>16</v>
      </c>
      <c r="G3" s="192"/>
      <c r="H3" s="125" t="s">
        <v>17</v>
      </c>
      <c r="I3" s="125" t="s">
        <v>317</v>
      </c>
      <c r="J3" s="125" t="s">
        <v>318</v>
      </c>
    </row>
    <row r="4" spans="1:10" s="126" customFormat="1" ht="13.2">
      <c r="A4" s="126" t="s">
        <v>18</v>
      </c>
      <c r="B4" s="135" t="s">
        <v>330</v>
      </c>
      <c r="C4" s="125" t="s">
        <v>19</v>
      </c>
      <c r="D4" s="125" t="s">
        <v>20</v>
      </c>
      <c r="E4" s="125" t="s">
        <v>21</v>
      </c>
      <c r="F4" s="193" t="s">
        <v>331</v>
      </c>
      <c r="G4" s="193"/>
      <c r="H4" s="133" t="s">
        <v>274</v>
      </c>
      <c r="I4" s="133" t="s">
        <v>22</v>
      </c>
      <c r="J4" s="133" t="s">
        <v>22</v>
      </c>
    </row>
    <row r="5" spans="1:10" s="126" customFormat="1" ht="13.2">
      <c r="B5" s="135" t="s">
        <v>332</v>
      </c>
      <c r="C5" s="125" t="s">
        <v>15</v>
      </c>
      <c r="D5" s="125" t="s">
        <v>23</v>
      </c>
      <c r="E5" s="125" t="s">
        <v>24</v>
      </c>
      <c r="F5" s="194" t="s">
        <v>25</v>
      </c>
      <c r="G5" s="194"/>
      <c r="H5" s="125" t="s">
        <v>22</v>
      </c>
      <c r="I5" s="125"/>
      <c r="J5" s="134"/>
    </row>
    <row r="6" spans="1:10" s="126" customFormat="1" ht="13.2">
      <c r="A6" s="136"/>
      <c r="B6" s="133">
        <v>2024</v>
      </c>
      <c r="C6" s="133" t="s">
        <v>333</v>
      </c>
      <c r="D6" s="133">
        <v>2023</v>
      </c>
      <c r="E6" s="133" t="s">
        <v>333</v>
      </c>
      <c r="F6" s="132" t="s">
        <v>26</v>
      </c>
      <c r="G6" s="132" t="s">
        <v>27</v>
      </c>
      <c r="H6" s="132" t="s">
        <v>30</v>
      </c>
      <c r="I6" s="132"/>
      <c r="J6" s="125"/>
    </row>
    <row r="7" spans="1:10" s="126" customFormat="1" ht="13.2">
      <c r="A7" s="137"/>
      <c r="B7" s="138"/>
      <c r="C7" s="139" t="s">
        <v>28</v>
      </c>
      <c r="D7" s="139" t="s">
        <v>29</v>
      </c>
      <c r="E7" s="139"/>
      <c r="F7" s="140"/>
      <c r="G7" s="140" t="s">
        <v>30</v>
      </c>
      <c r="H7" s="137"/>
      <c r="I7" s="137"/>
      <c r="J7" s="140"/>
    </row>
    <row r="8" spans="1:10" s="126" customFormat="1" ht="18" customHeight="1">
      <c r="A8" s="141" t="s">
        <v>31</v>
      </c>
      <c r="B8" s="142">
        <f>SUM(B9:B319)</f>
        <v>10587140</v>
      </c>
      <c r="C8" s="142">
        <f>SUM(C9:C319)</f>
        <v>67184963.769999951</v>
      </c>
      <c r="D8" s="143">
        <v>1</v>
      </c>
      <c r="E8" s="142">
        <f>SUM(E9:E319)</f>
        <v>68806749.532646015</v>
      </c>
      <c r="F8" s="142">
        <f>SUM(F9:F319)</f>
        <v>69653547.703641638</v>
      </c>
      <c r="G8" s="144">
        <v>6579.0711848525698</v>
      </c>
      <c r="H8" s="142"/>
      <c r="I8" s="142">
        <f>SUM(I9:I319)</f>
        <v>6127321187</v>
      </c>
      <c r="J8" s="142">
        <f>SUM(J9:J319)</f>
        <v>-6127321182</v>
      </c>
    </row>
    <row r="9" spans="1:10" ht="18.75" customHeight="1">
      <c r="A9" s="145" t="s">
        <v>334</v>
      </c>
      <c r="B9" s="154"/>
    </row>
    <row r="10" spans="1:10" s="154" customFormat="1" ht="13.2">
      <c r="A10" s="151" t="s">
        <v>314</v>
      </c>
      <c r="B10" s="154">
        <v>95746</v>
      </c>
      <c r="C10" s="154">
        <v>661361.52899999998</v>
      </c>
      <c r="D10" s="155">
        <v>1.026</v>
      </c>
      <c r="E10" s="154">
        <v>678556.92875399999</v>
      </c>
      <c r="F10" s="154">
        <v>686907.86481896695</v>
      </c>
      <c r="G10" s="154">
        <v>7174.2721870257401</v>
      </c>
      <c r="H10" s="154">
        <v>595.20100217317702</v>
      </c>
      <c r="I10" s="154">
        <v>56988115</v>
      </c>
      <c r="J10" s="154">
        <v>0</v>
      </c>
    </row>
    <row r="11" spans="1:10" ht="13.2">
      <c r="A11" s="151" t="s">
        <v>335</v>
      </c>
      <c r="B11" s="154">
        <v>32440</v>
      </c>
      <c r="C11" s="154">
        <v>138066.93700000001</v>
      </c>
      <c r="D11" s="155">
        <v>1.262</v>
      </c>
      <c r="E11" s="154">
        <v>174240.47449399999</v>
      </c>
      <c r="F11" s="154">
        <v>176384.83556492801</v>
      </c>
      <c r="G11" s="154">
        <v>5437.2637350471196</v>
      </c>
      <c r="H11" s="154">
        <v>-1141.80744980545</v>
      </c>
      <c r="I11" s="154">
        <v>0</v>
      </c>
      <c r="J11" s="154">
        <v>-37040234</v>
      </c>
    </row>
    <row r="12" spans="1:10" ht="13.2">
      <c r="A12" s="151" t="s">
        <v>336</v>
      </c>
      <c r="B12" s="154">
        <v>28864</v>
      </c>
      <c r="C12" s="154">
        <v>188879.606</v>
      </c>
      <c r="D12" s="155">
        <v>1.131</v>
      </c>
      <c r="E12" s="154">
        <v>213622.834386</v>
      </c>
      <c r="F12" s="154">
        <v>216251.87044234099</v>
      </c>
      <c r="G12" s="154">
        <v>7492.0963983627098</v>
      </c>
      <c r="H12" s="154">
        <v>913.025213510144</v>
      </c>
      <c r="I12" s="154">
        <v>26353560</v>
      </c>
      <c r="J12" s="154">
        <v>0</v>
      </c>
    </row>
    <row r="13" spans="1:10" ht="13.2">
      <c r="A13" s="151" t="s">
        <v>337</v>
      </c>
      <c r="B13" s="154">
        <v>100767</v>
      </c>
      <c r="C13" s="154">
        <v>544697.63199999998</v>
      </c>
      <c r="D13" s="155">
        <v>0.98</v>
      </c>
      <c r="E13" s="154">
        <v>533803.67935999995</v>
      </c>
      <c r="F13" s="154">
        <v>540373.15084968798</v>
      </c>
      <c r="G13" s="154">
        <v>5362.6003637072399</v>
      </c>
      <c r="H13" s="154">
        <v>-1216.4708211453301</v>
      </c>
      <c r="I13" s="154">
        <v>0</v>
      </c>
      <c r="J13" s="154">
        <v>-122580115</v>
      </c>
    </row>
    <row r="14" spans="1:10" ht="13.2">
      <c r="A14" s="151" t="s">
        <v>338</v>
      </c>
      <c r="B14" s="154">
        <v>114173</v>
      </c>
      <c r="C14" s="154">
        <v>575485.64099999995</v>
      </c>
      <c r="D14" s="155">
        <v>0.996</v>
      </c>
      <c r="E14" s="154">
        <v>573183.69843600004</v>
      </c>
      <c r="F14" s="154">
        <v>580237.81610289903</v>
      </c>
      <c r="G14" s="154">
        <v>5082.09310522539</v>
      </c>
      <c r="H14" s="154">
        <v>-1496.97807962717</v>
      </c>
      <c r="I14" s="154">
        <v>0</v>
      </c>
      <c r="J14" s="154">
        <v>-170914478</v>
      </c>
    </row>
    <row r="15" spans="1:10" ht="13.2">
      <c r="A15" s="151" t="s">
        <v>339</v>
      </c>
      <c r="B15" s="154">
        <v>88526</v>
      </c>
      <c r="C15" s="154">
        <v>499492.08799999999</v>
      </c>
      <c r="D15" s="155">
        <v>0.97699999999999998</v>
      </c>
      <c r="E15" s="154">
        <v>488003.76997600001</v>
      </c>
      <c r="F15" s="154">
        <v>494009.58630450699</v>
      </c>
      <c r="G15" s="154">
        <v>5580.3897872320804</v>
      </c>
      <c r="H15" s="154">
        <v>-998.68139762048895</v>
      </c>
      <c r="I15" s="154">
        <v>0</v>
      </c>
      <c r="J15" s="154">
        <v>-88409269</v>
      </c>
    </row>
    <row r="16" spans="1:10" ht="13.2">
      <c r="A16" s="151" t="s">
        <v>340</v>
      </c>
      <c r="B16" s="154">
        <v>48336</v>
      </c>
      <c r="C16" s="154">
        <v>298374.12</v>
      </c>
      <c r="D16" s="155">
        <v>0.94899999999999995</v>
      </c>
      <c r="E16" s="154">
        <v>283157.03988</v>
      </c>
      <c r="F16" s="154">
        <v>286641.82683918002</v>
      </c>
      <c r="G16" s="154">
        <v>5930.1933722107697</v>
      </c>
      <c r="H16" s="154">
        <v>-648.87781264179398</v>
      </c>
      <c r="I16" s="154">
        <v>0</v>
      </c>
      <c r="J16" s="154">
        <v>-31364158</v>
      </c>
    </row>
    <row r="17" spans="1:10" ht="13.2">
      <c r="A17" s="151" t="s">
        <v>341</v>
      </c>
      <c r="B17" s="154">
        <v>111893</v>
      </c>
      <c r="C17" s="154">
        <v>532976.74699999997</v>
      </c>
      <c r="D17" s="155">
        <v>1.0680000000000001</v>
      </c>
      <c r="E17" s="154">
        <v>569219.16579600004</v>
      </c>
      <c r="F17" s="154">
        <v>576224.49233395897</v>
      </c>
      <c r="G17" s="154">
        <v>5149.7814191590096</v>
      </c>
      <c r="H17" s="154">
        <v>-1429.28976569356</v>
      </c>
      <c r="I17" s="154">
        <v>0</v>
      </c>
      <c r="J17" s="154">
        <v>-159927520</v>
      </c>
    </row>
    <row r="18" spans="1:10" ht="13.2">
      <c r="A18" s="151" t="s">
        <v>342</v>
      </c>
      <c r="B18" s="154">
        <v>66411</v>
      </c>
      <c r="C18" s="154">
        <v>472192.84899999999</v>
      </c>
      <c r="D18" s="155">
        <v>0.86799999999999999</v>
      </c>
      <c r="E18" s="154">
        <v>409863.39293199999</v>
      </c>
      <c r="F18" s="154">
        <v>414907.54301684297</v>
      </c>
      <c r="G18" s="154">
        <v>6247.5725861204201</v>
      </c>
      <c r="H18" s="154">
        <v>-331.49859873214598</v>
      </c>
      <c r="I18" s="154">
        <v>0</v>
      </c>
      <c r="J18" s="154">
        <v>-22015153</v>
      </c>
    </row>
    <row r="19" spans="1:10" ht="13.2">
      <c r="A19" s="151" t="s">
        <v>343</v>
      </c>
      <c r="B19" s="154">
        <v>12323</v>
      </c>
      <c r="C19" s="154">
        <v>61605.353999999999</v>
      </c>
      <c r="D19" s="155">
        <v>1.202</v>
      </c>
      <c r="E19" s="154">
        <v>74049.635508000007</v>
      </c>
      <c r="F19" s="154">
        <v>74960.957381754793</v>
      </c>
      <c r="G19" s="154">
        <v>6083.0120410415302</v>
      </c>
      <c r="H19" s="154">
        <v>-496.05914381103503</v>
      </c>
      <c r="I19" s="154">
        <v>0</v>
      </c>
      <c r="J19" s="154">
        <v>-6112937</v>
      </c>
    </row>
    <row r="20" spans="1:10" ht="13.2">
      <c r="A20" s="151" t="s">
        <v>344</v>
      </c>
      <c r="B20" s="154">
        <v>30546</v>
      </c>
      <c r="C20" s="154">
        <v>157169.484</v>
      </c>
      <c r="D20" s="155">
        <v>0.96299999999999997</v>
      </c>
      <c r="E20" s="154">
        <v>151354.21309199999</v>
      </c>
      <c r="F20" s="154">
        <v>153216.91510436599</v>
      </c>
      <c r="G20" s="154">
        <v>5015.9403884097901</v>
      </c>
      <c r="H20" s="154">
        <v>-1563.1307964427699</v>
      </c>
      <c r="I20" s="154">
        <v>0</v>
      </c>
      <c r="J20" s="154">
        <v>-47747393</v>
      </c>
    </row>
    <row r="21" spans="1:10" ht="13.2">
      <c r="A21" s="151" t="s">
        <v>345</v>
      </c>
      <c r="B21" s="154">
        <v>17506</v>
      </c>
      <c r="C21" s="154">
        <v>95194.64</v>
      </c>
      <c r="D21" s="155">
        <v>1.097</v>
      </c>
      <c r="E21" s="154">
        <v>104428.52008</v>
      </c>
      <c r="F21" s="154">
        <v>105713.712018351</v>
      </c>
      <c r="G21" s="154">
        <v>6038.7131279762098</v>
      </c>
      <c r="H21" s="154">
        <v>-540.35805687636002</v>
      </c>
      <c r="I21" s="154">
        <v>0</v>
      </c>
      <c r="J21" s="154">
        <v>-9459508</v>
      </c>
    </row>
    <row r="22" spans="1:10" ht="13.2">
      <c r="A22" s="151" t="s">
        <v>346</v>
      </c>
      <c r="B22" s="154">
        <v>52678</v>
      </c>
      <c r="C22" s="154">
        <v>260149.30300000001</v>
      </c>
      <c r="D22" s="155">
        <v>1.1479999999999999</v>
      </c>
      <c r="E22" s="154">
        <v>298651.399844</v>
      </c>
      <c r="F22" s="154">
        <v>302326.87442855601</v>
      </c>
      <c r="G22" s="154">
        <v>5739.1486850024003</v>
      </c>
      <c r="H22" s="154">
        <v>-839.92249985016497</v>
      </c>
      <c r="I22" s="154">
        <v>0</v>
      </c>
      <c r="J22" s="154">
        <v>-44245437</v>
      </c>
    </row>
    <row r="23" spans="1:10" ht="13.2">
      <c r="A23" s="151" t="s">
        <v>347</v>
      </c>
      <c r="B23" s="154">
        <v>77615</v>
      </c>
      <c r="C23" s="154">
        <v>418200.37400000001</v>
      </c>
      <c r="D23" s="155">
        <v>0.97</v>
      </c>
      <c r="E23" s="154">
        <v>405654.36278000002</v>
      </c>
      <c r="F23" s="154">
        <v>410646.71272810397</v>
      </c>
      <c r="G23" s="154">
        <v>5290.8163721974397</v>
      </c>
      <c r="H23" s="154">
        <v>-1288.2548126551301</v>
      </c>
      <c r="I23" s="154">
        <v>0</v>
      </c>
      <c r="J23" s="154">
        <v>-99987897</v>
      </c>
    </row>
    <row r="24" spans="1:10" ht="13.2">
      <c r="A24" s="151" t="s">
        <v>348</v>
      </c>
      <c r="B24" s="154">
        <v>85974</v>
      </c>
      <c r="C24" s="154">
        <v>276611.467</v>
      </c>
      <c r="D24" s="155">
        <v>0.97399999999999998</v>
      </c>
      <c r="E24" s="154">
        <v>269419.56885799998</v>
      </c>
      <c r="F24" s="154">
        <v>272735.29005815799</v>
      </c>
      <c r="G24" s="154">
        <v>3172.29964940748</v>
      </c>
      <c r="H24" s="154">
        <v>-3406.7715354450902</v>
      </c>
      <c r="I24" s="154">
        <v>0</v>
      </c>
      <c r="J24" s="154">
        <v>-292893776</v>
      </c>
    </row>
    <row r="25" spans="1:10" ht="13.2">
      <c r="A25" s="151" t="s">
        <v>349</v>
      </c>
      <c r="B25" s="154">
        <v>995600</v>
      </c>
      <c r="C25" s="154">
        <v>4415936.9000000004</v>
      </c>
      <c r="D25" s="155">
        <v>0.995</v>
      </c>
      <c r="E25" s="154">
        <v>4393857.2154999999</v>
      </c>
      <c r="F25" s="154">
        <v>4447932.0014617499</v>
      </c>
      <c r="G25" s="154">
        <v>4467.5893947988598</v>
      </c>
      <c r="H25" s="154">
        <v>-2111.4817900537</v>
      </c>
      <c r="I25" s="154">
        <v>0</v>
      </c>
      <c r="J25" s="154">
        <v>-2102191270</v>
      </c>
    </row>
    <row r="26" spans="1:10" ht="13.2">
      <c r="A26" s="151" t="s">
        <v>350</v>
      </c>
      <c r="B26" s="154">
        <v>56252</v>
      </c>
      <c r="C26" s="154">
        <v>186900.182</v>
      </c>
      <c r="D26" s="155">
        <v>1.08</v>
      </c>
      <c r="E26" s="154">
        <v>201852.19656000001</v>
      </c>
      <c r="F26" s="154">
        <v>204336.37248779001</v>
      </c>
      <c r="G26" s="154">
        <v>3632.51746582859</v>
      </c>
      <c r="H26" s="154">
        <v>-2946.5537190239802</v>
      </c>
      <c r="I26" s="154">
        <v>0</v>
      </c>
      <c r="J26" s="154">
        <v>-165749540</v>
      </c>
    </row>
    <row r="27" spans="1:10" ht="13.2">
      <c r="A27" s="151" t="s">
        <v>351</v>
      </c>
      <c r="B27" s="154">
        <v>102914</v>
      </c>
      <c r="C27" s="154">
        <v>844406.84</v>
      </c>
      <c r="D27" s="155">
        <v>0.98699999999999999</v>
      </c>
      <c r="E27" s="154">
        <v>833429.55108</v>
      </c>
      <c r="F27" s="154">
        <v>843686.48988762998</v>
      </c>
      <c r="G27" s="154">
        <v>8197.9758816840204</v>
      </c>
      <c r="H27" s="154">
        <v>1618.9046968314599</v>
      </c>
      <c r="I27" s="154">
        <v>166607958</v>
      </c>
      <c r="J27" s="154">
        <v>0</v>
      </c>
    </row>
    <row r="28" spans="1:10" ht="13.2">
      <c r="A28" s="151" t="s">
        <v>352</v>
      </c>
      <c r="B28" s="154">
        <v>49097</v>
      </c>
      <c r="C28" s="154">
        <v>323135.61200000002</v>
      </c>
      <c r="D28" s="155">
        <v>0.92600000000000005</v>
      </c>
      <c r="E28" s="154">
        <v>299223.57671200001</v>
      </c>
      <c r="F28" s="154">
        <v>302906.09302325599</v>
      </c>
      <c r="G28" s="154">
        <v>6169.5438218884301</v>
      </c>
      <c r="H28" s="154">
        <v>-409.52736296413502</v>
      </c>
      <c r="I28" s="154">
        <v>0</v>
      </c>
      <c r="J28" s="154">
        <v>-20106565</v>
      </c>
    </row>
    <row r="29" spans="1:10" ht="13.2">
      <c r="A29" s="151" t="s">
        <v>353</v>
      </c>
      <c r="B29" s="154">
        <v>77755</v>
      </c>
      <c r="C29" s="154">
        <v>396973.84700000001</v>
      </c>
      <c r="D29" s="155">
        <v>0.98399999999999999</v>
      </c>
      <c r="E29" s="154">
        <v>390622.26544799999</v>
      </c>
      <c r="F29" s="154">
        <v>395429.61679330101</v>
      </c>
      <c r="G29" s="154">
        <v>5085.5844227805401</v>
      </c>
      <c r="H29" s="154">
        <v>-1493.4867620720299</v>
      </c>
      <c r="I29" s="154">
        <v>0</v>
      </c>
      <c r="J29" s="154">
        <v>-116126063</v>
      </c>
    </row>
    <row r="30" spans="1:10" ht="13.2">
      <c r="A30" s="151" t="s">
        <v>354</v>
      </c>
      <c r="B30" s="154">
        <v>50295</v>
      </c>
      <c r="C30" s="154">
        <v>304685.61900000001</v>
      </c>
      <c r="D30" s="155">
        <v>1.022</v>
      </c>
      <c r="E30" s="154">
        <v>311388.70261799998</v>
      </c>
      <c r="F30" s="154">
        <v>315220.933985368</v>
      </c>
      <c r="G30" s="154">
        <v>6267.4407791105996</v>
      </c>
      <c r="H30" s="154">
        <v>-311.63040574196202</v>
      </c>
      <c r="I30" s="154">
        <v>0</v>
      </c>
      <c r="J30" s="154">
        <v>-15673451</v>
      </c>
    </row>
    <row r="31" spans="1:10" ht="13.2">
      <c r="A31" s="151" t="s">
        <v>355</v>
      </c>
      <c r="B31" s="154">
        <v>32811</v>
      </c>
      <c r="C31" s="154">
        <v>171315.701</v>
      </c>
      <c r="D31" s="155">
        <v>0.998</v>
      </c>
      <c r="E31" s="154">
        <v>170973.069598</v>
      </c>
      <c r="F31" s="154">
        <v>173077.21902532299</v>
      </c>
      <c r="G31" s="154">
        <v>5274.9754358393002</v>
      </c>
      <c r="H31" s="154">
        <v>-1304.0957490132701</v>
      </c>
      <c r="I31" s="154">
        <v>0</v>
      </c>
      <c r="J31" s="154">
        <v>-42788686</v>
      </c>
    </row>
    <row r="32" spans="1:10" ht="13.2">
      <c r="A32" s="151" t="s">
        <v>356</v>
      </c>
      <c r="B32" s="154">
        <v>35090</v>
      </c>
      <c r="C32" s="154">
        <v>214738.704</v>
      </c>
      <c r="D32" s="155">
        <v>1.03</v>
      </c>
      <c r="E32" s="154">
        <v>221180.86512</v>
      </c>
      <c r="F32" s="154">
        <v>223902.91714708999</v>
      </c>
      <c r="G32" s="154">
        <v>6380.8183854970202</v>
      </c>
      <c r="H32" s="154">
        <v>-198.252799355544</v>
      </c>
      <c r="I32" s="154">
        <v>0</v>
      </c>
      <c r="J32" s="154">
        <v>-6956691</v>
      </c>
    </row>
    <row r="33" spans="1:10" ht="13.2">
      <c r="A33" s="151" t="s">
        <v>357</v>
      </c>
      <c r="B33" s="154">
        <v>11794</v>
      </c>
      <c r="C33" s="154">
        <v>49061.654000000002</v>
      </c>
      <c r="D33" s="155">
        <v>0.98699999999999999</v>
      </c>
      <c r="E33" s="154">
        <v>48423.852498</v>
      </c>
      <c r="F33" s="154">
        <v>49019.800279378796</v>
      </c>
      <c r="G33" s="154">
        <v>4156.3337527029698</v>
      </c>
      <c r="H33" s="154">
        <v>-2422.7374321496</v>
      </c>
      <c r="I33" s="154">
        <v>0</v>
      </c>
      <c r="J33" s="154">
        <v>-28573765</v>
      </c>
    </row>
    <row r="34" spans="1:10" ht="13.2">
      <c r="A34" s="151" t="s">
        <v>358</v>
      </c>
      <c r="B34" s="154">
        <v>46590</v>
      </c>
      <c r="C34" s="154">
        <v>250117.636</v>
      </c>
      <c r="D34" s="155">
        <v>0.97599999999999998</v>
      </c>
      <c r="E34" s="154">
        <v>244114.81273599999</v>
      </c>
      <c r="F34" s="154">
        <v>247119.110691387</v>
      </c>
      <c r="G34" s="154">
        <v>5304.1234318821098</v>
      </c>
      <c r="H34" s="154">
        <v>-1274.94775297046</v>
      </c>
      <c r="I34" s="154">
        <v>0</v>
      </c>
      <c r="J34" s="154">
        <v>-59399816</v>
      </c>
    </row>
    <row r="35" spans="1:10" ht="13.2">
      <c r="A35" s="151" t="s">
        <v>359</v>
      </c>
      <c r="B35" s="154">
        <v>49777</v>
      </c>
      <c r="C35" s="154">
        <v>285468.21600000001</v>
      </c>
      <c r="D35" s="155">
        <v>0.98299999999999998</v>
      </c>
      <c r="E35" s="154">
        <v>280615.25632799999</v>
      </c>
      <c r="F35" s="154">
        <v>284068.76179695502</v>
      </c>
      <c r="G35" s="154">
        <v>5706.8276874250196</v>
      </c>
      <c r="H35" s="154">
        <v>-872.24349742754703</v>
      </c>
      <c r="I35" s="154">
        <v>0</v>
      </c>
      <c r="J35" s="154">
        <v>-43417665</v>
      </c>
    </row>
    <row r="36" spans="1:10" ht="18.75" customHeight="1">
      <c r="A36" s="145" t="s">
        <v>360</v>
      </c>
      <c r="B36" s="154"/>
      <c r="C36" s="154"/>
      <c r="D36" s="155"/>
      <c r="E36" s="154"/>
      <c r="F36" s="154"/>
      <c r="G36" s="154"/>
      <c r="H36" s="154"/>
      <c r="I36" s="154"/>
      <c r="J36" s="154"/>
    </row>
    <row r="37" spans="1:10" ht="13.2">
      <c r="A37" s="151" t="s">
        <v>361</v>
      </c>
      <c r="B37" s="154">
        <v>48551</v>
      </c>
      <c r="C37" s="154">
        <v>298333.42700000003</v>
      </c>
      <c r="D37" s="155">
        <v>1.091</v>
      </c>
      <c r="E37" s="154">
        <v>325481.76885699999</v>
      </c>
      <c r="F37" s="154">
        <v>329487.44226015598</v>
      </c>
      <c r="G37" s="154">
        <v>6786.4192758162699</v>
      </c>
      <c r="H37" s="154">
        <v>207.34809096370699</v>
      </c>
      <c r="I37" s="154">
        <v>10066957</v>
      </c>
      <c r="J37" s="154">
        <v>0</v>
      </c>
    </row>
    <row r="38" spans="1:10" ht="13.2">
      <c r="A38" s="151" t="s">
        <v>362</v>
      </c>
      <c r="B38" s="154">
        <v>14352</v>
      </c>
      <c r="C38" s="154">
        <v>95022.933000000005</v>
      </c>
      <c r="D38" s="155">
        <v>0.94199999999999995</v>
      </c>
      <c r="E38" s="154">
        <v>89511.602885999993</v>
      </c>
      <c r="F38" s="154">
        <v>90613.213732633405</v>
      </c>
      <c r="G38" s="154">
        <v>6313.6297193863902</v>
      </c>
      <c r="H38" s="154">
        <v>-265.44146546617901</v>
      </c>
      <c r="I38" s="154">
        <v>0</v>
      </c>
      <c r="J38" s="154">
        <v>-3809616</v>
      </c>
    </row>
    <row r="39" spans="1:10" ht="13.2">
      <c r="A39" s="151" t="s">
        <v>363</v>
      </c>
      <c r="B39" s="154">
        <v>22947</v>
      </c>
      <c r="C39" s="154">
        <v>122967.54300000001</v>
      </c>
      <c r="D39" s="155">
        <v>1.0549999999999999</v>
      </c>
      <c r="E39" s="154">
        <v>129730.75786500001</v>
      </c>
      <c r="F39" s="154">
        <v>131327.34205518701</v>
      </c>
      <c r="G39" s="154">
        <v>5723.0723865946202</v>
      </c>
      <c r="H39" s="154">
        <v>-855.99879825794903</v>
      </c>
      <c r="I39" s="154">
        <v>0</v>
      </c>
      <c r="J39" s="154">
        <v>-19642604</v>
      </c>
    </row>
    <row r="40" spans="1:10" ht="13.2">
      <c r="A40" s="151" t="s">
        <v>364</v>
      </c>
      <c r="B40" s="154">
        <v>21073</v>
      </c>
      <c r="C40" s="154">
        <v>91754.08</v>
      </c>
      <c r="D40" s="155">
        <v>1.008</v>
      </c>
      <c r="E40" s="154">
        <v>92488.112640000007</v>
      </c>
      <c r="F40" s="154">
        <v>93626.355111187106</v>
      </c>
      <c r="G40" s="154">
        <v>4442.9533104535203</v>
      </c>
      <c r="H40" s="154">
        <v>-2136.1178743990399</v>
      </c>
      <c r="I40" s="154">
        <v>0</v>
      </c>
      <c r="J40" s="154">
        <v>-45014412</v>
      </c>
    </row>
    <row r="41" spans="1:10" ht="13.2">
      <c r="A41" s="151" t="s">
        <v>365</v>
      </c>
      <c r="B41" s="154">
        <v>21118</v>
      </c>
      <c r="C41" s="154">
        <v>155207.60800000001</v>
      </c>
      <c r="D41" s="155">
        <v>1.036</v>
      </c>
      <c r="E41" s="154">
        <v>160795.08188799999</v>
      </c>
      <c r="F41" s="154">
        <v>162773.9717814</v>
      </c>
      <c r="G41" s="154">
        <v>7707.8308448432599</v>
      </c>
      <c r="H41" s="154">
        <v>1128.7596599906899</v>
      </c>
      <c r="I41" s="154">
        <v>23837146</v>
      </c>
      <c r="J41" s="154">
        <v>0</v>
      </c>
    </row>
    <row r="42" spans="1:10" ht="13.2">
      <c r="A42" s="151" t="s">
        <v>366</v>
      </c>
      <c r="B42" s="154">
        <v>247947</v>
      </c>
      <c r="C42" s="154">
        <v>1509489.182</v>
      </c>
      <c r="D42" s="155">
        <v>0.996</v>
      </c>
      <c r="E42" s="154">
        <v>1503451.2252720001</v>
      </c>
      <c r="F42" s="154">
        <v>1521954.05757245</v>
      </c>
      <c r="G42" s="154">
        <v>6138.2233201952304</v>
      </c>
      <c r="H42" s="154">
        <v>-440.847864657331</v>
      </c>
      <c r="I42" s="154">
        <v>0</v>
      </c>
      <c r="J42" s="154">
        <v>-109306905</v>
      </c>
    </row>
    <row r="43" spans="1:10" ht="13.2">
      <c r="A43" s="151" t="s">
        <v>367</v>
      </c>
      <c r="B43" s="154">
        <v>9546</v>
      </c>
      <c r="C43" s="154">
        <v>49797.046999999999</v>
      </c>
      <c r="D43" s="155">
        <v>1.0069999999999999</v>
      </c>
      <c r="E43" s="154">
        <v>50145.626328999999</v>
      </c>
      <c r="F43" s="154">
        <v>50762.763818377804</v>
      </c>
      <c r="G43" s="154">
        <v>5317.6999600228201</v>
      </c>
      <c r="H43" s="154">
        <v>-1261.37122482975</v>
      </c>
      <c r="I43" s="154">
        <v>0</v>
      </c>
      <c r="J43" s="154">
        <v>-12041050</v>
      </c>
    </row>
    <row r="44" spans="1:10" ht="13.2">
      <c r="A44" s="151" t="s">
        <v>368</v>
      </c>
      <c r="B44" s="154">
        <v>22164</v>
      </c>
      <c r="C44" s="154">
        <v>126388.88400000001</v>
      </c>
      <c r="D44" s="155">
        <v>1.034</v>
      </c>
      <c r="E44" s="154">
        <v>130686.106056</v>
      </c>
      <c r="F44" s="154">
        <v>132294.44762618601</v>
      </c>
      <c r="G44" s="154">
        <v>5968.8886313926396</v>
      </c>
      <c r="H44" s="154">
        <v>-610.182553459926</v>
      </c>
      <c r="I44" s="154">
        <v>0</v>
      </c>
      <c r="J44" s="154">
        <v>-13524086</v>
      </c>
    </row>
    <row r="45" spans="1:10" ht="18.75" customHeight="1">
      <c r="A45" s="145" t="s">
        <v>369</v>
      </c>
      <c r="B45" s="154"/>
      <c r="C45" s="154"/>
      <c r="D45" s="155"/>
      <c r="E45" s="154"/>
      <c r="F45" s="154"/>
      <c r="G45" s="154"/>
      <c r="H45" s="154"/>
      <c r="I45" s="154"/>
      <c r="J45" s="154"/>
    </row>
    <row r="46" spans="1:10" ht="13.2">
      <c r="A46" s="151" t="s">
        <v>370</v>
      </c>
      <c r="B46" s="154">
        <v>107346</v>
      </c>
      <c r="C46" s="154">
        <v>706075.34699999995</v>
      </c>
      <c r="D46" s="155">
        <v>0.999</v>
      </c>
      <c r="E46" s="154">
        <v>705369.27165300003</v>
      </c>
      <c r="F46" s="154">
        <v>714050.18469088303</v>
      </c>
      <c r="G46" s="154">
        <v>6651.85647058002</v>
      </c>
      <c r="H46" s="154">
        <v>72.785285727452901</v>
      </c>
      <c r="I46" s="154">
        <v>7813209</v>
      </c>
      <c r="J46" s="154">
        <v>0</v>
      </c>
    </row>
    <row r="47" spans="1:10" ht="13.2">
      <c r="A47" s="151" t="s">
        <v>371</v>
      </c>
      <c r="B47" s="154">
        <v>15405</v>
      </c>
      <c r="C47" s="154">
        <v>120254.307</v>
      </c>
      <c r="D47" s="155">
        <v>1.1140000000000001</v>
      </c>
      <c r="E47" s="154">
        <v>133963.29799799999</v>
      </c>
      <c r="F47" s="154">
        <v>135611.971660043</v>
      </c>
      <c r="G47" s="154">
        <v>8803.11403181063</v>
      </c>
      <c r="H47" s="154">
        <v>2224.0428469580702</v>
      </c>
      <c r="I47" s="154">
        <v>34261380</v>
      </c>
      <c r="J47" s="154">
        <v>0</v>
      </c>
    </row>
    <row r="48" spans="1:10" ht="13.2">
      <c r="A48" s="151" t="s">
        <v>372</v>
      </c>
      <c r="B48" s="154">
        <v>11449</v>
      </c>
      <c r="C48" s="154">
        <v>92450.197</v>
      </c>
      <c r="D48" s="155">
        <v>0.93600000000000005</v>
      </c>
      <c r="E48" s="154">
        <v>86533.384392000007</v>
      </c>
      <c r="F48" s="154">
        <v>87598.3425847779</v>
      </c>
      <c r="G48" s="154">
        <v>7651.1784946089501</v>
      </c>
      <c r="H48" s="154">
        <v>1072.1073097563899</v>
      </c>
      <c r="I48" s="154">
        <v>12274557</v>
      </c>
      <c r="J48" s="154">
        <v>0</v>
      </c>
    </row>
    <row r="49" spans="1:10" ht="13.2">
      <c r="A49" s="151" t="s">
        <v>373</v>
      </c>
      <c r="B49" s="154">
        <v>34238</v>
      </c>
      <c r="C49" s="154">
        <v>342498.5</v>
      </c>
      <c r="D49" s="155">
        <v>0.95199999999999996</v>
      </c>
      <c r="E49" s="154">
        <v>326058.57199999999</v>
      </c>
      <c r="F49" s="154">
        <v>330071.34406498499</v>
      </c>
      <c r="G49" s="154">
        <v>9640.4972272032592</v>
      </c>
      <c r="H49" s="154">
        <v>3061.4260423506998</v>
      </c>
      <c r="I49" s="154">
        <v>104817105</v>
      </c>
      <c r="J49" s="154">
        <v>0</v>
      </c>
    </row>
    <row r="50" spans="1:10" ht="13.2">
      <c r="A50" s="151" t="s">
        <v>374</v>
      </c>
      <c r="B50" s="154">
        <v>58333</v>
      </c>
      <c r="C50" s="154">
        <v>400478.68199999997</v>
      </c>
      <c r="D50" s="155">
        <v>1.08</v>
      </c>
      <c r="E50" s="154">
        <v>432516.97655999998</v>
      </c>
      <c r="F50" s="154">
        <v>437839.922160007</v>
      </c>
      <c r="G50" s="154">
        <v>7505.8701277151304</v>
      </c>
      <c r="H50" s="154">
        <v>926.79894286256604</v>
      </c>
      <c r="I50" s="154">
        <v>54062963</v>
      </c>
      <c r="J50" s="154">
        <v>0</v>
      </c>
    </row>
    <row r="51" spans="1:10" ht="13.2">
      <c r="A51" s="151" t="s">
        <v>375</v>
      </c>
      <c r="B51" s="154">
        <v>12029</v>
      </c>
      <c r="C51" s="154">
        <v>80001.520999999993</v>
      </c>
      <c r="D51" s="155">
        <v>0.93100000000000005</v>
      </c>
      <c r="E51" s="154">
        <v>74481.416050999993</v>
      </c>
      <c r="F51" s="154">
        <v>75398.051807136493</v>
      </c>
      <c r="G51" s="154">
        <v>6268.0232610471803</v>
      </c>
      <c r="H51" s="154">
        <v>-311.04792380538902</v>
      </c>
      <c r="I51" s="154">
        <v>0</v>
      </c>
      <c r="J51" s="154">
        <v>-3741595</v>
      </c>
    </row>
    <row r="52" spans="1:10" ht="13.2">
      <c r="A52" s="151" t="s">
        <v>376</v>
      </c>
      <c r="B52" s="154">
        <v>39283</v>
      </c>
      <c r="C52" s="154">
        <v>201125.476</v>
      </c>
      <c r="D52" s="155">
        <v>1.0169999999999999</v>
      </c>
      <c r="E52" s="154">
        <v>204544.609092</v>
      </c>
      <c r="F52" s="154">
        <v>207061.92028665199</v>
      </c>
      <c r="G52" s="154">
        <v>5271.0312421824101</v>
      </c>
      <c r="H52" s="154">
        <v>-1308.0399426701599</v>
      </c>
      <c r="I52" s="154">
        <v>0</v>
      </c>
      <c r="J52" s="154">
        <v>-51383733</v>
      </c>
    </row>
    <row r="53" spans="1:10" ht="13.2">
      <c r="A53" s="151" t="s">
        <v>377</v>
      </c>
      <c r="B53" s="154">
        <v>14903</v>
      </c>
      <c r="C53" s="154">
        <v>64343.750999999997</v>
      </c>
      <c r="D53" s="155">
        <v>1.06</v>
      </c>
      <c r="E53" s="154">
        <v>68204.376059999995</v>
      </c>
      <c r="F53" s="154">
        <v>69043.760877533103</v>
      </c>
      <c r="G53" s="154">
        <v>4632.87666090942</v>
      </c>
      <c r="H53" s="154">
        <v>-1946.19452394314</v>
      </c>
      <c r="I53" s="154">
        <v>0</v>
      </c>
      <c r="J53" s="154">
        <v>-29004137</v>
      </c>
    </row>
    <row r="54" spans="1:10" ht="13.2">
      <c r="A54" s="151" t="s">
        <v>378</v>
      </c>
      <c r="B54" s="154">
        <v>8737</v>
      </c>
      <c r="C54" s="154">
        <v>76688.797999999995</v>
      </c>
      <c r="D54" s="155">
        <v>0.91400000000000003</v>
      </c>
      <c r="E54" s="154">
        <v>70093.561371999996</v>
      </c>
      <c r="F54" s="154">
        <v>70956.196214824799</v>
      </c>
      <c r="G54" s="154">
        <v>8121.3455665359697</v>
      </c>
      <c r="H54" s="154">
        <v>1542.27438168341</v>
      </c>
      <c r="I54" s="154">
        <v>13474851</v>
      </c>
      <c r="J54" s="154">
        <v>0</v>
      </c>
    </row>
    <row r="55" spans="1:10" ht="18.75" customHeight="1">
      <c r="A55" s="145" t="s">
        <v>379</v>
      </c>
      <c r="B55" s="154"/>
      <c r="C55" s="154"/>
      <c r="D55" s="155"/>
      <c r="E55" s="154"/>
      <c r="F55" s="154"/>
      <c r="G55" s="154"/>
      <c r="H55" s="154"/>
      <c r="I55" s="154"/>
      <c r="J55" s="154"/>
    </row>
    <row r="56" spans="1:10" ht="13.2">
      <c r="A56" s="151" t="s">
        <v>380</v>
      </c>
      <c r="B56" s="154">
        <v>5514</v>
      </c>
      <c r="C56" s="154">
        <v>33470.055</v>
      </c>
      <c r="D56" s="155">
        <v>1.0820000000000001</v>
      </c>
      <c r="E56" s="154">
        <v>36214.59951</v>
      </c>
      <c r="F56" s="154">
        <v>36660.289167434799</v>
      </c>
      <c r="G56" s="154">
        <v>6648.5834543770097</v>
      </c>
      <c r="H56" s="154">
        <v>69.512269524439006</v>
      </c>
      <c r="I56" s="154">
        <v>383291</v>
      </c>
      <c r="J56" s="154">
        <v>0</v>
      </c>
    </row>
    <row r="57" spans="1:10" ht="13.2">
      <c r="A57" s="151" t="s">
        <v>381</v>
      </c>
      <c r="B57" s="154">
        <v>21647</v>
      </c>
      <c r="C57" s="154">
        <v>170567.37</v>
      </c>
      <c r="D57" s="155">
        <v>1.028</v>
      </c>
      <c r="E57" s="154">
        <v>175343.25636</v>
      </c>
      <c r="F57" s="154">
        <v>177501.189263248</v>
      </c>
      <c r="G57" s="154">
        <v>8199.8054817410393</v>
      </c>
      <c r="H57" s="154">
        <v>1620.73429688848</v>
      </c>
      <c r="I57" s="154">
        <v>35084035</v>
      </c>
      <c r="J57" s="154">
        <v>0</v>
      </c>
    </row>
    <row r="58" spans="1:10" ht="13.2">
      <c r="A58" s="151" t="s">
        <v>382</v>
      </c>
      <c r="B58" s="154">
        <v>9969</v>
      </c>
      <c r="C58" s="154">
        <v>67515.659</v>
      </c>
      <c r="D58" s="155">
        <v>0.93200000000000005</v>
      </c>
      <c r="E58" s="154">
        <v>62924.594188000003</v>
      </c>
      <c r="F58" s="154">
        <v>63699.001228456997</v>
      </c>
      <c r="G58" s="154">
        <v>6389.7082183225002</v>
      </c>
      <c r="H58" s="154">
        <v>-189.362966530069</v>
      </c>
      <c r="I58" s="154">
        <v>0</v>
      </c>
      <c r="J58" s="154">
        <v>-1887759</v>
      </c>
    </row>
    <row r="59" spans="1:10" ht="13.2">
      <c r="A59" s="151" t="s">
        <v>383</v>
      </c>
      <c r="B59" s="154">
        <v>168135</v>
      </c>
      <c r="C59" s="154">
        <v>1102647.149</v>
      </c>
      <c r="D59" s="155">
        <v>0.97399999999999998</v>
      </c>
      <c r="E59" s="154">
        <v>1073978.3231259999</v>
      </c>
      <c r="F59" s="154">
        <v>1087195.67296289</v>
      </c>
      <c r="G59" s="154">
        <v>6466.2067562547199</v>
      </c>
      <c r="H59" s="154">
        <v>-112.864428597848</v>
      </c>
      <c r="I59" s="154">
        <v>0</v>
      </c>
      <c r="J59" s="154">
        <v>-18976461</v>
      </c>
    </row>
    <row r="60" spans="1:10" ht="13.2">
      <c r="A60" s="151" t="s">
        <v>384</v>
      </c>
      <c r="B60" s="154">
        <v>28686</v>
      </c>
      <c r="C60" s="154">
        <v>193768.82199999999</v>
      </c>
      <c r="D60" s="155">
        <v>1.002</v>
      </c>
      <c r="E60" s="154">
        <v>194156.35964400001</v>
      </c>
      <c r="F60" s="154">
        <v>196545.82363336801</v>
      </c>
      <c r="G60" s="154">
        <v>6851.62879569713</v>
      </c>
      <c r="H60" s="154">
        <v>272.557610844561</v>
      </c>
      <c r="I60" s="154">
        <v>7818588</v>
      </c>
      <c r="J60" s="154">
        <v>0</v>
      </c>
    </row>
    <row r="61" spans="1:10" ht="13.2">
      <c r="A61" s="151" t="s">
        <v>385</v>
      </c>
      <c r="B61" s="154">
        <v>43572</v>
      </c>
      <c r="C61" s="154">
        <v>321997.18199999997</v>
      </c>
      <c r="D61" s="155">
        <v>1.0029999999999999</v>
      </c>
      <c r="E61" s="154">
        <v>322963.17354599998</v>
      </c>
      <c r="F61" s="154">
        <v>326937.85083442403</v>
      </c>
      <c r="G61" s="154">
        <v>7503.3932533375601</v>
      </c>
      <c r="H61" s="154">
        <v>924.32206848499197</v>
      </c>
      <c r="I61" s="154">
        <v>40274561</v>
      </c>
      <c r="J61" s="154">
        <v>0</v>
      </c>
    </row>
    <row r="62" spans="1:10" ht="13.2">
      <c r="A62" s="151" t="s">
        <v>386</v>
      </c>
      <c r="B62" s="154">
        <v>145031</v>
      </c>
      <c r="C62" s="154">
        <v>1143809.459</v>
      </c>
      <c r="D62" s="155">
        <v>0.96699999999999997</v>
      </c>
      <c r="E62" s="154">
        <v>1106063.746853</v>
      </c>
      <c r="F62" s="154">
        <v>1119675.96897076</v>
      </c>
      <c r="G62" s="154">
        <v>7720.2526974975199</v>
      </c>
      <c r="H62" s="154">
        <v>1141.1815126449601</v>
      </c>
      <c r="I62" s="154">
        <v>165506696</v>
      </c>
      <c r="J62" s="154">
        <v>0</v>
      </c>
    </row>
    <row r="63" spans="1:10" ht="13.2">
      <c r="A63" s="151" t="s">
        <v>387</v>
      </c>
      <c r="B63" s="154">
        <v>14809</v>
      </c>
      <c r="C63" s="154">
        <v>125756.724</v>
      </c>
      <c r="D63" s="155">
        <v>1.0649999999999999</v>
      </c>
      <c r="E63" s="154">
        <v>133930.91106000001</v>
      </c>
      <c r="F63" s="154">
        <v>135579.18613905401</v>
      </c>
      <c r="G63" s="154">
        <v>9155.1884758629294</v>
      </c>
      <c r="H63" s="154">
        <v>2576.1172910103701</v>
      </c>
      <c r="I63" s="154">
        <v>38149721</v>
      </c>
      <c r="J63" s="154">
        <v>0</v>
      </c>
    </row>
    <row r="64" spans="1:10" ht="13.2">
      <c r="A64" s="151" t="s">
        <v>388</v>
      </c>
      <c r="B64" s="154">
        <v>7483</v>
      </c>
      <c r="C64" s="154">
        <v>46459.421999999999</v>
      </c>
      <c r="D64" s="155">
        <v>1.0289999999999999</v>
      </c>
      <c r="E64" s="154">
        <v>47806.745238000003</v>
      </c>
      <c r="F64" s="154">
        <v>48395.098338586198</v>
      </c>
      <c r="G64" s="154">
        <v>6467.33908039372</v>
      </c>
      <c r="H64" s="154">
        <v>-111.732104458843</v>
      </c>
      <c r="I64" s="154">
        <v>0</v>
      </c>
      <c r="J64" s="154">
        <v>-836091</v>
      </c>
    </row>
    <row r="65" spans="1:10" ht="13.2">
      <c r="A65" s="151" t="s">
        <v>389</v>
      </c>
      <c r="B65" s="154">
        <v>7546</v>
      </c>
      <c r="C65" s="154">
        <v>57840.391000000003</v>
      </c>
      <c r="D65" s="155">
        <v>1.109</v>
      </c>
      <c r="E65" s="154">
        <v>64144.993619000001</v>
      </c>
      <c r="F65" s="154">
        <v>64934.420000045997</v>
      </c>
      <c r="G65" s="154">
        <v>8605.1444473954398</v>
      </c>
      <c r="H65" s="154">
        <v>2026.07326254288</v>
      </c>
      <c r="I65" s="154">
        <v>15288749</v>
      </c>
      <c r="J65" s="154">
        <v>0</v>
      </c>
    </row>
    <row r="66" spans="1:10" ht="13.2">
      <c r="A66" s="151" t="s">
        <v>390</v>
      </c>
      <c r="B66" s="154">
        <v>3627</v>
      </c>
      <c r="C66" s="154">
        <v>13237.977999999999</v>
      </c>
      <c r="D66" s="155">
        <v>1.1910000000000001</v>
      </c>
      <c r="E66" s="154">
        <v>15766.431798</v>
      </c>
      <c r="F66" s="154">
        <v>15960.467785753501</v>
      </c>
      <c r="G66" s="154">
        <v>4400.4598251319203</v>
      </c>
      <c r="H66" s="154">
        <v>-2178.6113597206399</v>
      </c>
      <c r="I66" s="154">
        <v>0</v>
      </c>
      <c r="J66" s="154">
        <v>-7901823</v>
      </c>
    </row>
    <row r="67" spans="1:10" ht="13.2">
      <c r="A67" s="151" t="s">
        <v>391</v>
      </c>
      <c r="B67" s="154">
        <v>11451</v>
      </c>
      <c r="C67" s="154">
        <v>86974.81</v>
      </c>
      <c r="D67" s="155">
        <v>0.89100000000000001</v>
      </c>
      <c r="E67" s="154">
        <v>77494.555710000001</v>
      </c>
      <c r="F67" s="154">
        <v>78448.273891473102</v>
      </c>
      <c r="G67" s="154">
        <v>6850.77931110585</v>
      </c>
      <c r="H67" s="154">
        <v>271.70812625328102</v>
      </c>
      <c r="I67" s="154">
        <v>3111330</v>
      </c>
      <c r="J67" s="154">
        <v>0</v>
      </c>
    </row>
    <row r="68" spans="1:10" ht="13.2">
      <c r="A68" s="151" t="s">
        <v>392</v>
      </c>
      <c r="B68" s="154">
        <v>5253</v>
      </c>
      <c r="C68" s="154">
        <v>33615.124000000003</v>
      </c>
      <c r="D68" s="155">
        <v>1.0249999999999999</v>
      </c>
      <c r="E68" s="154">
        <v>34455.502099999998</v>
      </c>
      <c r="F68" s="154">
        <v>34879.542711672402</v>
      </c>
      <c r="G68" s="154">
        <v>6639.9281765985997</v>
      </c>
      <c r="H68" s="154">
        <v>60.856991746032698</v>
      </c>
      <c r="I68" s="154">
        <v>319682</v>
      </c>
      <c r="J68" s="154">
        <v>0</v>
      </c>
    </row>
    <row r="69" spans="1:10" ht="18.75" customHeight="1">
      <c r="A69" s="145" t="s">
        <v>393</v>
      </c>
      <c r="B69" s="154"/>
      <c r="C69" s="154"/>
      <c r="D69" s="155"/>
      <c r="E69" s="154"/>
      <c r="F69" s="154"/>
      <c r="G69" s="154"/>
      <c r="H69" s="154"/>
      <c r="I69" s="154"/>
      <c r="J69" s="154"/>
    </row>
    <row r="70" spans="1:10" ht="13.2">
      <c r="A70" s="151" t="s">
        <v>394</v>
      </c>
      <c r="B70" s="154">
        <v>6793</v>
      </c>
      <c r="C70" s="154">
        <v>48288.748</v>
      </c>
      <c r="D70" s="155">
        <v>0.93799999999999994</v>
      </c>
      <c r="E70" s="154">
        <v>45294.845624000001</v>
      </c>
      <c r="F70" s="154">
        <v>45852.285013165398</v>
      </c>
      <c r="G70" s="154">
        <v>6749.931549119</v>
      </c>
      <c r="H70" s="154">
        <v>170.86036426643301</v>
      </c>
      <c r="I70" s="154">
        <v>1160654</v>
      </c>
      <c r="J70" s="154">
        <v>0</v>
      </c>
    </row>
    <row r="71" spans="1:10" ht="13.2">
      <c r="A71" s="151" t="s">
        <v>395</v>
      </c>
      <c r="B71" s="154">
        <v>17762</v>
      </c>
      <c r="C71" s="154">
        <v>170177.82800000001</v>
      </c>
      <c r="D71" s="155">
        <v>1.004</v>
      </c>
      <c r="E71" s="154">
        <v>170858.53931200001</v>
      </c>
      <c r="F71" s="154">
        <v>172961.27922590499</v>
      </c>
      <c r="G71" s="154">
        <v>9737.7141777899706</v>
      </c>
      <c r="H71" s="154">
        <v>3158.6429929373999</v>
      </c>
      <c r="I71" s="154">
        <v>56103817</v>
      </c>
      <c r="J71" s="154">
        <v>0</v>
      </c>
    </row>
    <row r="72" spans="1:10" ht="13.2">
      <c r="A72" s="151" t="s">
        <v>396</v>
      </c>
      <c r="B72" s="154">
        <v>28906</v>
      </c>
      <c r="C72" s="154">
        <v>187616.10699999999</v>
      </c>
      <c r="D72" s="155">
        <v>1.089</v>
      </c>
      <c r="E72" s="154">
        <v>204313.940523</v>
      </c>
      <c r="F72" s="154">
        <v>206828.41290134899</v>
      </c>
      <c r="G72" s="154">
        <v>7155.2069778367304</v>
      </c>
      <c r="H72" s="154">
        <v>576.13579298416505</v>
      </c>
      <c r="I72" s="154">
        <v>16653781</v>
      </c>
      <c r="J72" s="154">
        <v>0</v>
      </c>
    </row>
    <row r="73" spans="1:10" ht="13.2">
      <c r="A73" s="151" t="s">
        <v>397</v>
      </c>
      <c r="B73" s="154">
        <v>9152</v>
      </c>
      <c r="C73" s="154">
        <v>48831.055999999997</v>
      </c>
      <c r="D73" s="155">
        <v>1.1060000000000001</v>
      </c>
      <c r="E73" s="154">
        <v>54007.147936000001</v>
      </c>
      <c r="F73" s="154">
        <v>54671.808807259396</v>
      </c>
      <c r="G73" s="154">
        <v>5973.75533296104</v>
      </c>
      <c r="H73" s="154">
        <v>-605.315851891531</v>
      </c>
      <c r="I73" s="154">
        <v>0</v>
      </c>
      <c r="J73" s="154">
        <v>-5539851</v>
      </c>
    </row>
    <row r="74" spans="1:10" ht="13.2">
      <c r="A74" s="151" t="s">
        <v>398</v>
      </c>
      <c r="B74" s="154">
        <v>13422</v>
      </c>
      <c r="C74" s="154">
        <v>50834.334999999999</v>
      </c>
      <c r="D74" s="155">
        <v>1.1120000000000001</v>
      </c>
      <c r="E74" s="154">
        <v>56527.78052</v>
      </c>
      <c r="F74" s="154">
        <v>57223.462578517603</v>
      </c>
      <c r="G74" s="154">
        <v>4263.4080299893903</v>
      </c>
      <c r="H74" s="154">
        <v>-2315.6631548631699</v>
      </c>
      <c r="I74" s="154">
        <v>0</v>
      </c>
      <c r="J74" s="154">
        <v>-31080831</v>
      </c>
    </row>
    <row r="75" spans="1:10" ht="13.2">
      <c r="A75" s="151" t="s">
        <v>399</v>
      </c>
      <c r="B75" s="154">
        <v>147526</v>
      </c>
      <c r="C75" s="154">
        <v>896040.41099999996</v>
      </c>
      <c r="D75" s="155">
        <v>1.165</v>
      </c>
      <c r="E75" s="154">
        <v>1043887.078815</v>
      </c>
      <c r="F75" s="154">
        <v>1056734.09854883</v>
      </c>
      <c r="G75" s="154">
        <v>7163.0363362988801</v>
      </c>
      <c r="H75" s="154">
        <v>583.96515144631599</v>
      </c>
      <c r="I75" s="154">
        <v>86150043</v>
      </c>
      <c r="J75" s="154">
        <v>0</v>
      </c>
    </row>
    <row r="76" spans="1:10" ht="13.2">
      <c r="A76" s="151" t="s">
        <v>400</v>
      </c>
      <c r="B76" s="154">
        <v>7583</v>
      </c>
      <c r="C76" s="154">
        <v>39845.063999999998</v>
      </c>
      <c r="D76" s="155">
        <v>1.022</v>
      </c>
      <c r="E76" s="154">
        <v>40721.655407999999</v>
      </c>
      <c r="F76" s="154">
        <v>41222.812976895897</v>
      </c>
      <c r="G76" s="154">
        <v>5436.2142920870201</v>
      </c>
      <c r="H76" s="154">
        <v>-1142.8568927655499</v>
      </c>
      <c r="I76" s="154">
        <v>0</v>
      </c>
      <c r="J76" s="154">
        <v>-8666284</v>
      </c>
    </row>
    <row r="77" spans="1:10" ht="13.2">
      <c r="A77" s="151" t="s">
        <v>401</v>
      </c>
      <c r="B77" s="154">
        <v>31615</v>
      </c>
      <c r="C77" s="154">
        <v>262897.43699999998</v>
      </c>
      <c r="D77" s="155">
        <v>1.1100000000000001</v>
      </c>
      <c r="E77" s="154">
        <v>291816.15506999998</v>
      </c>
      <c r="F77" s="154">
        <v>295407.50894238497</v>
      </c>
      <c r="G77" s="154">
        <v>9343.9034933539297</v>
      </c>
      <c r="H77" s="154">
        <v>2764.8323085013599</v>
      </c>
      <c r="I77" s="154">
        <v>87410173</v>
      </c>
      <c r="J77" s="154">
        <v>0</v>
      </c>
    </row>
    <row r="78" spans="1:10" ht="13.2">
      <c r="A78" s="151" t="s">
        <v>402</v>
      </c>
      <c r="B78" s="154">
        <v>11558</v>
      </c>
      <c r="C78" s="154">
        <v>80056.585000000006</v>
      </c>
      <c r="D78" s="155">
        <v>1.052</v>
      </c>
      <c r="E78" s="154">
        <v>84219.527419999999</v>
      </c>
      <c r="F78" s="154">
        <v>85256.009193456499</v>
      </c>
      <c r="G78" s="154">
        <v>7376.3634879266701</v>
      </c>
      <c r="H78" s="154">
        <v>797.29230307410705</v>
      </c>
      <c r="I78" s="154">
        <v>9215104</v>
      </c>
      <c r="J78" s="154">
        <v>0</v>
      </c>
    </row>
    <row r="79" spans="1:10" ht="13.2">
      <c r="A79" s="151" t="s">
        <v>403</v>
      </c>
      <c r="B79" s="154">
        <v>18642</v>
      </c>
      <c r="C79" s="154">
        <v>137103.61199999999</v>
      </c>
      <c r="D79" s="155">
        <v>1.0740000000000001</v>
      </c>
      <c r="E79" s="154">
        <v>147249.27928799999</v>
      </c>
      <c r="F79" s="154">
        <v>149061.46226755399</v>
      </c>
      <c r="G79" s="154">
        <v>7996.0016236216097</v>
      </c>
      <c r="H79" s="154">
        <v>1416.9304387690499</v>
      </c>
      <c r="I79" s="154">
        <v>26414417</v>
      </c>
      <c r="J79" s="154">
        <v>0</v>
      </c>
    </row>
    <row r="80" spans="1:10" ht="13.2">
      <c r="A80" s="151" t="s">
        <v>404</v>
      </c>
      <c r="B80" s="154">
        <v>14833</v>
      </c>
      <c r="C80" s="154">
        <v>98021.83</v>
      </c>
      <c r="D80" s="155">
        <v>0.996</v>
      </c>
      <c r="E80" s="154">
        <v>97629.742679999996</v>
      </c>
      <c r="F80" s="154">
        <v>98831.2627067086</v>
      </c>
      <c r="G80" s="154">
        <v>6662.9314843058501</v>
      </c>
      <c r="H80" s="154">
        <v>83.860299453279396</v>
      </c>
      <c r="I80" s="154">
        <v>1243900</v>
      </c>
      <c r="J80" s="154">
        <v>0</v>
      </c>
    </row>
    <row r="81" spans="1:10" ht="13.2">
      <c r="A81" s="151" t="s">
        <v>405</v>
      </c>
      <c r="B81" s="154">
        <v>27544</v>
      </c>
      <c r="C81" s="154">
        <v>179740.09599999999</v>
      </c>
      <c r="D81" s="155">
        <v>1.044</v>
      </c>
      <c r="E81" s="154">
        <v>187648.66022399999</v>
      </c>
      <c r="F81" s="154">
        <v>189958.03457094601</v>
      </c>
      <c r="G81" s="154">
        <v>6896.5304447773196</v>
      </c>
      <c r="H81" s="154">
        <v>317.45925992475298</v>
      </c>
      <c r="I81" s="154">
        <v>8744098</v>
      </c>
      <c r="J81" s="154">
        <v>0</v>
      </c>
    </row>
    <row r="82" spans="1:10" ht="13.2">
      <c r="A82" s="151" t="s">
        <v>406</v>
      </c>
      <c r="B82" s="154">
        <v>34521</v>
      </c>
      <c r="C82" s="154">
        <v>249180.80799999999</v>
      </c>
      <c r="D82" s="155">
        <v>1.0589999999999999</v>
      </c>
      <c r="E82" s="154">
        <v>263882.47567199997</v>
      </c>
      <c r="F82" s="154">
        <v>267130.05238903197</v>
      </c>
      <c r="G82" s="154">
        <v>7738.1898667197202</v>
      </c>
      <c r="H82" s="154">
        <v>1159.1186818671599</v>
      </c>
      <c r="I82" s="154">
        <v>40013936</v>
      </c>
      <c r="J82" s="154">
        <v>0</v>
      </c>
    </row>
    <row r="83" spans="1:10" ht="18.75" customHeight="1">
      <c r="A83" s="145" t="s">
        <v>407</v>
      </c>
      <c r="B83" s="154"/>
      <c r="C83" s="154"/>
      <c r="D83" s="155"/>
      <c r="E83" s="154"/>
      <c r="F83" s="154"/>
      <c r="G83" s="154"/>
      <c r="H83" s="154"/>
      <c r="I83" s="154"/>
      <c r="J83" s="154"/>
    </row>
    <row r="84" spans="1:10" ht="13.2">
      <c r="A84" s="151" t="s">
        <v>408</v>
      </c>
      <c r="B84" s="154">
        <v>19896</v>
      </c>
      <c r="C84" s="154">
        <v>129965.395</v>
      </c>
      <c r="D84" s="155">
        <v>1.0609999999999999</v>
      </c>
      <c r="E84" s="154">
        <v>137893.28409500001</v>
      </c>
      <c r="F84" s="154">
        <v>139590.32372494001</v>
      </c>
      <c r="G84" s="154">
        <v>7015.9993830387803</v>
      </c>
      <c r="H84" s="154">
        <v>436.92819818621501</v>
      </c>
      <c r="I84" s="154">
        <v>8693123</v>
      </c>
      <c r="J84" s="154">
        <v>0</v>
      </c>
    </row>
    <row r="85" spans="1:10" ht="13.2">
      <c r="A85" s="151" t="s">
        <v>409</v>
      </c>
      <c r="B85" s="154">
        <v>8286</v>
      </c>
      <c r="C85" s="154">
        <v>52774.012000000002</v>
      </c>
      <c r="D85" s="155">
        <v>1.1539999999999999</v>
      </c>
      <c r="E85" s="154">
        <v>60901.209847999999</v>
      </c>
      <c r="F85" s="154">
        <v>61650.715288396401</v>
      </c>
      <c r="G85" s="154">
        <v>7440.3470055993703</v>
      </c>
      <c r="H85" s="154">
        <v>861.27582074680095</v>
      </c>
      <c r="I85" s="154">
        <v>7136531</v>
      </c>
      <c r="J85" s="154">
        <v>0</v>
      </c>
    </row>
    <row r="86" spans="1:10" ht="13.2">
      <c r="A86" s="151" t="s">
        <v>410</v>
      </c>
      <c r="B86" s="154">
        <v>28274</v>
      </c>
      <c r="C86" s="154">
        <v>241500.23699999999</v>
      </c>
      <c r="D86" s="155">
        <v>0.999</v>
      </c>
      <c r="E86" s="154">
        <v>241258.73676299999</v>
      </c>
      <c r="F86" s="154">
        <v>244227.885261007</v>
      </c>
      <c r="G86" s="154">
        <v>8637.8964865603502</v>
      </c>
      <c r="H86" s="154">
        <v>2058.82530170779</v>
      </c>
      <c r="I86" s="154">
        <v>58211227</v>
      </c>
      <c r="J86" s="154">
        <v>0</v>
      </c>
    </row>
    <row r="87" spans="1:10" ht="13.2">
      <c r="A87" s="151" t="s">
        <v>411</v>
      </c>
      <c r="B87" s="154">
        <v>9964</v>
      </c>
      <c r="C87" s="154">
        <v>76442.974000000002</v>
      </c>
      <c r="D87" s="155">
        <v>0.999</v>
      </c>
      <c r="E87" s="154">
        <v>76366.531025999997</v>
      </c>
      <c r="F87" s="154">
        <v>77306.366714175005</v>
      </c>
      <c r="G87" s="154">
        <v>7758.5675144695897</v>
      </c>
      <c r="H87" s="154">
        <v>1179.4963296170199</v>
      </c>
      <c r="I87" s="154">
        <v>11752501</v>
      </c>
      <c r="J87" s="154">
        <v>0</v>
      </c>
    </row>
    <row r="88" spans="1:10" ht="13.2">
      <c r="A88" s="151" t="s">
        <v>412</v>
      </c>
      <c r="B88" s="154">
        <v>11980</v>
      </c>
      <c r="C88" s="154">
        <v>105321.45</v>
      </c>
      <c r="D88" s="155">
        <v>1.0589999999999999</v>
      </c>
      <c r="E88" s="154">
        <v>111535.41555000001</v>
      </c>
      <c r="F88" s="154">
        <v>112908.071379995</v>
      </c>
      <c r="G88" s="154">
        <v>9424.7138046740201</v>
      </c>
      <c r="H88" s="154">
        <v>2845.6426198214599</v>
      </c>
      <c r="I88" s="154">
        <v>34090799</v>
      </c>
      <c r="J88" s="154">
        <v>0</v>
      </c>
    </row>
    <row r="89" spans="1:10" ht="13.2">
      <c r="A89" s="151" t="s">
        <v>413</v>
      </c>
      <c r="B89" s="154">
        <v>9082</v>
      </c>
      <c r="C89" s="154">
        <v>51242.491000000002</v>
      </c>
      <c r="D89" s="155">
        <v>1.198</v>
      </c>
      <c r="E89" s="154">
        <v>61388.504218000002</v>
      </c>
      <c r="F89" s="154">
        <v>62144.006744206301</v>
      </c>
      <c r="G89" s="154">
        <v>6842.5464373713203</v>
      </c>
      <c r="H89" s="154">
        <v>263.47525251875402</v>
      </c>
      <c r="I89" s="154">
        <v>2392882</v>
      </c>
      <c r="J89" s="154">
        <v>0</v>
      </c>
    </row>
    <row r="90" spans="1:10" ht="13.2">
      <c r="A90" s="151" t="s">
        <v>414</v>
      </c>
      <c r="B90" s="154">
        <v>98293</v>
      </c>
      <c r="C90" s="154">
        <v>676854.90099999995</v>
      </c>
      <c r="D90" s="155">
        <v>1.036</v>
      </c>
      <c r="E90" s="154">
        <v>701221.67743599997</v>
      </c>
      <c r="F90" s="154">
        <v>709851.54642339598</v>
      </c>
      <c r="G90" s="154">
        <v>7221.7914441862204</v>
      </c>
      <c r="H90" s="154">
        <v>642.72025933365001</v>
      </c>
      <c r="I90" s="154">
        <v>63174902</v>
      </c>
      <c r="J90" s="154">
        <v>0</v>
      </c>
    </row>
    <row r="91" spans="1:10" ht="13.2">
      <c r="A91" s="151" t="s">
        <v>415</v>
      </c>
      <c r="B91" s="154">
        <v>17670</v>
      </c>
      <c r="C91" s="154">
        <v>107466.996</v>
      </c>
      <c r="D91" s="155">
        <v>1.038</v>
      </c>
      <c r="E91" s="154">
        <v>111550.74184800001</v>
      </c>
      <c r="F91" s="154">
        <v>112923.58629729701</v>
      </c>
      <c r="G91" s="154">
        <v>6390.6953195980404</v>
      </c>
      <c r="H91" s="154">
        <v>-188.37586525452099</v>
      </c>
      <c r="I91" s="154">
        <v>0</v>
      </c>
      <c r="J91" s="154">
        <v>-3328602</v>
      </c>
    </row>
    <row r="92" spans="1:10" ht="18.75" customHeight="1">
      <c r="A92" s="145" t="s">
        <v>416</v>
      </c>
      <c r="B92" s="154"/>
      <c r="C92" s="154"/>
      <c r="D92" s="155"/>
      <c r="E92" s="154"/>
      <c r="F92" s="154"/>
      <c r="G92" s="154"/>
      <c r="H92" s="154"/>
      <c r="I92" s="154"/>
      <c r="J92" s="154"/>
    </row>
    <row r="93" spans="1:10" ht="13.2">
      <c r="A93" s="151" t="s">
        <v>417</v>
      </c>
      <c r="B93" s="154">
        <v>10672</v>
      </c>
      <c r="C93" s="154">
        <v>72799.054999999993</v>
      </c>
      <c r="D93" s="155">
        <v>1.0840000000000001</v>
      </c>
      <c r="E93" s="154">
        <v>78914.175619999995</v>
      </c>
      <c r="F93" s="154">
        <v>79885.364929690302</v>
      </c>
      <c r="G93" s="154">
        <v>7485.5102070549401</v>
      </c>
      <c r="H93" s="154">
        <v>906.43902220237203</v>
      </c>
      <c r="I93" s="154">
        <v>9673517</v>
      </c>
      <c r="J93" s="154">
        <v>0</v>
      </c>
    </row>
    <row r="94" spans="1:10" ht="13.2">
      <c r="A94" s="151" t="s">
        <v>418</v>
      </c>
      <c r="B94" s="154">
        <v>9037</v>
      </c>
      <c r="C94" s="154">
        <v>71747.358999999997</v>
      </c>
      <c r="D94" s="155">
        <v>1.1539999999999999</v>
      </c>
      <c r="E94" s="154">
        <v>82796.452286</v>
      </c>
      <c r="F94" s="154">
        <v>83815.420408123595</v>
      </c>
      <c r="G94" s="154">
        <v>9274.6951873546095</v>
      </c>
      <c r="H94" s="154">
        <v>2695.6240025020502</v>
      </c>
      <c r="I94" s="154">
        <v>24360354</v>
      </c>
      <c r="J94" s="154">
        <v>0</v>
      </c>
    </row>
    <row r="95" spans="1:10" ht="13.2">
      <c r="A95" s="151" t="s">
        <v>419</v>
      </c>
      <c r="B95" s="154">
        <v>13679</v>
      </c>
      <c r="C95" s="154">
        <v>131680.5</v>
      </c>
      <c r="D95" s="155">
        <v>1.0169999999999999</v>
      </c>
      <c r="E95" s="154">
        <v>133919.06849999999</v>
      </c>
      <c r="F95" s="154">
        <v>135567.19783378599</v>
      </c>
      <c r="G95" s="154">
        <v>9910.60734218775</v>
      </c>
      <c r="H95" s="154">
        <v>3331.5361573351902</v>
      </c>
      <c r="I95" s="154">
        <v>45572083</v>
      </c>
      <c r="J95" s="154">
        <v>0</v>
      </c>
    </row>
    <row r="96" spans="1:10" ht="13.2">
      <c r="A96" s="151" t="s">
        <v>420</v>
      </c>
      <c r="B96" s="154">
        <v>5335</v>
      </c>
      <c r="C96" s="154">
        <v>26989.322</v>
      </c>
      <c r="D96" s="155">
        <v>1.472</v>
      </c>
      <c r="E96" s="154">
        <v>39728.281984000001</v>
      </c>
      <c r="F96" s="154">
        <v>40217.214199943301</v>
      </c>
      <c r="G96" s="154">
        <v>7538.3719212639699</v>
      </c>
      <c r="H96" s="154">
        <v>959.30073641140302</v>
      </c>
      <c r="I96" s="154">
        <v>5117869</v>
      </c>
      <c r="J96" s="154">
        <v>0</v>
      </c>
    </row>
    <row r="97" spans="1:10" ht="13.2">
      <c r="A97" s="151" t="s">
        <v>421</v>
      </c>
      <c r="B97" s="154">
        <v>72744</v>
      </c>
      <c r="C97" s="154">
        <v>651995.57400000002</v>
      </c>
      <c r="D97" s="155">
        <v>0.97499999999999998</v>
      </c>
      <c r="E97" s="154">
        <v>635695.68464999995</v>
      </c>
      <c r="F97" s="154">
        <v>643519.13142997096</v>
      </c>
      <c r="G97" s="154">
        <v>8846.3533958810494</v>
      </c>
      <c r="H97" s="154">
        <v>2267.2822110284801</v>
      </c>
      <c r="I97" s="154">
        <v>164931177</v>
      </c>
      <c r="J97" s="154">
        <v>0</v>
      </c>
    </row>
    <row r="98" spans="1:10" ht="13.2">
      <c r="A98" s="151" t="s">
        <v>422</v>
      </c>
      <c r="B98" s="154">
        <v>13073</v>
      </c>
      <c r="C98" s="154">
        <v>107795.825</v>
      </c>
      <c r="D98" s="155">
        <v>1.151</v>
      </c>
      <c r="E98" s="154">
        <v>124072.994575</v>
      </c>
      <c r="F98" s="154">
        <v>125599.949206481</v>
      </c>
      <c r="G98" s="154">
        <v>9607.5842734247308</v>
      </c>
      <c r="H98" s="154">
        <v>3028.5130885721601</v>
      </c>
      <c r="I98" s="154">
        <v>39591752</v>
      </c>
      <c r="J98" s="154">
        <v>0</v>
      </c>
    </row>
    <row r="99" spans="1:10" ht="13.2">
      <c r="A99" s="151" t="s">
        <v>423</v>
      </c>
      <c r="B99" s="154">
        <v>16178</v>
      </c>
      <c r="C99" s="154">
        <v>116005.96400000001</v>
      </c>
      <c r="D99" s="155">
        <v>1.0509999999999999</v>
      </c>
      <c r="E99" s="154">
        <v>121922.26816399999</v>
      </c>
      <c r="F99" s="154">
        <v>123422.754008574</v>
      </c>
      <c r="G99" s="154">
        <v>7629.0489559015004</v>
      </c>
      <c r="H99" s="154">
        <v>1049.97777104893</v>
      </c>
      <c r="I99" s="154">
        <v>16986540</v>
      </c>
      <c r="J99" s="154">
        <v>0</v>
      </c>
    </row>
    <row r="100" spans="1:10" ht="13.2">
      <c r="A100" s="151" t="s">
        <v>424</v>
      </c>
      <c r="B100" s="154">
        <v>19985</v>
      </c>
      <c r="C100" s="154">
        <v>171599.92</v>
      </c>
      <c r="D100" s="155">
        <v>1.008</v>
      </c>
      <c r="E100" s="154">
        <v>172972.71935999999</v>
      </c>
      <c r="F100" s="154">
        <v>175101.47828817301</v>
      </c>
      <c r="G100" s="154">
        <v>8761.6451482698594</v>
      </c>
      <c r="H100" s="154">
        <v>2182.5739634172901</v>
      </c>
      <c r="I100" s="154">
        <v>43618741</v>
      </c>
      <c r="J100" s="154">
        <v>0</v>
      </c>
    </row>
    <row r="101" spans="1:10" ht="13.2">
      <c r="A101" s="151" t="s">
        <v>425</v>
      </c>
      <c r="B101" s="154">
        <v>26939</v>
      </c>
      <c r="C101" s="154">
        <v>175275.44399999999</v>
      </c>
      <c r="D101" s="155">
        <v>1.0349999999999999</v>
      </c>
      <c r="E101" s="154">
        <v>181410.08454000001</v>
      </c>
      <c r="F101" s="154">
        <v>183642.68132493799</v>
      </c>
      <c r="G101" s="154">
        <v>6816.9821197868596</v>
      </c>
      <c r="H101" s="154">
        <v>237.91093493429301</v>
      </c>
      <c r="I101" s="154">
        <v>6409083</v>
      </c>
      <c r="J101" s="154">
        <v>0</v>
      </c>
    </row>
    <row r="102" spans="1:10" ht="13.2">
      <c r="A102" s="151" t="s">
        <v>426</v>
      </c>
      <c r="B102" s="154">
        <v>6984</v>
      </c>
      <c r="C102" s="154">
        <v>47934.788</v>
      </c>
      <c r="D102" s="155">
        <v>0.99</v>
      </c>
      <c r="E102" s="154">
        <v>47455.440119999999</v>
      </c>
      <c r="F102" s="154">
        <v>48039.469741662899</v>
      </c>
      <c r="G102" s="154">
        <v>6878.5036858051199</v>
      </c>
      <c r="H102" s="154">
        <v>299.43250095255303</v>
      </c>
      <c r="I102" s="154">
        <v>2091237</v>
      </c>
      <c r="J102" s="154">
        <v>0</v>
      </c>
    </row>
    <row r="103" spans="1:10" ht="13.2">
      <c r="A103" s="151" t="s">
        <v>427</v>
      </c>
      <c r="B103" s="154">
        <v>15384</v>
      </c>
      <c r="C103" s="154">
        <v>118374.27099999999</v>
      </c>
      <c r="D103" s="155">
        <v>1.077</v>
      </c>
      <c r="E103" s="154">
        <v>127489.089867</v>
      </c>
      <c r="F103" s="154">
        <v>129058.08606075399</v>
      </c>
      <c r="G103" s="154">
        <v>8389.1111583953098</v>
      </c>
      <c r="H103" s="154">
        <v>1810.03997354275</v>
      </c>
      <c r="I103" s="154">
        <v>27845655</v>
      </c>
      <c r="J103" s="154">
        <v>0</v>
      </c>
    </row>
    <row r="104" spans="1:10" ht="13.2">
      <c r="A104" s="151" t="s">
        <v>428</v>
      </c>
      <c r="B104" s="154">
        <v>36398</v>
      </c>
      <c r="C104" s="154">
        <v>299844.07900000003</v>
      </c>
      <c r="D104" s="155">
        <v>0.96699999999999997</v>
      </c>
      <c r="E104" s="154">
        <v>289949.22439300001</v>
      </c>
      <c r="F104" s="154">
        <v>293517.60212578502</v>
      </c>
      <c r="G104" s="154">
        <v>8064.1134712287703</v>
      </c>
      <c r="H104" s="154">
        <v>1485.0422863762101</v>
      </c>
      <c r="I104" s="154">
        <v>54052569</v>
      </c>
      <c r="J104" s="154">
        <v>0</v>
      </c>
    </row>
    <row r="105" spans="1:10" ht="18.75" customHeight="1">
      <c r="A105" s="145" t="s">
        <v>429</v>
      </c>
      <c r="B105" s="154"/>
      <c r="C105" s="154"/>
      <c r="D105" s="155"/>
      <c r="E105" s="154"/>
      <c r="F105" s="154"/>
      <c r="G105" s="154"/>
      <c r="H105" s="154"/>
      <c r="I105" s="154"/>
      <c r="J105" s="154"/>
    </row>
    <row r="106" spans="1:10" ht="13.2">
      <c r="A106" s="151" t="s">
        <v>430</v>
      </c>
      <c r="B106" s="154">
        <v>61000</v>
      </c>
      <c r="C106" s="154">
        <v>441427.7</v>
      </c>
      <c r="D106" s="155">
        <v>0.91800000000000004</v>
      </c>
      <c r="E106" s="154">
        <v>405230.6286</v>
      </c>
      <c r="F106" s="154">
        <v>410217.76369155198</v>
      </c>
      <c r="G106" s="154">
        <v>6724.8813719926602</v>
      </c>
      <c r="H106" s="154">
        <v>145.81018714009099</v>
      </c>
      <c r="I106" s="154">
        <v>8894421</v>
      </c>
      <c r="J106" s="154">
        <v>0</v>
      </c>
    </row>
    <row r="107" spans="1:10" ht="18.75" customHeight="1">
      <c r="A107" s="145" t="s">
        <v>431</v>
      </c>
      <c r="B107" s="154"/>
      <c r="C107" s="154"/>
      <c r="D107" s="155"/>
      <c r="E107" s="154"/>
      <c r="F107" s="154"/>
      <c r="G107" s="154"/>
      <c r="H107" s="154"/>
      <c r="I107" s="154"/>
      <c r="J107" s="154"/>
    </row>
    <row r="108" spans="1:10" ht="13.2">
      <c r="A108" s="151" t="s">
        <v>432</v>
      </c>
      <c r="B108" s="154">
        <v>31807</v>
      </c>
      <c r="C108" s="154">
        <v>294964.92200000002</v>
      </c>
      <c r="D108" s="155">
        <v>0.97799999999999998</v>
      </c>
      <c r="E108" s="154">
        <v>288475.69371600001</v>
      </c>
      <c r="F108" s="154">
        <v>292025.936845847</v>
      </c>
      <c r="G108" s="154">
        <v>9181.1845457241307</v>
      </c>
      <c r="H108" s="154">
        <v>2602.11336087156</v>
      </c>
      <c r="I108" s="154">
        <v>82765420</v>
      </c>
      <c r="J108" s="154">
        <v>0</v>
      </c>
    </row>
    <row r="109" spans="1:10" ht="13.2">
      <c r="A109" s="151" t="s">
        <v>433</v>
      </c>
      <c r="B109" s="154">
        <v>66336</v>
      </c>
      <c r="C109" s="154">
        <v>491502.06900000002</v>
      </c>
      <c r="D109" s="155">
        <v>1.1499999999999999</v>
      </c>
      <c r="E109" s="154">
        <v>565227.37934999994</v>
      </c>
      <c r="F109" s="154">
        <v>572183.57934900105</v>
      </c>
      <c r="G109" s="154">
        <v>8625.5363505336609</v>
      </c>
      <c r="H109" s="154">
        <v>2046.46516568109</v>
      </c>
      <c r="I109" s="154">
        <v>135754313</v>
      </c>
      <c r="J109" s="154">
        <v>0</v>
      </c>
    </row>
    <row r="110" spans="1:10" ht="13.2">
      <c r="A110" s="151" t="s">
        <v>434</v>
      </c>
      <c r="B110" s="154">
        <v>13013</v>
      </c>
      <c r="C110" s="154">
        <v>97423.351999999999</v>
      </c>
      <c r="D110" s="155">
        <v>1.1499999999999999</v>
      </c>
      <c r="E110" s="154">
        <v>112036.8548</v>
      </c>
      <c r="F110" s="154">
        <v>113415.681795508</v>
      </c>
      <c r="G110" s="154">
        <v>8715.5676473916501</v>
      </c>
      <c r="H110" s="154">
        <v>2136.4964625390899</v>
      </c>
      <c r="I110" s="154">
        <v>27802228</v>
      </c>
      <c r="J110" s="154">
        <v>0</v>
      </c>
    </row>
    <row r="111" spans="1:10" ht="13.2">
      <c r="A111" s="151" t="s">
        <v>435</v>
      </c>
      <c r="B111" s="154">
        <v>28775</v>
      </c>
      <c r="C111" s="154">
        <v>227667.04</v>
      </c>
      <c r="D111" s="155">
        <v>0.93100000000000005</v>
      </c>
      <c r="E111" s="154">
        <v>211958.01423999999</v>
      </c>
      <c r="F111" s="154">
        <v>214566.56151196701</v>
      </c>
      <c r="G111" s="154">
        <v>7456.7006607112799</v>
      </c>
      <c r="H111" s="154">
        <v>877.62947585870995</v>
      </c>
      <c r="I111" s="154">
        <v>25253788</v>
      </c>
      <c r="J111" s="154">
        <v>0</v>
      </c>
    </row>
    <row r="112" spans="1:10" ht="13.2">
      <c r="A112" s="151" t="s">
        <v>436</v>
      </c>
      <c r="B112" s="154">
        <v>17434</v>
      </c>
      <c r="C112" s="154">
        <v>140034.95699999999</v>
      </c>
      <c r="D112" s="155">
        <v>0.95399999999999996</v>
      </c>
      <c r="E112" s="154">
        <v>133593.34897799999</v>
      </c>
      <c r="F112" s="154">
        <v>135237.46971237799</v>
      </c>
      <c r="G112" s="154">
        <v>7757.1108014441697</v>
      </c>
      <c r="H112" s="154">
        <v>1178.0396165916</v>
      </c>
      <c r="I112" s="154">
        <v>20537943</v>
      </c>
      <c r="J112" s="154">
        <v>0</v>
      </c>
    </row>
    <row r="113" spans="1:10" ht="18.75" customHeight="1">
      <c r="A113" s="145" t="s">
        <v>437</v>
      </c>
      <c r="B113" s="154"/>
      <c r="C113" s="154"/>
      <c r="D113" s="155"/>
      <c r="E113" s="154"/>
      <c r="F113" s="154"/>
      <c r="G113" s="154"/>
      <c r="H113" s="154"/>
      <c r="I113" s="154"/>
      <c r="J113" s="154"/>
    </row>
    <row r="114" spans="1:10" ht="13.2">
      <c r="A114" s="151" t="s">
        <v>438</v>
      </c>
      <c r="B114" s="154">
        <v>15971</v>
      </c>
      <c r="C114" s="154">
        <v>88373.751999999993</v>
      </c>
      <c r="D114" s="155">
        <v>0.91400000000000003</v>
      </c>
      <c r="E114" s="154">
        <v>80773.609328000006</v>
      </c>
      <c r="F114" s="154">
        <v>81767.682512800195</v>
      </c>
      <c r="G114" s="154">
        <v>5119.7597215453097</v>
      </c>
      <c r="H114" s="154">
        <v>-1459.3114633072501</v>
      </c>
      <c r="I114" s="154">
        <v>0</v>
      </c>
      <c r="J114" s="154">
        <v>-23306663</v>
      </c>
    </row>
    <row r="115" spans="1:10" ht="13.2">
      <c r="A115" s="151" t="s">
        <v>439</v>
      </c>
      <c r="B115" s="154">
        <v>12498</v>
      </c>
      <c r="C115" s="154">
        <v>77068.702000000005</v>
      </c>
      <c r="D115" s="155">
        <v>1.0089999999999999</v>
      </c>
      <c r="E115" s="154">
        <v>77762.320317999998</v>
      </c>
      <c r="F115" s="154">
        <v>78719.333853226199</v>
      </c>
      <c r="G115" s="154">
        <v>6298.5544769744101</v>
      </c>
      <c r="H115" s="154">
        <v>-280.51670787815698</v>
      </c>
      <c r="I115" s="154">
        <v>0</v>
      </c>
      <c r="J115" s="154">
        <v>-3505898</v>
      </c>
    </row>
    <row r="116" spans="1:10" ht="13.2">
      <c r="A116" s="151" t="s">
        <v>440</v>
      </c>
      <c r="B116" s="154">
        <v>20042</v>
      </c>
      <c r="C116" s="154">
        <v>69443.777000000002</v>
      </c>
      <c r="D116" s="155">
        <v>0.93100000000000005</v>
      </c>
      <c r="E116" s="154">
        <v>64652.156387000003</v>
      </c>
      <c r="F116" s="154">
        <v>65447.824372354597</v>
      </c>
      <c r="G116" s="154">
        <v>3265.5335980618001</v>
      </c>
      <c r="H116" s="154">
        <v>-3313.5375867907701</v>
      </c>
      <c r="I116" s="154">
        <v>0</v>
      </c>
      <c r="J116" s="154">
        <v>-66409920</v>
      </c>
    </row>
    <row r="117" spans="1:10" ht="13.2">
      <c r="A117" s="151" t="s">
        <v>441</v>
      </c>
      <c r="B117" s="154">
        <v>15984</v>
      </c>
      <c r="C117" s="154">
        <v>57628.26</v>
      </c>
      <c r="D117" s="155">
        <v>1.1100000000000001</v>
      </c>
      <c r="E117" s="154">
        <v>63967.368600000002</v>
      </c>
      <c r="F117" s="154">
        <v>64754.608966705397</v>
      </c>
      <c r="G117" s="154">
        <v>4051.2142746937802</v>
      </c>
      <c r="H117" s="154">
        <v>-2527.85691015879</v>
      </c>
      <c r="I117" s="154">
        <v>0</v>
      </c>
      <c r="J117" s="154">
        <v>-40405265</v>
      </c>
    </row>
    <row r="118" spans="1:10" ht="13.2">
      <c r="A118" s="151" t="s">
        <v>442</v>
      </c>
      <c r="B118" s="154">
        <v>34878</v>
      </c>
      <c r="C118" s="154">
        <v>336860.65700000001</v>
      </c>
      <c r="D118" s="155">
        <v>0.871</v>
      </c>
      <c r="E118" s="154">
        <v>293405.632247</v>
      </c>
      <c r="F118" s="154">
        <v>297016.547664952</v>
      </c>
      <c r="G118" s="154">
        <v>8515.87096923424</v>
      </c>
      <c r="H118" s="154">
        <v>1936.79978438167</v>
      </c>
      <c r="I118" s="154">
        <v>67551703</v>
      </c>
      <c r="J118" s="154">
        <v>0</v>
      </c>
    </row>
    <row r="119" spans="1:10" ht="13.2">
      <c r="A119" s="151" t="s">
        <v>443</v>
      </c>
      <c r="B119" s="154">
        <v>152067</v>
      </c>
      <c r="C119" s="154">
        <v>778532.48400000005</v>
      </c>
      <c r="D119" s="155">
        <v>1.042</v>
      </c>
      <c r="E119" s="154">
        <v>811230.84832800005</v>
      </c>
      <c r="F119" s="154">
        <v>821214.58979646501</v>
      </c>
      <c r="G119" s="154">
        <v>5400.3471482732302</v>
      </c>
      <c r="H119" s="154">
        <v>-1178.72403657934</v>
      </c>
      <c r="I119" s="154">
        <v>0</v>
      </c>
      <c r="J119" s="154">
        <v>-179245028</v>
      </c>
    </row>
    <row r="120" spans="1:10" ht="13.2">
      <c r="A120" s="151" t="s">
        <v>444</v>
      </c>
      <c r="B120" s="154">
        <v>52175</v>
      </c>
      <c r="C120" s="154">
        <v>394511.72899999999</v>
      </c>
      <c r="D120" s="155">
        <v>1.01</v>
      </c>
      <c r="E120" s="154">
        <v>398456.84629000002</v>
      </c>
      <c r="F120" s="154">
        <v>403360.61708212201</v>
      </c>
      <c r="G120" s="154">
        <v>7730.9174332941502</v>
      </c>
      <c r="H120" s="154">
        <v>1151.84624844158</v>
      </c>
      <c r="I120" s="154">
        <v>60097578</v>
      </c>
      <c r="J120" s="154">
        <v>0</v>
      </c>
    </row>
    <row r="121" spans="1:10" ht="13.2">
      <c r="A121" s="151" t="s">
        <v>445</v>
      </c>
      <c r="B121" s="154">
        <v>28383</v>
      </c>
      <c r="C121" s="154">
        <v>160098.70800000001</v>
      </c>
      <c r="D121" s="155">
        <v>0.91600000000000004</v>
      </c>
      <c r="E121" s="154">
        <v>146650.416528</v>
      </c>
      <c r="F121" s="154">
        <v>148455.22936010099</v>
      </c>
      <c r="G121" s="154">
        <v>5230.4276982736401</v>
      </c>
      <c r="H121" s="154">
        <v>-1348.6434865789299</v>
      </c>
      <c r="I121" s="154">
        <v>0</v>
      </c>
      <c r="J121" s="154">
        <v>-38278548</v>
      </c>
    </row>
    <row r="122" spans="1:10" ht="13.2">
      <c r="A122" s="151" t="s">
        <v>446</v>
      </c>
      <c r="B122" s="154">
        <v>15536</v>
      </c>
      <c r="C122" s="154">
        <v>107905.986</v>
      </c>
      <c r="D122" s="155">
        <v>0.94</v>
      </c>
      <c r="E122" s="154">
        <v>101431.62684</v>
      </c>
      <c r="F122" s="154">
        <v>102679.93629616</v>
      </c>
      <c r="G122" s="154">
        <v>6609.1617080432397</v>
      </c>
      <c r="H122" s="154">
        <v>30.090523190677199</v>
      </c>
      <c r="I122" s="154">
        <v>467486</v>
      </c>
      <c r="J122" s="154">
        <v>0</v>
      </c>
    </row>
    <row r="123" spans="1:10" ht="13.2">
      <c r="A123" s="151" t="s">
        <v>447</v>
      </c>
      <c r="B123" s="154">
        <v>17487</v>
      </c>
      <c r="C123" s="154">
        <v>98064.61</v>
      </c>
      <c r="D123" s="155">
        <v>0.98899999999999999</v>
      </c>
      <c r="E123" s="154">
        <v>96985.899290000001</v>
      </c>
      <c r="F123" s="154">
        <v>98179.495596888097</v>
      </c>
      <c r="G123" s="154">
        <v>5614.42760890307</v>
      </c>
      <c r="H123" s="154">
        <v>-964.64357594949195</v>
      </c>
      <c r="I123" s="154">
        <v>0</v>
      </c>
      <c r="J123" s="154">
        <v>-16868722</v>
      </c>
    </row>
    <row r="124" spans="1:10" ht="13.2">
      <c r="A124" s="151" t="s">
        <v>448</v>
      </c>
      <c r="B124" s="154">
        <v>17734</v>
      </c>
      <c r="C124" s="154">
        <v>122123.908</v>
      </c>
      <c r="D124" s="155">
        <v>1.008</v>
      </c>
      <c r="E124" s="154">
        <v>123100.89926400001</v>
      </c>
      <c r="F124" s="154">
        <v>124615.89041025699</v>
      </c>
      <c r="G124" s="154">
        <v>7026.9476942741003</v>
      </c>
      <c r="H124" s="154">
        <v>447.87650942153198</v>
      </c>
      <c r="I124" s="154">
        <v>7942642</v>
      </c>
      <c r="J124" s="154">
        <v>0</v>
      </c>
    </row>
    <row r="125" spans="1:10" ht="13.2">
      <c r="A125" s="151" t="s">
        <v>449</v>
      </c>
      <c r="B125" s="154">
        <v>86376</v>
      </c>
      <c r="C125" s="154">
        <v>667773.26</v>
      </c>
      <c r="D125" s="155">
        <v>1.0309999999999999</v>
      </c>
      <c r="E125" s="154">
        <v>688474.23106000002</v>
      </c>
      <c r="F125" s="154">
        <v>696947.21842823201</v>
      </c>
      <c r="G125" s="154">
        <v>8068.7600540454796</v>
      </c>
      <c r="H125" s="154">
        <v>1489.68886919291</v>
      </c>
      <c r="I125" s="154">
        <v>128673366</v>
      </c>
      <c r="J125" s="154">
        <v>0</v>
      </c>
    </row>
    <row r="126" spans="1:10" ht="13.2">
      <c r="A126" s="151" t="s">
        <v>450</v>
      </c>
      <c r="B126" s="154">
        <v>32526</v>
      </c>
      <c r="C126" s="154">
        <v>147205.27499999999</v>
      </c>
      <c r="D126" s="155">
        <v>0.99199999999999999</v>
      </c>
      <c r="E126" s="154">
        <v>146027.63279999999</v>
      </c>
      <c r="F126" s="154">
        <v>147824.78109155199</v>
      </c>
      <c r="G126" s="154">
        <v>4544.8189476588695</v>
      </c>
      <c r="H126" s="154">
        <v>-2034.2522371937</v>
      </c>
      <c r="I126" s="154">
        <v>0</v>
      </c>
      <c r="J126" s="154">
        <v>-66166088</v>
      </c>
    </row>
    <row r="127" spans="1:10" ht="13.2">
      <c r="A127" s="151" t="s">
        <v>451</v>
      </c>
      <c r="B127" s="154">
        <v>47287</v>
      </c>
      <c r="C127" s="154">
        <v>272070.027</v>
      </c>
      <c r="D127" s="155">
        <v>1.032</v>
      </c>
      <c r="E127" s="154">
        <v>280776.26786399999</v>
      </c>
      <c r="F127" s="154">
        <v>284231.754886729</v>
      </c>
      <c r="G127" s="154">
        <v>6010.7800217127096</v>
      </c>
      <c r="H127" s="154">
        <v>-568.29116313985799</v>
      </c>
      <c r="I127" s="154">
        <v>0</v>
      </c>
      <c r="J127" s="154">
        <v>-26872784</v>
      </c>
    </row>
    <row r="128" spans="1:10" ht="13.2">
      <c r="A128" s="151" t="s">
        <v>452</v>
      </c>
      <c r="B128" s="154">
        <v>24656</v>
      </c>
      <c r="C128" s="154">
        <v>91336.437999999995</v>
      </c>
      <c r="D128" s="155">
        <v>1.024</v>
      </c>
      <c r="E128" s="154">
        <v>93528.512512000001</v>
      </c>
      <c r="F128" s="154">
        <v>94679.559086195804</v>
      </c>
      <c r="G128" s="154">
        <v>3840.0210531390298</v>
      </c>
      <c r="H128" s="154">
        <v>-2739.0501317135399</v>
      </c>
      <c r="I128" s="154">
        <v>0</v>
      </c>
      <c r="J128" s="154">
        <v>-67534020</v>
      </c>
    </row>
    <row r="129" spans="1:10" ht="13.2">
      <c r="A129" s="151" t="s">
        <v>453</v>
      </c>
      <c r="B129" s="154">
        <v>131671</v>
      </c>
      <c r="C129" s="154">
        <v>841151.61199999996</v>
      </c>
      <c r="D129" s="155">
        <v>1.0549999999999999</v>
      </c>
      <c r="E129" s="154">
        <v>887414.95065999997</v>
      </c>
      <c r="F129" s="154">
        <v>898336.282683925</v>
      </c>
      <c r="G129" s="154">
        <v>6822.5826695622</v>
      </c>
      <c r="H129" s="154">
        <v>243.51148470963699</v>
      </c>
      <c r="I129" s="154">
        <v>32063401</v>
      </c>
      <c r="J129" s="154">
        <v>0</v>
      </c>
    </row>
    <row r="130" spans="1:10" ht="13.2">
      <c r="A130" s="151" t="s">
        <v>454</v>
      </c>
      <c r="B130" s="154">
        <v>365619</v>
      </c>
      <c r="C130" s="154">
        <v>1937385.0530000001</v>
      </c>
      <c r="D130" s="155">
        <v>1.101</v>
      </c>
      <c r="E130" s="154">
        <v>2133060.9433530001</v>
      </c>
      <c r="F130" s="154">
        <v>2159312.3230173802</v>
      </c>
      <c r="G130" s="154">
        <v>5905.9083992281103</v>
      </c>
      <c r="H130" s="154">
        <v>-673.16278562445495</v>
      </c>
      <c r="I130" s="154">
        <v>0</v>
      </c>
      <c r="J130" s="154">
        <v>-246121105</v>
      </c>
    </row>
    <row r="131" spans="1:10" ht="13.2">
      <c r="A131" s="151" t="s">
        <v>455</v>
      </c>
      <c r="B131" s="154">
        <v>13000</v>
      </c>
      <c r="C131" s="154">
        <v>82558.201000000001</v>
      </c>
      <c r="D131" s="155">
        <v>0.91300000000000003</v>
      </c>
      <c r="E131" s="154">
        <v>75375.637512999994</v>
      </c>
      <c r="F131" s="154">
        <v>76303.278368252999</v>
      </c>
      <c r="G131" s="154">
        <v>5869.4829514040703</v>
      </c>
      <c r="H131" s="154">
        <v>-709.58823344849304</v>
      </c>
      <c r="I131" s="154">
        <v>0</v>
      </c>
      <c r="J131" s="154">
        <v>-9224647</v>
      </c>
    </row>
    <row r="132" spans="1:10" ht="13.2">
      <c r="A132" s="151" t="s">
        <v>456</v>
      </c>
      <c r="B132" s="154">
        <v>7239</v>
      </c>
      <c r="C132" s="154">
        <v>39576.864000000001</v>
      </c>
      <c r="D132" s="155">
        <v>0.85199999999999998</v>
      </c>
      <c r="E132" s="154">
        <v>33719.488127999997</v>
      </c>
      <c r="F132" s="154">
        <v>34134.4706852003</v>
      </c>
      <c r="G132" s="154">
        <v>4715.3571881752096</v>
      </c>
      <c r="H132" s="154">
        <v>-1863.71399667736</v>
      </c>
      <c r="I132" s="154">
        <v>0</v>
      </c>
      <c r="J132" s="154">
        <v>-13491426</v>
      </c>
    </row>
    <row r="133" spans="1:10" ht="13.2">
      <c r="A133" s="151" t="s">
        <v>457</v>
      </c>
      <c r="B133" s="154">
        <v>18931</v>
      </c>
      <c r="C133" s="154">
        <v>127108.94100000001</v>
      </c>
      <c r="D133" s="155">
        <v>0.998</v>
      </c>
      <c r="E133" s="154">
        <v>126854.72311799999</v>
      </c>
      <c r="F133" s="154">
        <v>128415.91222005901</v>
      </c>
      <c r="G133" s="154">
        <v>6783.3665532755304</v>
      </c>
      <c r="H133" s="154">
        <v>204.29536842296801</v>
      </c>
      <c r="I133" s="154">
        <v>3867516</v>
      </c>
      <c r="J133" s="154">
        <v>0</v>
      </c>
    </row>
    <row r="134" spans="1:10" ht="13.2">
      <c r="A134" s="151" t="s">
        <v>458</v>
      </c>
      <c r="B134" s="154">
        <v>19357</v>
      </c>
      <c r="C134" s="154">
        <v>103670.54399999999</v>
      </c>
      <c r="D134" s="155">
        <v>1.1279999999999999</v>
      </c>
      <c r="E134" s="154">
        <v>116940.373632</v>
      </c>
      <c r="F134" s="154">
        <v>118379.54777087001</v>
      </c>
      <c r="G134" s="154">
        <v>6115.5937268621401</v>
      </c>
      <c r="H134" s="154">
        <v>-463.47745799042298</v>
      </c>
      <c r="I134" s="154">
        <v>0</v>
      </c>
      <c r="J134" s="154">
        <v>-8971533</v>
      </c>
    </row>
    <row r="135" spans="1:10" ht="13.2">
      <c r="A135" s="151" t="s">
        <v>459</v>
      </c>
      <c r="B135" s="154">
        <v>17063</v>
      </c>
      <c r="C135" s="154">
        <v>88348.13</v>
      </c>
      <c r="D135" s="155">
        <v>1.006</v>
      </c>
      <c r="E135" s="154">
        <v>88878.218779999996</v>
      </c>
      <c r="F135" s="154">
        <v>89972.034628233698</v>
      </c>
      <c r="G135" s="154">
        <v>5272.9317604309699</v>
      </c>
      <c r="H135" s="154">
        <v>-1306.1394244215901</v>
      </c>
      <c r="I135" s="154">
        <v>0</v>
      </c>
      <c r="J135" s="154">
        <v>-22286657</v>
      </c>
    </row>
    <row r="136" spans="1:10" ht="13.2">
      <c r="A136" s="151" t="s">
        <v>460</v>
      </c>
      <c r="B136" s="154">
        <v>27280</v>
      </c>
      <c r="C136" s="154">
        <v>108330.768</v>
      </c>
      <c r="D136" s="155">
        <v>0.91500000000000004</v>
      </c>
      <c r="E136" s="154">
        <v>99122.652719999998</v>
      </c>
      <c r="F136" s="154">
        <v>100342.545849637</v>
      </c>
      <c r="G136" s="154">
        <v>3678.24581560253</v>
      </c>
      <c r="H136" s="154">
        <v>-2900.8253692500398</v>
      </c>
      <c r="I136" s="154">
        <v>0</v>
      </c>
      <c r="J136" s="154">
        <v>-79134516</v>
      </c>
    </row>
    <row r="137" spans="1:10" ht="13.2">
      <c r="A137" s="151" t="s">
        <v>461</v>
      </c>
      <c r="B137" s="154">
        <v>14523</v>
      </c>
      <c r="C137" s="154">
        <v>82007.453999999998</v>
      </c>
      <c r="D137" s="155">
        <v>0.97599999999999998</v>
      </c>
      <c r="E137" s="154">
        <v>80039.275104</v>
      </c>
      <c r="F137" s="154">
        <v>81024.310906828105</v>
      </c>
      <c r="G137" s="154">
        <v>5579.0340085952002</v>
      </c>
      <c r="H137" s="154">
        <v>-1000.03717625736</v>
      </c>
      <c r="I137" s="154">
        <v>0</v>
      </c>
      <c r="J137" s="154">
        <v>-14523540</v>
      </c>
    </row>
    <row r="138" spans="1:10" ht="13.2">
      <c r="A138" s="151" t="s">
        <v>462</v>
      </c>
      <c r="B138" s="154">
        <v>23538</v>
      </c>
      <c r="C138" s="154">
        <v>86946.267000000007</v>
      </c>
      <c r="D138" s="155">
        <v>1</v>
      </c>
      <c r="E138" s="154">
        <v>86946.267000000007</v>
      </c>
      <c r="F138" s="154">
        <v>88016.306500057603</v>
      </c>
      <c r="G138" s="154">
        <v>3739.3281714698601</v>
      </c>
      <c r="H138" s="154">
        <v>-2839.7430133827102</v>
      </c>
      <c r="I138" s="154">
        <v>0</v>
      </c>
      <c r="J138" s="154">
        <v>-66841871</v>
      </c>
    </row>
    <row r="139" spans="1:10" ht="13.2">
      <c r="A139" s="151" t="s">
        <v>463</v>
      </c>
      <c r="B139" s="154">
        <v>13630</v>
      </c>
      <c r="C139" s="154">
        <v>92662.479000000007</v>
      </c>
      <c r="D139" s="155">
        <v>1.0509999999999999</v>
      </c>
      <c r="E139" s="154">
        <v>97388.265429000006</v>
      </c>
      <c r="F139" s="154">
        <v>98586.813617976499</v>
      </c>
      <c r="G139" s="154">
        <v>7233.0751003651203</v>
      </c>
      <c r="H139" s="154">
        <v>654.00391551255098</v>
      </c>
      <c r="I139" s="154">
        <v>8914073</v>
      </c>
      <c r="J139" s="154">
        <v>0</v>
      </c>
    </row>
    <row r="140" spans="1:10" ht="13.2">
      <c r="A140" s="151" t="s">
        <v>464</v>
      </c>
      <c r="B140" s="154">
        <v>47166</v>
      </c>
      <c r="C140" s="154">
        <v>306851.00599999999</v>
      </c>
      <c r="D140" s="155">
        <v>0.96799999999999997</v>
      </c>
      <c r="E140" s="154">
        <v>297031.77380800003</v>
      </c>
      <c r="F140" s="154">
        <v>300687.31580782798</v>
      </c>
      <c r="G140" s="154">
        <v>6375.0862020910699</v>
      </c>
      <c r="H140" s="154">
        <v>-203.984982761493</v>
      </c>
      <c r="I140" s="154">
        <v>0</v>
      </c>
      <c r="J140" s="154">
        <v>-9621156</v>
      </c>
    </row>
    <row r="141" spans="1:10" ht="13.2">
      <c r="A141" s="151" t="s">
        <v>465</v>
      </c>
      <c r="B141" s="154">
        <v>37871</v>
      </c>
      <c r="C141" s="154">
        <v>148131.66800000001</v>
      </c>
      <c r="D141" s="155">
        <v>0.96</v>
      </c>
      <c r="E141" s="154">
        <v>142206.40127999999</v>
      </c>
      <c r="F141" s="154">
        <v>143956.522035968</v>
      </c>
      <c r="G141" s="154">
        <v>3801.2337154014399</v>
      </c>
      <c r="H141" s="154">
        <v>-2777.8374694511199</v>
      </c>
      <c r="I141" s="154">
        <v>0</v>
      </c>
      <c r="J141" s="154">
        <v>-105199483</v>
      </c>
    </row>
    <row r="142" spans="1:10" ht="13.2">
      <c r="A142" s="151" t="s">
        <v>466</v>
      </c>
      <c r="B142" s="154">
        <v>32162</v>
      </c>
      <c r="C142" s="154">
        <v>228014.829</v>
      </c>
      <c r="D142" s="155">
        <v>0.96899999999999997</v>
      </c>
      <c r="E142" s="154">
        <v>220946.369301</v>
      </c>
      <c r="F142" s="154">
        <v>223665.53541018299</v>
      </c>
      <c r="G142" s="154">
        <v>6954.3416270811204</v>
      </c>
      <c r="H142" s="154">
        <v>375.27044222855301</v>
      </c>
      <c r="I142" s="154">
        <v>12069448</v>
      </c>
      <c r="J142" s="154">
        <v>0</v>
      </c>
    </row>
    <row r="143" spans="1:10" ht="13.2">
      <c r="A143" s="151" t="s">
        <v>467</v>
      </c>
      <c r="B143" s="154">
        <v>16484</v>
      </c>
      <c r="C143" s="154">
        <v>77892.914999999994</v>
      </c>
      <c r="D143" s="155">
        <v>0.84599999999999997</v>
      </c>
      <c r="E143" s="154">
        <v>65897.406090000004</v>
      </c>
      <c r="F143" s="154">
        <v>66708.399245895096</v>
      </c>
      <c r="G143" s="154">
        <v>4046.8575130972499</v>
      </c>
      <c r="H143" s="154">
        <v>-2532.2136717553099</v>
      </c>
      <c r="I143" s="154">
        <v>0</v>
      </c>
      <c r="J143" s="154">
        <v>-41741010</v>
      </c>
    </row>
    <row r="144" spans="1:10" ht="13.2">
      <c r="A144" s="151" t="s">
        <v>468</v>
      </c>
      <c r="B144" s="154">
        <v>45040</v>
      </c>
      <c r="C144" s="154">
        <v>284437.43800000002</v>
      </c>
      <c r="D144" s="155">
        <v>1.026</v>
      </c>
      <c r="E144" s="154">
        <v>291832.81138799997</v>
      </c>
      <c r="F144" s="154">
        <v>295424.37024811801</v>
      </c>
      <c r="G144" s="154">
        <v>6559.1556449404497</v>
      </c>
      <c r="H144" s="154">
        <v>-19.91553991212</v>
      </c>
      <c r="I144" s="154">
        <v>0</v>
      </c>
      <c r="J144" s="154">
        <v>-896996</v>
      </c>
    </row>
    <row r="145" spans="1:10" ht="13.2">
      <c r="A145" s="151" t="s">
        <v>469</v>
      </c>
      <c r="B145" s="154">
        <v>10310</v>
      </c>
      <c r="C145" s="154">
        <v>64814.841</v>
      </c>
      <c r="D145" s="155">
        <v>0.93100000000000005</v>
      </c>
      <c r="E145" s="154">
        <v>60342.616971000003</v>
      </c>
      <c r="F145" s="154">
        <v>61085.247861591502</v>
      </c>
      <c r="G145" s="154">
        <v>5924.8543027731803</v>
      </c>
      <c r="H145" s="154">
        <v>-654.21688207938803</v>
      </c>
      <c r="I145" s="154">
        <v>0</v>
      </c>
      <c r="J145" s="154">
        <v>-6744976</v>
      </c>
    </row>
    <row r="146" spans="1:10" ht="13.2">
      <c r="A146" s="151" t="s">
        <v>470</v>
      </c>
      <c r="B146" s="154">
        <v>14019</v>
      </c>
      <c r="C146" s="154">
        <v>116770.087</v>
      </c>
      <c r="D146" s="155">
        <v>0.93500000000000005</v>
      </c>
      <c r="E146" s="154">
        <v>109180.031345</v>
      </c>
      <c r="F146" s="154">
        <v>110523.699683937</v>
      </c>
      <c r="G146" s="154">
        <v>7883.8504660772596</v>
      </c>
      <c r="H146" s="154">
        <v>1304.7792812246901</v>
      </c>
      <c r="I146" s="154">
        <v>18291701</v>
      </c>
      <c r="J146" s="154">
        <v>0</v>
      </c>
    </row>
    <row r="147" spans="1:10" ht="18.75" customHeight="1">
      <c r="A147" s="145" t="s">
        <v>471</v>
      </c>
      <c r="B147" s="154"/>
      <c r="C147" s="154"/>
      <c r="D147" s="155"/>
      <c r="E147" s="154"/>
      <c r="F147" s="154"/>
      <c r="G147" s="154"/>
      <c r="H147" s="154"/>
      <c r="I147" s="154"/>
      <c r="J147" s="154"/>
    </row>
    <row r="148" spans="1:10" ht="13.2">
      <c r="A148" s="151" t="s">
        <v>472</v>
      </c>
      <c r="B148" s="154">
        <v>47340</v>
      </c>
      <c r="C148" s="154">
        <v>326737.40899999999</v>
      </c>
      <c r="D148" s="155">
        <v>1.0389999999999999</v>
      </c>
      <c r="E148" s="154">
        <v>339480.16795099998</v>
      </c>
      <c r="F148" s="154">
        <v>343658.11833032698</v>
      </c>
      <c r="G148" s="154">
        <v>7259.3603365088102</v>
      </c>
      <c r="H148" s="154">
        <v>680.28915165624903</v>
      </c>
      <c r="I148" s="154">
        <v>32204888</v>
      </c>
      <c r="J148" s="154">
        <v>0</v>
      </c>
    </row>
    <row r="149" spans="1:10" ht="13.2">
      <c r="A149" s="151" t="s">
        <v>473</v>
      </c>
      <c r="B149" s="154">
        <v>106124</v>
      </c>
      <c r="C149" s="154">
        <v>622830.31499999994</v>
      </c>
      <c r="D149" s="155">
        <v>1.117</v>
      </c>
      <c r="E149" s="154">
        <v>695701.461855</v>
      </c>
      <c r="F149" s="154">
        <v>704263.39407035999</v>
      </c>
      <c r="G149" s="154">
        <v>6636.2311453616503</v>
      </c>
      <c r="H149" s="154">
        <v>57.159960509088698</v>
      </c>
      <c r="I149" s="154">
        <v>6066044</v>
      </c>
      <c r="J149" s="154">
        <v>0</v>
      </c>
    </row>
    <row r="150" spans="1:10" ht="13.2">
      <c r="A150" s="151" t="s">
        <v>474</v>
      </c>
      <c r="B150" s="154">
        <v>10228</v>
      </c>
      <c r="C150" s="154">
        <v>50793.855000000003</v>
      </c>
      <c r="D150" s="155">
        <v>1.1020000000000001</v>
      </c>
      <c r="E150" s="154">
        <v>55974.82821</v>
      </c>
      <c r="F150" s="154">
        <v>56663.705136638302</v>
      </c>
      <c r="G150" s="154">
        <v>5540.0572092919801</v>
      </c>
      <c r="H150" s="154">
        <v>-1039.0139755605901</v>
      </c>
      <c r="I150" s="154">
        <v>0</v>
      </c>
      <c r="J150" s="154">
        <v>-10627035</v>
      </c>
    </row>
    <row r="151" spans="1:10" ht="13.2">
      <c r="A151" s="151" t="s">
        <v>475</v>
      </c>
      <c r="B151" s="154">
        <v>85637</v>
      </c>
      <c r="C151" s="154">
        <v>484518.69400000002</v>
      </c>
      <c r="D151" s="155">
        <v>1.1240000000000001</v>
      </c>
      <c r="E151" s="154">
        <v>544599.01205599995</v>
      </c>
      <c r="F151" s="154">
        <v>551301.34068607504</v>
      </c>
      <c r="G151" s="154">
        <v>6437.6535923266201</v>
      </c>
      <c r="H151" s="154">
        <v>-141.41759252594301</v>
      </c>
      <c r="I151" s="154">
        <v>0</v>
      </c>
      <c r="J151" s="154">
        <v>-12110578</v>
      </c>
    </row>
    <row r="152" spans="1:10" ht="13.2">
      <c r="A152" s="151" t="s">
        <v>476</v>
      </c>
      <c r="B152" s="154">
        <v>26585</v>
      </c>
      <c r="C152" s="154">
        <v>161847.27799999999</v>
      </c>
      <c r="D152" s="155">
        <v>1.0049999999999999</v>
      </c>
      <c r="E152" s="154">
        <v>162656.51439</v>
      </c>
      <c r="F152" s="154">
        <v>164658.312757479</v>
      </c>
      <c r="G152" s="154">
        <v>6193.6547962188797</v>
      </c>
      <c r="H152" s="154">
        <v>-385.416388633689</v>
      </c>
      <c r="I152" s="154">
        <v>0</v>
      </c>
      <c r="J152" s="154">
        <v>-10246295</v>
      </c>
    </row>
    <row r="153" spans="1:10" ht="13.2">
      <c r="A153" s="151" t="s">
        <v>477</v>
      </c>
      <c r="B153" s="154">
        <v>69017</v>
      </c>
      <c r="C153" s="154">
        <v>351539.74300000002</v>
      </c>
      <c r="D153" s="155">
        <v>1.071</v>
      </c>
      <c r="E153" s="154">
        <v>376499.06475299998</v>
      </c>
      <c r="F153" s="154">
        <v>381132.603200607</v>
      </c>
      <c r="G153" s="154">
        <v>5522.3003491981299</v>
      </c>
      <c r="H153" s="154">
        <v>-1056.7708356544399</v>
      </c>
      <c r="I153" s="154">
        <v>0</v>
      </c>
      <c r="J153" s="154">
        <v>-72935153</v>
      </c>
    </row>
    <row r="154" spans="1:10" ht="18.75" customHeight="1">
      <c r="A154" s="145" t="s">
        <v>478</v>
      </c>
      <c r="B154" s="154"/>
      <c r="C154" s="154"/>
      <c r="D154" s="155"/>
      <c r="E154" s="154"/>
      <c r="F154" s="154"/>
      <c r="G154" s="154"/>
      <c r="H154" s="154"/>
      <c r="I154" s="154"/>
      <c r="J154" s="154"/>
    </row>
    <row r="155" spans="1:10" ht="13.2">
      <c r="A155" s="151" t="s">
        <v>479</v>
      </c>
      <c r="B155" s="154">
        <v>32519</v>
      </c>
      <c r="C155" s="154">
        <v>192935.21799999999</v>
      </c>
      <c r="D155" s="155">
        <v>1.1399999999999999</v>
      </c>
      <c r="E155" s="154">
        <v>219946.14851999999</v>
      </c>
      <c r="F155" s="154">
        <v>222653.00500645401</v>
      </c>
      <c r="G155" s="154">
        <v>6846.8589134491904</v>
      </c>
      <c r="H155" s="154">
        <v>267.78772859662098</v>
      </c>
      <c r="I155" s="154">
        <v>8708189</v>
      </c>
      <c r="J155" s="154">
        <v>0</v>
      </c>
    </row>
    <row r="156" spans="1:10" ht="13.2">
      <c r="A156" s="151" t="s">
        <v>480</v>
      </c>
      <c r="B156" s="154">
        <v>42632</v>
      </c>
      <c r="C156" s="154">
        <v>325285.85100000002</v>
      </c>
      <c r="D156" s="155">
        <v>1.054</v>
      </c>
      <c r="E156" s="154">
        <v>342851.28695400001</v>
      </c>
      <c r="F156" s="154">
        <v>347070.72537665698</v>
      </c>
      <c r="G156" s="154">
        <v>8141.0847573807596</v>
      </c>
      <c r="H156" s="154">
        <v>1562.01357252819</v>
      </c>
      <c r="I156" s="154">
        <v>66591763</v>
      </c>
      <c r="J156" s="154">
        <v>0</v>
      </c>
    </row>
    <row r="157" spans="1:10" ht="13.2">
      <c r="A157" s="151" t="s">
        <v>481</v>
      </c>
      <c r="B157" s="154">
        <v>9066</v>
      </c>
      <c r="C157" s="154">
        <v>59902.423999999999</v>
      </c>
      <c r="D157" s="155">
        <v>1.0129999999999999</v>
      </c>
      <c r="E157" s="154">
        <v>60681.155511999998</v>
      </c>
      <c r="F157" s="154">
        <v>61427.952764456801</v>
      </c>
      <c r="G157" s="154">
        <v>6775.6400578487501</v>
      </c>
      <c r="H157" s="154">
        <v>196.568872996186</v>
      </c>
      <c r="I157" s="154">
        <v>1782093</v>
      </c>
      <c r="J157" s="154">
        <v>0</v>
      </c>
    </row>
    <row r="158" spans="1:10" ht="13.2">
      <c r="A158" s="151" t="s">
        <v>482</v>
      </c>
      <c r="B158" s="154">
        <v>9811</v>
      </c>
      <c r="C158" s="154">
        <v>58220.597999999998</v>
      </c>
      <c r="D158" s="155">
        <v>0.996</v>
      </c>
      <c r="E158" s="154">
        <v>57987.715607999999</v>
      </c>
      <c r="F158" s="154">
        <v>58701.364949824703</v>
      </c>
      <c r="G158" s="154">
        <v>5983.2193405182597</v>
      </c>
      <c r="H158" s="154">
        <v>-595.85184433430197</v>
      </c>
      <c r="I158" s="154">
        <v>0</v>
      </c>
      <c r="J158" s="154">
        <v>-5845902</v>
      </c>
    </row>
    <row r="159" spans="1:10" ht="13.2">
      <c r="A159" s="151" t="s">
        <v>483</v>
      </c>
      <c r="B159" s="154">
        <v>114880</v>
      </c>
      <c r="C159" s="154">
        <v>715016.02599999995</v>
      </c>
      <c r="D159" s="155">
        <v>1.0169999999999999</v>
      </c>
      <c r="E159" s="154">
        <v>727171.29844200006</v>
      </c>
      <c r="F159" s="154">
        <v>736120.52696541802</v>
      </c>
      <c r="G159" s="154">
        <v>6407.7343921084403</v>
      </c>
      <c r="H159" s="154">
        <v>-171.336792744127</v>
      </c>
      <c r="I159" s="154">
        <v>0</v>
      </c>
      <c r="J159" s="154">
        <v>-19683171</v>
      </c>
    </row>
    <row r="160" spans="1:10" ht="13.2">
      <c r="A160" s="151" t="s">
        <v>484</v>
      </c>
      <c r="B160" s="154">
        <v>4598</v>
      </c>
      <c r="C160" s="154">
        <v>62226.546999999999</v>
      </c>
      <c r="D160" s="155">
        <v>0.88700000000000001</v>
      </c>
      <c r="E160" s="154">
        <v>55194.947188999999</v>
      </c>
      <c r="F160" s="154">
        <v>55874.226193535302</v>
      </c>
      <c r="G160" s="154">
        <v>12151.854326562699</v>
      </c>
      <c r="H160" s="154">
        <v>5572.7831417101397</v>
      </c>
      <c r="I160" s="154">
        <v>25623657</v>
      </c>
      <c r="J160" s="154">
        <v>0</v>
      </c>
    </row>
    <row r="161" spans="1:10" ht="13.2">
      <c r="A161" s="151" t="s">
        <v>485</v>
      </c>
      <c r="B161" s="154">
        <v>5600</v>
      </c>
      <c r="C161" s="154">
        <v>49080.644</v>
      </c>
      <c r="D161" s="155">
        <v>1.0920000000000001</v>
      </c>
      <c r="E161" s="154">
        <v>53596.063247999999</v>
      </c>
      <c r="F161" s="154">
        <v>54255.664938811402</v>
      </c>
      <c r="G161" s="154">
        <v>9688.5115962163309</v>
      </c>
      <c r="H161" s="154">
        <v>3109.4404113637602</v>
      </c>
      <c r="I161" s="154">
        <v>17412866</v>
      </c>
      <c r="J161" s="154">
        <v>0</v>
      </c>
    </row>
    <row r="162" spans="1:10" ht="13.2">
      <c r="A162" s="151" t="s">
        <v>486</v>
      </c>
      <c r="B162" s="154">
        <v>32819</v>
      </c>
      <c r="C162" s="154">
        <v>252236.446</v>
      </c>
      <c r="D162" s="155">
        <v>0.92800000000000005</v>
      </c>
      <c r="E162" s="154">
        <v>234075.42188800001</v>
      </c>
      <c r="F162" s="154">
        <v>236956.166007961</v>
      </c>
      <c r="G162" s="154">
        <v>7220.0909841238599</v>
      </c>
      <c r="H162" s="154">
        <v>641.01979927129196</v>
      </c>
      <c r="I162" s="154">
        <v>21037629</v>
      </c>
      <c r="J162" s="154">
        <v>0</v>
      </c>
    </row>
    <row r="163" spans="1:10" ht="13.2">
      <c r="A163" s="151" t="s">
        <v>487</v>
      </c>
      <c r="B163" s="154">
        <v>6373</v>
      </c>
      <c r="C163" s="154">
        <v>31850.527999999998</v>
      </c>
      <c r="D163" s="155">
        <v>0.875</v>
      </c>
      <c r="E163" s="154">
        <v>27869.212</v>
      </c>
      <c r="F163" s="154">
        <v>28212.195761171501</v>
      </c>
      <c r="G163" s="154">
        <v>4426.8312821546297</v>
      </c>
      <c r="H163" s="154">
        <v>-2152.2399026979401</v>
      </c>
      <c r="I163" s="154">
        <v>0</v>
      </c>
      <c r="J163" s="154">
        <v>-13716225</v>
      </c>
    </row>
    <row r="164" spans="1:10" ht="13.2">
      <c r="A164" s="151" t="s">
        <v>488</v>
      </c>
      <c r="B164" s="154">
        <v>5564</v>
      </c>
      <c r="C164" s="154">
        <v>43753.557999999997</v>
      </c>
      <c r="D164" s="155">
        <v>1.073</v>
      </c>
      <c r="E164" s="154">
        <v>46947.567733999997</v>
      </c>
      <c r="F164" s="154">
        <v>47525.347018152701</v>
      </c>
      <c r="G164" s="154">
        <v>8541.5792627880401</v>
      </c>
      <c r="H164" s="154">
        <v>1962.5080779354801</v>
      </c>
      <c r="I164" s="154">
        <v>10919395</v>
      </c>
      <c r="J164" s="154">
        <v>0</v>
      </c>
    </row>
    <row r="165" spans="1:10" ht="13.2">
      <c r="A165" s="151" t="s">
        <v>489</v>
      </c>
      <c r="B165" s="154">
        <v>5055</v>
      </c>
      <c r="C165" s="154">
        <v>37258.849000000002</v>
      </c>
      <c r="D165" s="155">
        <v>1.016</v>
      </c>
      <c r="E165" s="154">
        <v>37854.990583999999</v>
      </c>
      <c r="F165" s="154">
        <v>38320.868379526102</v>
      </c>
      <c r="G165" s="154">
        <v>7580.7850404601704</v>
      </c>
      <c r="H165" s="154">
        <v>1001.7138556076</v>
      </c>
      <c r="I165" s="154">
        <v>5063664</v>
      </c>
      <c r="J165" s="154">
        <v>0</v>
      </c>
    </row>
    <row r="166" spans="1:10" ht="13.2">
      <c r="A166" s="151" t="s">
        <v>490</v>
      </c>
      <c r="B166" s="154">
        <v>609104</v>
      </c>
      <c r="C166" s="154">
        <v>3720725.202</v>
      </c>
      <c r="D166" s="155">
        <v>1.1639999999999999</v>
      </c>
      <c r="E166" s="154">
        <v>4330924.1351279998</v>
      </c>
      <c r="F166" s="154">
        <v>4384224.4096106198</v>
      </c>
      <c r="G166" s="154">
        <v>7197.8256744507098</v>
      </c>
      <c r="H166" s="154">
        <v>618.75448959814196</v>
      </c>
      <c r="I166" s="154">
        <v>376885835</v>
      </c>
      <c r="J166" s="154">
        <v>0</v>
      </c>
    </row>
    <row r="167" spans="1:10" ht="13.2">
      <c r="A167" s="151" t="s">
        <v>491</v>
      </c>
      <c r="B167" s="154">
        <v>13298</v>
      </c>
      <c r="C167" s="154">
        <v>64381.453000000001</v>
      </c>
      <c r="D167" s="155">
        <v>1.2330000000000001</v>
      </c>
      <c r="E167" s="154">
        <v>79382.331548999995</v>
      </c>
      <c r="F167" s="154">
        <v>80359.282409513602</v>
      </c>
      <c r="G167" s="154">
        <v>6042.9600247791896</v>
      </c>
      <c r="H167" s="154">
        <v>-536.11116007338103</v>
      </c>
      <c r="I167" s="154">
        <v>0</v>
      </c>
      <c r="J167" s="154">
        <v>-7129206</v>
      </c>
    </row>
    <row r="168" spans="1:10" ht="13.2">
      <c r="A168" s="151" t="s">
        <v>492</v>
      </c>
      <c r="B168" s="154">
        <v>9474</v>
      </c>
      <c r="C168" s="154">
        <v>48772.722999999998</v>
      </c>
      <c r="D168" s="155">
        <v>1.069</v>
      </c>
      <c r="E168" s="154">
        <v>52138.040887000003</v>
      </c>
      <c r="F168" s="154">
        <v>52779.698834255003</v>
      </c>
      <c r="G168" s="154">
        <v>5571.0047323469498</v>
      </c>
      <c r="H168" s="154">
        <v>-1008.06645250562</v>
      </c>
      <c r="I168" s="154">
        <v>0</v>
      </c>
      <c r="J168" s="154">
        <v>-9550422</v>
      </c>
    </row>
    <row r="169" spans="1:10" ht="13.2">
      <c r="A169" s="151" t="s">
        <v>493</v>
      </c>
      <c r="B169" s="154">
        <v>9335</v>
      </c>
      <c r="C169" s="154">
        <v>61459.747000000003</v>
      </c>
      <c r="D169" s="155">
        <v>0.83699999999999997</v>
      </c>
      <c r="E169" s="154">
        <v>51441.808238999998</v>
      </c>
      <c r="F169" s="154">
        <v>52074.897716781903</v>
      </c>
      <c r="G169" s="154">
        <v>5578.4571737313199</v>
      </c>
      <c r="H169" s="154">
        <v>-1000.61401112124</v>
      </c>
      <c r="I169" s="154">
        <v>0</v>
      </c>
      <c r="J169" s="154">
        <v>-9340732</v>
      </c>
    </row>
    <row r="170" spans="1:10" ht="13.2">
      <c r="A170" s="151" t="s">
        <v>494</v>
      </c>
      <c r="B170" s="154">
        <v>39945</v>
      </c>
      <c r="C170" s="154">
        <v>224335.75599999999</v>
      </c>
      <c r="D170" s="155">
        <v>0.996</v>
      </c>
      <c r="E170" s="154">
        <v>223438.41297599999</v>
      </c>
      <c r="F170" s="154">
        <v>226188.24843143701</v>
      </c>
      <c r="G170" s="154">
        <v>5662.4921374749501</v>
      </c>
      <c r="H170" s="154">
        <v>-916.57904737761203</v>
      </c>
      <c r="I170" s="154">
        <v>0</v>
      </c>
      <c r="J170" s="154">
        <v>-36612750</v>
      </c>
    </row>
    <row r="171" spans="1:10" ht="13.2">
      <c r="A171" s="151" t="s">
        <v>495</v>
      </c>
      <c r="B171" s="154">
        <v>7019</v>
      </c>
      <c r="C171" s="154">
        <v>28549.655999999999</v>
      </c>
      <c r="D171" s="155">
        <v>1.1020000000000001</v>
      </c>
      <c r="E171" s="154">
        <v>31461.720912000001</v>
      </c>
      <c r="F171" s="154">
        <v>31848.917341210999</v>
      </c>
      <c r="G171" s="154">
        <v>4537.5291838169296</v>
      </c>
      <c r="H171" s="154">
        <v>-2041.5420010356399</v>
      </c>
      <c r="I171" s="154">
        <v>0</v>
      </c>
      <c r="J171" s="154">
        <v>-14329583</v>
      </c>
    </row>
    <row r="172" spans="1:10" ht="13.2">
      <c r="A172" s="151" t="s">
        <v>496</v>
      </c>
      <c r="B172" s="154">
        <v>50290</v>
      </c>
      <c r="C172" s="154">
        <v>276305.71899999998</v>
      </c>
      <c r="D172" s="155">
        <v>1.181</v>
      </c>
      <c r="E172" s="154">
        <v>326317.05413900001</v>
      </c>
      <c r="F172" s="154">
        <v>330333.007319269</v>
      </c>
      <c r="G172" s="154">
        <v>6568.5624839783004</v>
      </c>
      <c r="H172" s="154">
        <v>-10.5087008742648</v>
      </c>
      <c r="I172" s="154">
        <v>0</v>
      </c>
      <c r="J172" s="154">
        <v>-528483</v>
      </c>
    </row>
    <row r="173" spans="1:10" ht="13.2">
      <c r="A173" s="151" t="s">
        <v>497</v>
      </c>
      <c r="B173" s="154">
        <v>43552</v>
      </c>
      <c r="C173" s="154">
        <v>230595.66800000001</v>
      </c>
      <c r="D173" s="155">
        <v>1.006</v>
      </c>
      <c r="E173" s="154">
        <v>231979.242008</v>
      </c>
      <c r="F173" s="154">
        <v>234834.188640062</v>
      </c>
      <c r="G173" s="154">
        <v>5392.0414364451999</v>
      </c>
      <c r="H173" s="154">
        <v>-1187.0297484073601</v>
      </c>
      <c r="I173" s="154">
        <v>0</v>
      </c>
      <c r="J173" s="154">
        <v>-51697520</v>
      </c>
    </row>
    <row r="174" spans="1:10" ht="13.2">
      <c r="A174" s="151" t="s">
        <v>498</v>
      </c>
      <c r="B174" s="154">
        <v>40465</v>
      </c>
      <c r="C174" s="154">
        <v>303838.14600000001</v>
      </c>
      <c r="D174" s="155">
        <v>0.97199999999999998</v>
      </c>
      <c r="E174" s="154">
        <v>295330.67791199998</v>
      </c>
      <c r="F174" s="154">
        <v>298965.28468522202</v>
      </c>
      <c r="G174" s="154">
        <v>7388.2437831514299</v>
      </c>
      <c r="H174" s="154">
        <v>809.17259829886098</v>
      </c>
      <c r="I174" s="154">
        <v>32743169</v>
      </c>
      <c r="J174" s="154">
        <v>0</v>
      </c>
    </row>
    <row r="175" spans="1:10" ht="13.2">
      <c r="A175" s="151" t="s">
        <v>499</v>
      </c>
      <c r="B175" s="154">
        <v>14435</v>
      </c>
      <c r="C175" s="154">
        <v>77384.979000000007</v>
      </c>
      <c r="D175" s="155">
        <v>1.171</v>
      </c>
      <c r="E175" s="154">
        <v>90617.810408999998</v>
      </c>
      <c r="F175" s="154">
        <v>91733.035247190695</v>
      </c>
      <c r="G175" s="154">
        <v>6354.9037233938798</v>
      </c>
      <c r="H175" s="154">
        <v>-224.16746145868501</v>
      </c>
      <c r="I175" s="154">
        <v>0</v>
      </c>
      <c r="J175" s="154">
        <v>-3235857</v>
      </c>
    </row>
    <row r="176" spans="1:10" ht="13.2">
      <c r="A176" s="151" t="s">
        <v>500</v>
      </c>
      <c r="B176" s="154">
        <v>13925</v>
      </c>
      <c r="C176" s="154">
        <v>103454.451</v>
      </c>
      <c r="D176" s="155">
        <v>1.097</v>
      </c>
      <c r="E176" s="154">
        <v>113489.532747</v>
      </c>
      <c r="F176" s="154">
        <v>114886.237712865</v>
      </c>
      <c r="G176" s="154">
        <v>8250.3581840477891</v>
      </c>
      <c r="H176" s="154">
        <v>1671.28699919522</v>
      </c>
      <c r="I176" s="154">
        <v>23272671</v>
      </c>
      <c r="J176" s="154">
        <v>0</v>
      </c>
    </row>
    <row r="177" spans="1:10" ht="13.2">
      <c r="A177" s="151" t="s">
        <v>501</v>
      </c>
      <c r="B177" s="154">
        <v>24624</v>
      </c>
      <c r="C177" s="154">
        <v>196132.46599999999</v>
      </c>
      <c r="D177" s="155">
        <v>0.92900000000000005</v>
      </c>
      <c r="E177" s="154">
        <v>182207.060914</v>
      </c>
      <c r="F177" s="154">
        <v>184449.46601193701</v>
      </c>
      <c r="G177" s="154">
        <v>7490.6378334932097</v>
      </c>
      <c r="H177" s="154">
        <v>911.56664864064396</v>
      </c>
      <c r="I177" s="154">
        <v>22446417</v>
      </c>
      <c r="J177" s="154">
        <v>0</v>
      </c>
    </row>
    <row r="178" spans="1:10" ht="13.2">
      <c r="A178" s="151" t="s">
        <v>502</v>
      </c>
      <c r="B178" s="154">
        <v>35197</v>
      </c>
      <c r="C178" s="154">
        <v>225620.24400000001</v>
      </c>
      <c r="D178" s="155">
        <v>1.117</v>
      </c>
      <c r="E178" s="154">
        <v>252017.81254799999</v>
      </c>
      <c r="F178" s="154">
        <v>255119.37197601399</v>
      </c>
      <c r="G178" s="154">
        <v>7248.3271862946804</v>
      </c>
      <c r="H178" s="154">
        <v>669.25600144211398</v>
      </c>
      <c r="I178" s="154">
        <v>23555803</v>
      </c>
      <c r="J178" s="154">
        <v>0</v>
      </c>
    </row>
    <row r="179" spans="1:10" ht="13.2">
      <c r="A179" s="151" t="s">
        <v>503</v>
      </c>
      <c r="B179" s="154">
        <v>9075</v>
      </c>
      <c r="C179" s="154">
        <v>90604.679000000004</v>
      </c>
      <c r="D179" s="155">
        <v>0.93100000000000005</v>
      </c>
      <c r="E179" s="154">
        <v>84352.956149000005</v>
      </c>
      <c r="F179" s="154">
        <v>85391.080017228305</v>
      </c>
      <c r="G179" s="154">
        <v>9409.4854013474705</v>
      </c>
      <c r="H179" s="154">
        <v>2830.4142164949099</v>
      </c>
      <c r="I179" s="154">
        <v>25686009</v>
      </c>
      <c r="J179" s="154">
        <v>0</v>
      </c>
    </row>
    <row r="180" spans="1:10" ht="13.2">
      <c r="A180" s="151" t="s">
        <v>504</v>
      </c>
      <c r="B180" s="154">
        <v>10360</v>
      </c>
      <c r="C180" s="154">
        <v>74696.31</v>
      </c>
      <c r="D180" s="155">
        <v>0.96099999999999997</v>
      </c>
      <c r="E180" s="154">
        <v>71783.153909999994</v>
      </c>
      <c r="F180" s="154">
        <v>72666.582408688904</v>
      </c>
      <c r="G180" s="154">
        <v>7014.1488811475701</v>
      </c>
      <c r="H180" s="154">
        <v>435.077696295007</v>
      </c>
      <c r="I180" s="154">
        <v>4507405</v>
      </c>
      <c r="J180" s="154">
        <v>0</v>
      </c>
    </row>
    <row r="181" spans="1:10" ht="13.2">
      <c r="A181" s="151" t="s">
        <v>505</v>
      </c>
      <c r="B181" s="154">
        <v>71427</v>
      </c>
      <c r="C181" s="154">
        <v>431424.08</v>
      </c>
      <c r="D181" s="155">
        <v>1.0940000000000001</v>
      </c>
      <c r="E181" s="154">
        <v>471977.94351999997</v>
      </c>
      <c r="F181" s="154">
        <v>477786.53151518502</v>
      </c>
      <c r="G181" s="154">
        <v>6689.1586027018502</v>
      </c>
      <c r="H181" s="154">
        <v>110.08741784928</v>
      </c>
      <c r="I181" s="154">
        <v>7863214</v>
      </c>
      <c r="J181" s="154">
        <v>0</v>
      </c>
    </row>
    <row r="182" spans="1:10" ht="13.2">
      <c r="A182" s="151" t="s">
        <v>506</v>
      </c>
      <c r="B182" s="154">
        <v>15348</v>
      </c>
      <c r="C182" s="154">
        <v>80063.494000000006</v>
      </c>
      <c r="D182" s="155">
        <v>1.119</v>
      </c>
      <c r="E182" s="154">
        <v>89591.049786000003</v>
      </c>
      <c r="F182" s="154">
        <v>90693.6383781318</v>
      </c>
      <c r="G182" s="154">
        <v>5909.1502722264604</v>
      </c>
      <c r="H182" s="154">
        <v>-669.92091262610199</v>
      </c>
      <c r="I182" s="154">
        <v>0</v>
      </c>
      <c r="J182" s="154">
        <v>-10281946</v>
      </c>
    </row>
    <row r="183" spans="1:10" ht="13.2">
      <c r="A183" s="151" t="s">
        <v>507</v>
      </c>
      <c r="B183" s="154">
        <v>41106</v>
      </c>
      <c r="C183" s="154">
        <v>240438.269</v>
      </c>
      <c r="D183" s="155">
        <v>0.99299999999999999</v>
      </c>
      <c r="E183" s="154">
        <v>238755.20111699999</v>
      </c>
      <c r="F183" s="154">
        <v>241693.538838151</v>
      </c>
      <c r="G183" s="154">
        <v>5879.7630233579303</v>
      </c>
      <c r="H183" s="154">
        <v>-699.30816149463601</v>
      </c>
      <c r="I183" s="154">
        <v>0</v>
      </c>
      <c r="J183" s="154">
        <v>-28745761</v>
      </c>
    </row>
    <row r="184" spans="1:10" ht="13.2">
      <c r="A184" s="151" t="s">
        <v>508</v>
      </c>
      <c r="B184" s="154">
        <v>18690</v>
      </c>
      <c r="C184" s="154">
        <v>126140.34299999999</v>
      </c>
      <c r="D184" s="155">
        <v>1.0840000000000001</v>
      </c>
      <c r="E184" s="154">
        <v>136736.13181200001</v>
      </c>
      <c r="F184" s="154">
        <v>138418.93047803</v>
      </c>
      <c r="G184" s="154">
        <v>7406.0422941696297</v>
      </c>
      <c r="H184" s="154">
        <v>826.97110931706095</v>
      </c>
      <c r="I184" s="154">
        <v>15456090</v>
      </c>
      <c r="J184" s="154">
        <v>0</v>
      </c>
    </row>
    <row r="185" spans="1:10" ht="13.2">
      <c r="A185" s="151" t="s">
        <v>509</v>
      </c>
      <c r="B185" s="154">
        <v>57985</v>
      </c>
      <c r="C185" s="154">
        <v>459911.73200000002</v>
      </c>
      <c r="D185" s="155">
        <v>0.99099999999999999</v>
      </c>
      <c r="E185" s="154">
        <v>455772.52641200001</v>
      </c>
      <c r="F185" s="154">
        <v>461381.67586866202</v>
      </c>
      <c r="G185" s="154">
        <v>7956.9143031587901</v>
      </c>
      <c r="H185" s="154">
        <v>1377.84311830622</v>
      </c>
      <c r="I185" s="154">
        <v>79894233</v>
      </c>
      <c r="J185" s="154">
        <v>0</v>
      </c>
    </row>
    <row r="186" spans="1:10" ht="13.2">
      <c r="A186" s="151" t="s">
        <v>510</v>
      </c>
      <c r="B186" s="154">
        <v>9086</v>
      </c>
      <c r="C186" s="154">
        <v>45851.040000000001</v>
      </c>
      <c r="D186" s="155">
        <v>0.94899999999999995</v>
      </c>
      <c r="E186" s="154">
        <v>43512.636960000003</v>
      </c>
      <c r="F186" s="154">
        <v>44048.142875381804</v>
      </c>
      <c r="G186" s="154">
        <v>4847.9135896303997</v>
      </c>
      <c r="H186" s="154">
        <v>-1731.1575952221699</v>
      </c>
      <c r="I186" s="154">
        <v>0</v>
      </c>
      <c r="J186" s="154">
        <v>-15729298</v>
      </c>
    </row>
    <row r="187" spans="1:10" ht="13.2">
      <c r="A187" s="151" t="s">
        <v>511</v>
      </c>
      <c r="B187" s="154">
        <v>27819</v>
      </c>
      <c r="C187" s="154">
        <v>175051.63099999999</v>
      </c>
      <c r="D187" s="155">
        <v>1.046</v>
      </c>
      <c r="E187" s="154">
        <v>183104.00602599999</v>
      </c>
      <c r="F187" s="154">
        <v>185357.44974275699</v>
      </c>
      <c r="G187" s="154">
        <v>6662.9803279325897</v>
      </c>
      <c r="H187" s="154">
        <v>83.909143080020797</v>
      </c>
      <c r="I187" s="154">
        <v>2334268</v>
      </c>
      <c r="J187" s="154">
        <v>0</v>
      </c>
    </row>
    <row r="188" spans="1:10" ht="13.2">
      <c r="A188" s="151" t="s">
        <v>512</v>
      </c>
      <c r="B188" s="154">
        <v>13518</v>
      </c>
      <c r="C188" s="154">
        <v>80803.744000000006</v>
      </c>
      <c r="D188" s="155">
        <v>1.026</v>
      </c>
      <c r="E188" s="154">
        <v>82904.641344000003</v>
      </c>
      <c r="F188" s="154">
        <v>83924.940938647196</v>
      </c>
      <c r="G188" s="154">
        <v>6208.38444582388</v>
      </c>
      <c r="H188" s="154">
        <v>-370.68673902869</v>
      </c>
      <c r="I188" s="154">
        <v>0</v>
      </c>
      <c r="J188" s="154">
        <v>-5010943</v>
      </c>
    </row>
    <row r="189" spans="1:10" ht="13.2">
      <c r="A189" s="151" t="s">
        <v>513</v>
      </c>
      <c r="B189" s="154">
        <v>10719</v>
      </c>
      <c r="C189" s="154">
        <v>55472.432999999997</v>
      </c>
      <c r="D189" s="155">
        <v>1.0840000000000001</v>
      </c>
      <c r="E189" s="154">
        <v>60132.117372000001</v>
      </c>
      <c r="F189" s="154">
        <v>60872.157663898201</v>
      </c>
      <c r="G189" s="154">
        <v>5678.9026647913197</v>
      </c>
      <c r="H189" s="154">
        <v>-900.16852006124498</v>
      </c>
      <c r="I189" s="154">
        <v>0</v>
      </c>
      <c r="J189" s="154">
        <v>-9648906</v>
      </c>
    </row>
    <row r="190" spans="1:10" ht="13.2">
      <c r="A190" s="151" t="s">
        <v>514</v>
      </c>
      <c r="B190" s="154">
        <v>12821</v>
      </c>
      <c r="C190" s="154">
        <v>63270.582999999999</v>
      </c>
      <c r="D190" s="155">
        <v>1.2370000000000001</v>
      </c>
      <c r="E190" s="154">
        <v>78265.711171000003</v>
      </c>
      <c r="F190" s="154">
        <v>79228.919889932906</v>
      </c>
      <c r="G190" s="154">
        <v>6179.6209258195804</v>
      </c>
      <c r="H190" s="154">
        <v>-399.45025903298301</v>
      </c>
      <c r="I190" s="154">
        <v>0</v>
      </c>
      <c r="J190" s="154">
        <v>-5121352</v>
      </c>
    </row>
    <row r="191" spans="1:10" ht="13.2">
      <c r="A191" s="151" t="s">
        <v>515</v>
      </c>
      <c r="B191" s="154">
        <v>11351</v>
      </c>
      <c r="C191" s="154">
        <v>65288.122000000003</v>
      </c>
      <c r="D191" s="155">
        <v>0.90600000000000003</v>
      </c>
      <c r="E191" s="154">
        <v>59151.038531999999</v>
      </c>
      <c r="F191" s="154">
        <v>59879.004779230199</v>
      </c>
      <c r="G191" s="154">
        <v>5275.2184635036801</v>
      </c>
      <c r="H191" s="154">
        <v>-1303.8527213488901</v>
      </c>
      <c r="I191" s="154">
        <v>0</v>
      </c>
      <c r="J191" s="154">
        <v>-14800032</v>
      </c>
    </row>
    <row r="192" spans="1:10" ht="13.2">
      <c r="A192" s="151" t="s">
        <v>516</v>
      </c>
      <c r="B192" s="154">
        <v>12783</v>
      </c>
      <c r="C192" s="154">
        <v>101082.257</v>
      </c>
      <c r="D192" s="155">
        <v>1.044</v>
      </c>
      <c r="E192" s="154">
        <v>105529.87630800001</v>
      </c>
      <c r="F192" s="154">
        <v>106828.62253347901</v>
      </c>
      <c r="G192" s="154">
        <v>8357.0853894609299</v>
      </c>
      <c r="H192" s="154">
        <v>1778.0142046083699</v>
      </c>
      <c r="I192" s="154">
        <v>22728356</v>
      </c>
      <c r="J192" s="154">
        <v>0</v>
      </c>
    </row>
    <row r="193" spans="1:10" ht="13.2">
      <c r="A193" s="151" t="s">
        <v>517</v>
      </c>
      <c r="B193" s="154">
        <v>16101</v>
      </c>
      <c r="C193" s="154">
        <v>105886.552</v>
      </c>
      <c r="D193" s="155">
        <v>1.01</v>
      </c>
      <c r="E193" s="154">
        <v>106945.41752</v>
      </c>
      <c r="F193" s="154">
        <v>108261.584677545</v>
      </c>
      <c r="G193" s="154">
        <v>6723.9043958477796</v>
      </c>
      <c r="H193" s="154">
        <v>144.83321099521299</v>
      </c>
      <c r="I193" s="154">
        <v>2331960</v>
      </c>
      <c r="J193" s="154">
        <v>0</v>
      </c>
    </row>
    <row r="194" spans="1:10" ht="13.2">
      <c r="A194" s="151" t="s">
        <v>518</v>
      </c>
      <c r="B194" s="154">
        <v>11851</v>
      </c>
      <c r="C194" s="154">
        <v>80381.183999999994</v>
      </c>
      <c r="D194" s="155">
        <v>0.98299999999999998</v>
      </c>
      <c r="E194" s="154">
        <v>79014.703871999998</v>
      </c>
      <c r="F194" s="154">
        <v>79987.130373397595</v>
      </c>
      <c r="G194" s="154">
        <v>6749.39923832568</v>
      </c>
      <c r="H194" s="154">
        <v>170.32805347311</v>
      </c>
      <c r="I194" s="154">
        <v>2018558</v>
      </c>
      <c r="J194" s="154">
        <v>0</v>
      </c>
    </row>
    <row r="195" spans="1:10" ht="13.2">
      <c r="A195" s="151" t="s">
        <v>519</v>
      </c>
      <c r="B195" s="154">
        <v>58994</v>
      </c>
      <c r="C195" s="154">
        <v>394864.83799999999</v>
      </c>
      <c r="D195" s="155">
        <v>1.07</v>
      </c>
      <c r="E195" s="154">
        <v>422505.37666000001</v>
      </c>
      <c r="F195" s="154">
        <v>427705.11044515402</v>
      </c>
      <c r="G195" s="154">
        <v>7249.9764458276004</v>
      </c>
      <c r="H195" s="154">
        <v>670.90526097503903</v>
      </c>
      <c r="I195" s="154">
        <v>39579385</v>
      </c>
      <c r="J195" s="154">
        <v>0</v>
      </c>
    </row>
    <row r="196" spans="1:10" ht="13.2">
      <c r="A196" s="151" t="s">
        <v>520</v>
      </c>
      <c r="B196" s="154">
        <v>9039</v>
      </c>
      <c r="C196" s="154">
        <v>97742.391000000003</v>
      </c>
      <c r="D196" s="155">
        <v>0.95299999999999996</v>
      </c>
      <c r="E196" s="154">
        <v>93148.498623000007</v>
      </c>
      <c r="F196" s="154">
        <v>94294.868402138003</v>
      </c>
      <c r="G196" s="154">
        <v>10432.0022571234</v>
      </c>
      <c r="H196" s="154">
        <v>3852.9310722707901</v>
      </c>
      <c r="I196" s="154">
        <v>34826644</v>
      </c>
      <c r="J196" s="154">
        <v>0</v>
      </c>
    </row>
    <row r="197" spans="1:10" ht="13.2">
      <c r="A197" s="151" t="s">
        <v>521</v>
      </c>
      <c r="B197" s="154">
        <v>57037</v>
      </c>
      <c r="C197" s="154">
        <v>514822.35399999999</v>
      </c>
      <c r="D197" s="155">
        <v>0.98599999999999999</v>
      </c>
      <c r="E197" s="154">
        <v>507614.841044</v>
      </c>
      <c r="F197" s="154">
        <v>513862.00897281402</v>
      </c>
      <c r="G197" s="154">
        <v>9009.27483866287</v>
      </c>
      <c r="H197" s="154">
        <v>2430.2036538103098</v>
      </c>
      <c r="I197" s="154">
        <v>138611526</v>
      </c>
      <c r="J197" s="154">
        <v>0</v>
      </c>
    </row>
    <row r="198" spans="1:10" ht="13.2">
      <c r="A198" s="151" t="s">
        <v>522</v>
      </c>
      <c r="B198" s="154">
        <v>25039</v>
      </c>
      <c r="C198" s="154">
        <v>170380.41500000001</v>
      </c>
      <c r="D198" s="155">
        <v>1.0429999999999999</v>
      </c>
      <c r="E198" s="154">
        <v>177706.772845</v>
      </c>
      <c r="F198" s="154">
        <v>179893.79332250799</v>
      </c>
      <c r="G198" s="154">
        <v>7184.5438445029104</v>
      </c>
      <c r="H198" s="154">
        <v>605.47265965034103</v>
      </c>
      <c r="I198" s="154">
        <v>15160430</v>
      </c>
      <c r="J198" s="154">
        <v>0</v>
      </c>
    </row>
    <row r="199" spans="1:10" ht="13.2">
      <c r="A199" s="151" t="s">
        <v>523</v>
      </c>
      <c r="B199" s="154">
        <v>16040</v>
      </c>
      <c r="C199" s="154">
        <v>128954.01300000001</v>
      </c>
      <c r="D199" s="155">
        <v>0.995</v>
      </c>
      <c r="E199" s="154">
        <v>128309.242935</v>
      </c>
      <c r="F199" s="154">
        <v>129888.332675137</v>
      </c>
      <c r="G199" s="154">
        <v>8097.7763513177797</v>
      </c>
      <c r="H199" s="154">
        <v>1518.7051664652099</v>
      </c>
      <c r="I199" s="154">
        <v>24360031</v>
      </c>
      <c r="J199" s="154">
        <v>0</v>
      </c>
    </row>
    <row r="200" spans="1:10" ht="13.2">
      <c r="A200" s="151" t="s">
        <v>524</v>
      </c>
      <c r="B200" s="154">
        <v>12467</v>
      </c>
      <c r="C200" s="154">
        <v>68847.388999999996</v>
      </c>
      <c r="D200" s="155">
        <v>1.071</v>
      </c>
      <c r="E200" s="154">
        <v>73735.553618999998</v>
      </c>
      <c r="F200" s="154">
        <v>74643.010116596895</v>
      </c>
      <c r="G200" s="154">
        <v>5987.2471417820498</v>
      </c>
      <c r="H200" s="154">
        <v>-591.82404307051297</v>
      </c>
      <c r="I200" s="154">
        <v>0</v>
      </c>
      <c r="J200" s="154">
        <v>-7378270</v>
      </c>
    </row>
    <row r="201" spans="1:10" ht="13.2">
      <c r="A201" s="151" t="s">
        <v>525</v>
      </c>
      <c r="B201" s="154">
        <v>40071</v>
      </c>
      <c r="C201" s="154">
        <v>299747.73700000002</v>
      </c>
      <c r="D201" s="155">
        <v>1.0820000000000001</v>
      </c>
      <c r="E201" s="154">
        <v>324327.05143400002</v>
      </c>
      <c r="F201" s="154">
        <v>328318.51383883902</v>
      </c>
      <c r="G201" s="154">
        <v>8193.4195263117708</v>
      </c>
      <c r="H201" s="154">
        <v>1614.3483414591999</v>
      </c>
      <c r="I201" s="154">
        <v>64688552</v>
      </c>
      <c r="J201" s="154">
        <v>0</v>
      </c>
    </row>
    <row r="202" spans="1:10" ht="13.2">
      <c r="A202" s="151" t="s">
        <v>526</v>
      </c>
      <c r="B202" s="154">
        <v>11931</v>
      </c>
      <c r="C202" s="154">
        <v>118475.344</v>
      </c>
      <c r="D202" s="155">
        <v>1.008</v>
      </c>
      <c r="E202" s="154">
        <v>119423.146752</v>
      </c>
      <c r="F202" s="154">
        <v>120892.87614527901</v>
      </c>
      <c r="G202" s="154">
        <v>10132.669193301401</v>
      </c>
      <c r="H202" s="154">
        <v>3553.5980084488601</v>
      </c>
      <c r="I202" s="154">
        <v>42397978</v>
      </c>
      <c r="J202" s="154">
        <v>0</v>
      </c>
    </row>
    <row r="203" spans="1:10" ht="13.2">
      <c r="A203" s="151" t="s">
        <v>527</v>
      </c>
      <c r="B203" s="154">
        <v>12777</v>
      </c>
      <c r="C203" s="154">
        <v>75447.428</v>
      </c>
      <c r="D203" s="155">
        <v>1.1879999999999999</v>
      </c>
      <c r="E203" s="154">
        <v>89631.544464000006</v>
      </c>
      <c r="F203" s="154">
        <v>90734.631420311096</v>
      </c>
      <c r="G203" s="154">
        <v>7101.4034139712903</v>
      </c>
      <c r="H203" s="154">
        <v>522.33222911871997</v>
      </c>
      <c r="I203" s="154">
        <v>6673839</v>
      </c>
      <c r="J203" s="154">
        <v>0</v>
      </c>
    </row>
    <row r="204" spans="1:10" ht="18.75" customHeight="1">
      <c r="A204" s="145" t="s">
        <v>528</v>
      </c>
      <c r="B204" s="154"/>
      <c r="C204" s="154"/>
      <c r="D204" s="155"/>
      <c r="E204" s="154"/>
      <c r="F204" s="154"/>
      <c r="G204" s="154"/>
      <c r="H204" s="154"/>
      <c r="I204" s="154"/>
      <c r="J204" s="154"/>
    </row>
    <row r="205" spans="1:10" ht="13.2">
      <c r="A205" s="151" t="s">
        <v>529</v>
      </c>
      <c r="B205" s="154">
        <v>25568</v>
      </c>
      <c r="C205" s="154">
        <v>178387.94099999999</v>
      </c>
      <c r="D205" s="155">
        <v>0.95</v>
      </c>
      <c r="E205" s="154">
        <v>169468.54394999999</v>
      </c>
      <c r="F205" s="154">
        <v>171554.17732220399</v>
      </c>
      <c r="G205" s="154">
        <v>6709.72220440409</v>
      </c>
      <c r="H205" s="154">
        <v>130.65101955152301</v>
      </c>
      <c r="I205" s="154">
        <v>3340485</v>
      </c>
      <c r="J205" s="154">
        <v>0</v>
      </c>
    </row>
    <row r="206" spans="1:10" ht="13.2">
      <c r="A206" s="151" t="s">
        <v>530</v>
      </c>
      <c r="B206" s="154">
        <v>8413</v>
      </c>
      <c r="C206" s="154">
        <v>63231.881000000001</v>
      </c>
      <c r="D206" s="155">
        <v>1.018</v>
      </c>
      <c r="E206" s="154">
        <v>64370.054858000003</v>
      </c>
      <c r="F206" s="154">
        <v>65162.251046468104</v>
      </c>
      <c r="G206" s="154">
        <v>7745.4238733469801</v>
      </c>
      <c r="H206" s="154">
        <v>1166.3526884944099</v>
      </c>
      <c r="I206" s="154">
        <v>9812525</v>
      </c>
      <c r="J206" s="154">
        <v>0</v>
      </c>
    </row>
    <row r="207" spans="1:10" ht="13.2">
      <c r="A207" s="151" t="s">
        <v>531</v>
      </c>
      <c r="B207" s="154">
        <v>9807</v>
      </c>
      <c r="C207" s="154">
        <v>63366.142</v>
      </c>
      <c r="D207" s="155">
        <v>1.05</v>
      </c>
      <c r="E207" s="154">
        <v>66534.449099999998</v>
      </c>
      <c r="F207" s="154">
        <v>67353.282284080997</v>
      </c>
      <c r="G207" s="154">
        <v>6867.8782791965996</v>
      </c>
      <c r="H207" s="154">
        <v>288.80709434403099</v>
      </c>
      <c r="I207" s="154">
        <v>2832331</v>
      </c>
      <c r="J207" s="154">
        <v>0</v>
      </c>
    </row>
    <row r="208" spans="1:10" ht="13.2">
      <c r="A208" s="151" t="s">
        <v>532</v>
      </c>
      <c r="B208" s="154">
        <v>11511</v>
      </c>
      <c r="C208" s="154">
        <v>76023.717999999993</v>
      </c>
      <c r="D208" s="155">
        <v>1.028</v>
      </c>
      <c r="E208" s="154">
        <v>78152.382104000004</v>
      </c>
      <c r="F208" s="154">
        <v>79114.196092803802</v>
      </c>
      <c r="G208" s="154">
        <v>6872.9212138653302</v>
      </c>
      <c r="H208" s="154">
        <v>293.850029012763</v>
      </c>
      <c r="I208" s="154">
        <v>3382508</v>
      </c>
      <c r="J208" s="154">
        <v>0</v>
      </c>
    </row>
    <row r="209" spans="1:10" ht="13.2">
      <c r="A209" s="151" t="s">
        <v>533</v>
      </c>
      <c r="B209" s="154">
        <v>9017</v>
      </c>
      <c r="C209" s="154">
        <v>73634.498000000007</v>
      </c>
      <c r="D209" s="155">
        <v>0.88800000000000001</v>
      </c>
      <c r="E209" s="154">
        <v>65387.434223999997</v>
      </c>
      <c r="F209" s="154">
        <v>66192.151204282694</v>
      </c>
      <c r="G209" s="154">
        <v>7340.8174785718902</v>
      </c>
      <c r="H209" s="154">
        <v>761.74629371932303</v>
      </c>
      <c r="I209" s="154">
        <v>6868666</v>
      </c>
      <c r="J209" s="154">
        <v>0</v>
      </c>
    </row>
    <row r="210" spans="1:10" ht="13.2">
      <c r="A210" s="151" t="s">
        <v>534</v>
      </c>
      <c r="B210" s="154">
        <v>11402</v>
      </c>
      <c r="C210" s="154">
        <v>82426.357000000004</v>
      </c>
      <c r="D210" s="155">
        <v>1.0880000000000001</v>
      </c>
      <c r="E210" s="154">
        <v>89679.876415999999</v>
      </c>
      <c r="F210" s="154">
        <v>90783.558189081799</v>
      </c>
      <c r="G210" s="154">
        <v>7962.0731616454796</v>
      </c>
      <c r="H210" s="154">
        <v>1383.00197679292</v>
      </c>
      <c r="I210" s="154">
        <v>15768989</v>
      </c>
      <c r="J210" s="154">
        <v>0</v>
      </c>
    </row>
    <row r="211" spans="1:10" ht="13.2">
      <c r="A211" s="151" t="s">
        <v>535</v>
      </c>
      <c r="B211" s="154">
        <v>16979</v>
      </c>
      <c r="C211" s="154">
        <v>104611.41800000001</v>
      </c>
      <c r="D211" s="155">
        <v>1.117</v>
      </c>
      <c r="E211" s="154">
        <v>116850.953906</v>
      </c>
      <c r="F211" s="154">
        <v>118289.027564744</v>
      </c>
      <c r="G211" s="154">
        <v>6966.78411948548</v>
      </c>
      <c r="H211" s="154">
        <v>387.71293463291698</v>
      </c>
      <c r="I211" s="154">
        <v>6582978</v>
      </c>
      <c r="J211" s="154">
        <v>0</v>
      </c>
    </row>
    <row r="212" spans="1:10" ht="13.2">
      <c r="A212" s="151" t="s">
        <v>536</v>
      </c>
      <c r="B212" s="154">
        <v>98083</v>
      </c>
      <c r="C212" s="154">
        <v>605813.32200000004</v>
      </c>
      <c r="D212" s="155">
        <v>0.94599999999999995</v>
      </c>
      <c r="E212" s="154">
        <v>573099.40261200001</v>
      </c>
      <c r="F212" s="154">
        <v>580152.48285815003</v>
      </c>
      <c r="G212" s="154">
        <v>5914.9137246836899</v>
      </c>
      <c r="H212" s="154">
        <v>-664.15746016887499</v>
      </c>
      <c r="I212" s="154">
        <v>0</v>
      </c>
      <c r="J212" s="154">
        <v>-65142556</v>
      </c>
    </row>
    <row r="213" spans="1:10" ht="13.2">
      <c r="A213" s="151" t="s">
        <v>537</v>
      </c>
      <c r="B213" s="154">
        <v>12063</v>
      </c>
      <c r="C213" s="154">
        <v>77255.171000000002</v>
      </c>
      <c r="D213" s="155">
        <v>1.1020000000000001</v>
      </c>
      <c r="E213" s="154">
        <v>85135.198441999994</v>
      </c>
      <c r="F213" s="154">
        <v>86182.949292282996</v>
      </c>
      <c r="G213" s="154">
        <v>7144.4043183522299</v>
      </c>
      <c r="H213" s="154">
        <v>565.33313349966397</v>
      </c>
      <c r="I213" s="154">
        <v>6819614</v>
      </c>
      <c r="J213" s="154">
        <v>0</v>
      </c>
    </row>
    <row r="214" spans="1:10" ht="13.2">
      <c r="A214" s="151" t="s">
        <v>538</v>
      </c>
      <c r="B214" s="154">
        <v>23762</v>
      </c>
      <c r="C214" s="154">
        <v>157177.72399999999</v>
      </c>
      <c r="D214" s="155">
        <v>0.97399999999999998</v>
      </c>
      <c r="E214" s="154">
        <v>153091.103176</v>
      </c>
      <c r="F214" s="154">
        <v>154975.18093066299</v>
      </c>
      <c r="G214" s="154">
        <v>6521.9754621102202</v>
      </c>
      <c r="H214" s="154">
        <v>-57.095722742341401</v>
      </c>
      <c r="I214" s="154">
        <v>0</v>
      </c>
      <c r="J214" s="154">
        <v>-1356709</v>
      </c>
    </row>
    <row r="215" spans="1:10" ht="13.2">
      <c r="A215" s="151" t="s">
        <v>539</v>
      </c>
      <c r="B215" s="154">
        <v>3632</v>
      </c>
      <c r="C215" s="154">
        <v>30967.115000000002</v>
      </c>
      <c r="D215" s="155">
        <v>1.0249999999999999</v>
      </c>
      <c r="E215" s="154">
        <v>31741.292874999999</v>
      </c>
      <c r="F215" s="154">
        <v>32131.929969967499</v>
      </c>
      <c r="G215" s="154">
        <v>8846.8970181628501</v>
      </c>
      <c r="H215" s="154">
        <v>2267.8258333102799</v>
      </c>
      <c r="I215" s="154">
        <v>8236743</v>
      </c>
      <c r="J215" s="154">
        <v>0</v>
      </c>
    </row>
    <row r="216" spans="1:10" ht="13.2">
      <c r="A216" s="151" t="s">
        <v>540</v>
      </c>
      <c r="B216" s="154">
        <v>3799</v>
      </c>
      <c r="C216" s="154">
        <v>9975.2350000000006</v>
      </c>
      <c r="D216" s="155">
        <v>1.625</v>
      </c>
      <c r="E216" s="154">
        <v>16209.756874999999</v>
      </c>
      <c r="F216" s="154">
        <v>16409.248822625301</v>
      </c>
      <c r="G216" s="154">
        <v>4319.3600480719397</v>
      </c>
      <c r="H216" s="154">
        <v>-2259.7111367806301</v>
      </c>
      <c r="I216" s="154">
        <v>0</v>
      </c>
      <c r="J216" s="154">
        <v>-8584643</v>
      </c>
    </row>
    <row r="217" spans="1:10" ht="13.2">
      <c r="A217" s="151" t="s">
        <v>541</v>
      </c>
      <c r="B217" s="154">
        <v>13382</v>
      </c>
      <c r="C217" s="154">
        <v>117142.15300000001</v>
      </c>
      <c r="D217" s="155">
        <v>0.92600000000000005</v>
      </c>
      <c r="E217" s="154">
        <v>108473.633678</v>
      </c>
      <c r="F217" s="154">
        <v>109808.60844753501</v>
      </c>
      <c r="G217" s="154">
        <v>8205.6948473722005</v>
      </c>
      <c r="H217" s="154">
        <v>1626.62366251963</v>
      </c>
      <c r="I217" s="154">
        <v>21767478</v>
      </c>
      <c r="J217" s="154">
        <v>0</v>
      </c>
    </row>
    <row r="218" spans="1:10" ht="13.2">
      <c r="A218" s="151" t="s">
        <v>542</v>
      </c>
      <c r="B218" s="154">
        <v>14921</v>
      </c>
      <c r="C218" s="154">
        <v>113578.478</v>
      </c>
      <c r="D218" s="155">
        <v>0.93200000000000005</v>
      </c>
      <c r="E218" s="154">
        <v>105855.141496</v>
      </c>
      <c r="F218" s="154">
        <v>107157.89072944201</v>
      </c>
      <c r="G218" s="154">
        <v>7181.6829119658296</v>
      </c>
      <c r="H218" s="154">
        <v>602.61172711326105</v>
      </c>
      <c r="I218" s="154">
        <v>8991570</v>
      </c>
      <c r="J218" s="154">
        <v>0</v>
      </c>
    </row>
    <row r="219" spans="1:10" ht="13.2">
      <c r="A219" s="151" t="s">
        <v>543</v>
      </c>
      <c r="B219" s="154">
        <v>11306</v>
      </c>
      <c r="C219" s="154">
        <v>90888.323999999993</v>
      </c>
      <c r="D219" s="155">
        <v>1.0189999999999999</v>
      </c>
      <c r="E219" s="154">
        <v>92615.202155999999</v>
      </c>
      <c r="F219" s="154">
        <v>93755.008705863002</v>
      </c>
      <c r="G219" s="154">
        <v>8292.5003277784308</v>
      </c>
      <c r="H219" s="154">
        <v>1713.4291429258701</v>
      </c>
      <c r="I219" s="154">
        <v>19372030</v>
      </c>
      <c r="J219" s="154">
        <v>0</v>
      </c>
    </row>
    <row r="220" spans="1:10" ht="13.2">
      <c r="A220" s="151" t="s">
        <v>544</v>
      </c>
      <c r="B220" s="154">
        <v>9844</v>
      </c>
      <c r="C220" s="154">
        <v>65676.62</v>
      </c>
      <c r="D220" s="155">
        <v>1.016</v>
      </c>
      <c r="E220" s="154">
        <v>66727.445919999998</v>
      </c>
      <c r="F220" s="154">
        <v>67548.654297725501</v>
      </c>
      <c r="G220" s="154">
        <v>6861.9112451976298</v>
      </c>
      <c r="H220" s="154">
        <v>282.840060345062</v>
      </c>
      <c r="I220" s="154">
        <v>2784278</v>
      </c>
      <c r="J220" s="154">
        <v>0</v>
      </c>
    </row>
    <row r="221" spans="1:10" ht="18.75" customHeight="1">
      <c r="A221" s="145" t="s">
        <v>545</v>
      </c>
      <c r="B221" s="154"/>
      <c r="C221" s="154"/>
      <c r="D221" s="155"/>
      <c r="E221" s="154"/>
      <c r="F221" s="154"/>
      <c r="G221" s="154"/>
      <c r="H221" s="154"/>
      <c r="I221" s="154"/>
      <c r="J221" s="154"/>
    </row>
    <row r="222" spans="1:10" ht="13.2">
      <c r="A222" s="151" t="s">
        <v>546</v>
      </c>
      <c r="B222" s="154">
        <v>11471</v>
      </c>
      <c r="C222" s="154">
        <v>66957.710000000006</v>
      </c>
      <c r="D222" s="155">
        <v>1.1040000000000001</v>
      </c>
      <c r="E222" s="154">
        <v>73921.311839999995</v>
      </c>
      <c r="F222" s="154">
        <v>74831.054446486698</v>
      </c>
      <c r="G222" s="154">
        <v>6523.4987748658996</v>
      </c>
      <c r="H222" s="154">
        <v>-55.572409986667502</v>
      </c>
      <c r="I222" s="154">
        <v>0</v>
      </c>
      <c r="J222" s="154">
        <v>-637471</v>
      </c>
    </row>
    <row r="223" spans="1:10" ht="13.2">
      <c r="A223" s="151" t="s">
        <v>547</v>
      </c>
      <c r="B223" s="154">
        <v>9290</v>
      </c>
      <c r="C223" s="154">
        <v>70301.072</v>
      </c>
      <c r="D223" s="155">
        <v>1.0069999999999999</v>
      </c>
      <c r="E223" s="154">
        <v>70793.179504</v>
      </c>
      <c r="F223" s="154">
        <v>71664.4244811299</v>
      </c>
      <c r="G223" s="154">
        <v>7714.1468763326002</v>
      </c>
      <c r="H223" s="154">
        <v>1135.0756914800399</v>
      </c>
      <c r="I223" s="154">
        <v>10544853</v>
      </c>
      <c r="J223" s="154">
        <v>0</v>
      </c>
    </row>
    <row r="224" spans="1:10" ht="13.2">
      <c r="A224" s="151" t="s">
        <v>548</v>
      </c>
      <c r="B224" s="154">
        <v>16122</v>
      </c>
      <c r="C224" s="154">
        <v>89645.521999999997</v>
      </c>
      <c r="D224" s="155">
        <v>1.123</v>
      </c>
      <c r="E224" s="154">
        <v>100671.921206</v>
      </c>
      <c r="F224" s="154">
        <v>101910.88103664</v>
      </c>
      <c r="G224" s="154">
        <v>6321.23068084853</v>
      </c>
      <c r="H224" s="154">
        <v>-257.84050400403402</v>
      </c>
      <c r="I224" s="154">
        <v>0</v>
      </c>
      <c r="J224" s="154">
        <v>-4156905</v>
      </c>
    </row>
    <row r="225" spans="1:10" ht="13.2">
      <c r="A225" s="151" t="s">
        <v>549</v>
      </c>
      <c r="B225" s="154">
        <v>6335</v>
      </c>
      <c r="C225" s="154">
        <v>42326.139000000003</v>
      </c>
      <c r="D225" s="155">
        <v>1.113</v>
      </c>
      <c r="E225" s="154">
        <v>47108.992706999998</v>
      </c>
      <c r="F225" s="154">
        <v>47688.758633056503</v>
      </c>
      <c r="G225" s="154">
        <v>7527.8229886434901</v>
      </c>
      <c r="H225" s="154">
        <v>948.75180379092706</v>
      </c>
      <c r="I225" s="154">
        <v>6010343</v>
      </c>
      <c r="J225" s="154">
        <v>0</v>
      </c>
    </row>
    <row r="226" spans="1:10" ht="13.2">
      <c r="A226" s="151" t="s">
        <v>550</v>
      </c>
      <c r="B226" s="154">
        <v>30166</v>
      </c>
      <c r="C226" s="154">
        <v>211647.44099999999</v>
      </c>
      <c r="D226" s="155">
        <v>0.97599999999999998</v>
      </c>
      <c r="E226" s="154">
        <v>206567.902416</v>
      </c>
      <c r="F226" s="154">
        <v>209110.11409058701</v>
      </c>
      <c r="G226" s="154">
        <v>6931.9801793604402</v>
      </c>
      <c r="H226" s="154">
        <v>352.908994507871</v>
      </c>
      <c r="I226" s="154">
        <v>10645853</v>
      </c>
      <c r="J226" s="154">
        <v>0</v>
      </c>
    </row>
    <row r="227" spans="1:10" ht="13.2">
      <c r="A227" s="151" t="s">
        <v>551</v>
      </c>
      <c r="B227" s="154">
        <v>22682</v>
      </c>
      <c r="C227" s="154">
        <v>171881.63800000001</v>
      </c>
      <c r="D227" s="155">
        <v>1.036</v>
      </c>
      <c r="E227" s="154">
        <v>178069.376968</v>
      </c>
      <c r="F227" s="154">
        <v>180260.85998022</v>
      </c>
      <c r="G227" s="154">
        <v>7947.3088784154597</v>
      </c>
      <c r="H227" s="154">
        <v>1368.2376935628999</v>
      </c>
      <c r="I227" s="154">
        <v>31034367</v>
      </c>
      <c r="J227" s="154">
        <v>0</v>
      </c>
    </row>
    <row r="228" spans="1:10" ht="13.2">
      <c r="A228" s="151" t="s">
        <v>552</v>
      </c>
      <c r="B228" s="154">
        <v>5450</v>
      </c>
      <c r="C228" s="154">
        <v>40246.947</v>
      </c>
      <c r="D228" s="155">
        <v>1.0189999999999999</v>
      </c>
      <c r="E228" s="154">
        <v>41011.638993</v>
      </c>
      <c r="F228" s="154">
        <v>41516.365362501398</v>
      </c>
      <c r="G228" s="154">
        <v>7617.6817178901701</v>
      </c>
      <c r="H228" s="154">
        <v>1038.6105330375999</v>
      </c>
      <c r="I228" s="154">
        <v>5660427</v>
      </c>
      <c r="J228" s="154">
        <v>0</v>
      </c>
    </row>
    <row r="229" spans="1:10" ht="13.2">
      <c r="A229" s="151" t="s">
        <v>553</v>
      </c>
      <c r="B229" s="154">
        <v>8589</v>
      </c>
      <c r="C229" s="154">
        <v>59906.396999999997</v>
      </c>
      <c r="D229" s="155">
        <v>0.96499999999999997</v>
      </c>
      <c r="E229" s="154">
        <v>57809.673105000002</v>
      </c>
      <c r="F229" s="154">
        <v>58521.1312945479</v>
      </c>
      <c r="G229" s="154">
        <v>6813.49764751983</v>
      </c>
      <c r="H229" s="154">
        <v>234.426462667268</v>
      </c>
      <c r="I229" s="154">
        <v>2013489</v>
      </c>
      <c r="J229" s="154">
        <v>0</v>
      </c>
    </row>
    <row r="230" spans="1:10" ht="13.2">
      <c r="A230" s="151" t="s">
        <v>554</v>
      </c>
      <c r="B230" s="154">
        <v>23171</v>
      </c>
      <c r="C230" s="154">
        <v>215397.93400000001</v>
      </c>
      <c r="D230" s="155">
        <v>0.96699999999999997</v>
      </c>
      <c r="E230" s="154">
        <v>208289.80217800001</v>
      </c>
      <c r="F230" s="154">
        <v>210853.205110407</v>
      </c>
      <c r="G230" s="154">
        <v>9099.8750641062907</v>
      </c>
      <c r="H230" s="154">
        <v>2520.80387925373</v>
      </c>
      <c r="I230" s="154">
        <v>58409547</v>
      </c>
      <c r="J230" s="154">
        <v>0</v>
      </c>
    </row>
    <row r="231" spans="1:10" ht="13.2">
      <c r="A231" s="151" t="s">
        <v>555</v>
      </c>
      <c r="B231" s="154">
        <v>4364</v>
      </c>
      <c r="C231" s="154">
        <v>27738.488000000001</v>
      </c>
      <c r="D231" s="155">
        <v>1.0620000000000001</v>
      </c>
      <c r="E231" s="154">
        <v>29458.274256000001</v>
      </c>
      <c r="F231" s="154">
        <v>29820.814456345201</v>
      </c>
      <c r="G231" s="154">
        <v>6833.3671989792001</v>
      </c>
      <c r="H231" s="154">
        <v>254.29601412663101</v>
      </c>
      <c r="I231" s="154">
        <v>1109748</v>
      </c>
      <c r="J231" s="154">
        <v>0</v>
      </c>
    </row>
    <row r="232" spans="1:10" ht="13.2">
      <c r="A232" s="151" t="s">
        <v>556</v>
      </c>
      <c r="B232" s="154">
        <v>10627</v>
      </c>
      <c r="C232" s="154">
        <v>89755.154999999999</v>
      </c>
      <c r="D232" s="155">
        <v>0.84899999999999998</v>
      </c>
      <c r="E232" s="154">
        <v>76202.126594999994</v>
      </c>
      <c r="F232" s="154">
        <v>77139.938973362805</v>
      </c>
      <c r="G232" s="154">
        <v>7258.8631761892102</v>
      </c>
      <c r="H232" s="154">
        <v>679.79199133664895</v>
      </c>
      <c r="I232" s="154">
        <v>7224149</v>
      </c>
      <c r="J232" s="154">
        <v>0</v>
      </c>
    </row>
    <row r="233" spans="1:10" ht="13.2">
      <c r="A233" s="151" t="s">
        <v>557</v>
      </c>
      <c r="B233" s="154">
        <v>160206</v>
      </c>
      <c r="C233" s="154">
        <v>1258377.4650000001</v>
      </c>
      <c r="D233" s="155">
        <v>1.012</v>
      </c>
      <c r="E233" s="154">
        <v>1273477.9945799999</v>
      </c>
      <c r="F233" s="154">
        <v>1289150.5680402799</v>
      </c>
      <c r="G233" s="154">
        <v>8046.8307556538502</v>
      </c>
      <c r="H233" s="154">
        <v>1467.75957080129</v>
      </c>
      <c r="I233" s="154">
        <v>235143890</v>
      </c>
      <c r="J233" s="154">
        <v>0</v>
      </c>
    </row>
    <row r="234" spans="1:10" ht="18.75" customHeight="1">
      <c r="A234" s="145" t="s">
        <v>558</v>
      </c>
      <c r="B234" s="154"/>
      <c r="C234" s="154"/>
      <c r="D234" s="155"/>
      <c r="E234" s="154"/>
      <c r="F234" s="154"/>
      <c r="G234" s="154"/>
      <c r="H234" s="154"/>
      <c r="I234" s="154"/>
      <c r="J234" s="154"/>
    </row>
    <row r="235" spans="1:10" ht="13.2">
      <c r="A235" s="151" t="s">
        <v>559</v>
      </c>
      <c r="B235" s="154">
        <v>13991</v>
      </c>
      <c r="C235" s="154">
        <v>87580.713000000003</v>
      </c>
      <c r="D235" s="155">
        <v>0.93500000000000005</v>
      </c>
      <c r="E235" s="154">
        <v>81887.966654999997</v>
      </c>
      <c r="F235" s="154">
        <v>82895.754130225905</v>
      </c>
      <c r="G235" s="154">
        <v>5924.9341812755301</v>
      </c>
      <c r="H235" s="154">
        <v>-654.13700357703794</v>
      </c>
      <c r="I235" s="154">
        <v>0</v>
      </c>
      <c r="J235" s="154">
        <v>-9152031</v>
      </c>
    </row>
    <row r="236" spans="1:10" ht="13.2">
      <c r="A236" s="151" t="s">
        <v>560</v>
      </c>
      <c r="B236" s="154">
        <v>13100</v>
      </c>
      <c r="C236" s="154">
        <v>91618.476999999999</v>
      </c>
      <c r="D236" s="155">
        <v>0.94099999999999995</v>
      </c>
      <c r="E236" s="154">
        <v>86212.986856999996</v>
      </c>
      <c r="F236" s="154">
        <v>87274.001947560799</v>
      </c>
      <c r="G236" s="154">
        <v>6662.1375532489201</v>
      </c>
      <c r="H236" s="154">
        <v>83.066368396352999</v>
      </c>
      <c r="I236" s="154">
        <v>1088169</v>
      </c>
      <c r="J236" s="154">
        <v>0</v>
      </c>
    </row>
    <row r="237" spans="1:10" ht="13.2">
      <c r="A237" s="151" t="s">
        <v>561</v>
      </c>
      <c r="B237" s="154">
        <v>16659</v>
      </c>
      <c r="C237" s="154">
        <v>147122.136</v>
      </c>
      <c r="D237" s="155">
        <v>1.0089999999999999</v>
      </c>
      <c r="E237" s="154">
        <v>148446.235224</v>
      </c>
      <c r="F237" s="154">
        <v>150273.14902726299</v>
      </c>
      <c r="G237" s="154">
        <v>9020.5383892948703</v>
      </c>
      <c r="H237" s="154">
        <v>2441.4672044423</v>
      </c>
      <c r="I237" s="154">
        <v>40672402</v>
      </c>
      <c r="J237" s="154">
        <v>0</v>
      </c>
    </row>
    <row r="238" spans="1:10" ht="13.2">
      <c r="A238" s="151" t="s">
        <v>562</v>
      </c>
      <c r="B238" s="154">
        <v>8673</v>
      </c>
      <c r="C238" s="154">
        <v>83916.512000000002</v>
      </c>
      <c r="D238" s="155">
        <v>1.0780000000000001</v>
      </c>
      <c r="E238" s="154">
        <v>90461.999935999993</v>
      </c>
      <c r="F238" s="154">
        <v>91575.307229408296</v>
      </c>
      <c r="G238" s="154">
        <v>10558.665655414299</v>
      </c>
      <c r="H238" s="154">
        <v>3979.5944705617399</v>
      </c>
      <c r="I238" s="154">
        <v>34515023</v>
      </c>
      <c r="J238" s="154">
        <v>0</v>
      </c>
    </row>
    <row r="239" spans="1:10" ht="13.2">
      <c r="A239" s="151" t="s">
        <v>563</v>
      </c>
      <c r="B239" s="154">
        <v>25806</v>
      </c>
      <c r="C239" s="154">
        <v>159489.33499999999</v>
      </c>
      <c r="D239" s="155">
        <v>1.127</v>
      </c>
      <c r="E239" s="154">
        <v>179744.480545</v>
      </c>
      <c r="F239" s="154">
        <v>181956.57889880799</v>
      </c>
      <c r="G239" s="154">
        <v>7050.9408237932403</v>
      </c>
      <c r="H239" s="154">
        <v>471.86963894067202</v>
      </c>
      <c r="I239" s="154">
        <v>12177068</v>
      </c>
      <c r="J239" s="154">
        <v>0</v>
      </c>
    </row>
    <row r="240" spans="1:10" ht="13.2">
      <c r="A240" s="151" t="s">
        <v>564</v>
      </c>
      <c r="B240" s="154">
        <v>5451</v>
      </c>
      <c r="C240" s="154">
        <v>24828.958999999999</v>
      </c>
      <c r="D240" s="155">
        <v>1.1839999999999999</v>
      </c>
      <c r="E240" s="154">
        <v>29397.487455999999</v>
      </c>
      <c r="F240" s="154">
        <v>29759.279558935999</v>
      </c>
      <c r="G240" s="154">
        <v>5459.4165398892001</v>
      </c>
      <c r="H240" s="154">
        <v>-1119.6546449633699</v>
      </c>
      <c r="I240" s="154">
        <v>0</v>
      </c>
      <c r="J240" s="154">
        <v>-6103237</v>
      </c>
    </row>
    <row r="241" spans="1:10" ht="13.2">
      <c r="A241" s="151" t="s">
        <v>565</v>
      </c>
      <c r="B241" s="154">
        <v>22852</v>
      </c>
      <c r="C241" s="154">
        <v>169980.39199999999</v>
      </c>
      <c r="D241" s="155">
        <v>0.89900000000000002</v>
      </c>
      <c r="E241" s="154">
        <v>152812.372408</v>
      </c>
      <c r="F241" s="154">
        <v>154693.01984941401</v>
      </c>
      <c r="G241" s="154">
        <v>6769.3427205239896</v>
      </c>
      <c r="H241" s="154">
        <v>190.27153567142199</v>
      </c>
      <c r="I241" s="154">
        <v>4348085</v>
      </c>
      <c r="J241" s="154">
        <v>0</v>
      </c>
    </row>
    <row r="242" spans="1:10" ht="13.2">
      <c r="A242" s="151" t="s">
        <v>566</v>
      </c>
      <c r="B242" s="154">
        <v>4271</v>
      </c>
      <c r="C242" s="154">
        <v>15196.162</v>
      </c>
      <c r="D242" s="155">
        <v>1.373</v>
      </c>
      <c r="E242" s="154">
        <v>20864.330426</v>
      </c>
      <c r="F242" s="154">
        <v>21121.105770915899</v>
      </c>
      <c r="G242" s="154">
        <v>4945.2366590765296</v>
      </c>
      <c r="H242" s="154">
        <v>-1633.83452577603</v>
      </c>
      <c r="I242" s="154">
        <v>0</v>
      </c>
      <c r="J242" s="154">
        <v>-6978107</v>
      </c>
    </row>
    <row r="243" spans="1:10" ht="13.2">
      <c r="A243" s="151" t="s">
        <v>567</v>
      </c>
      <c r="B243" s="154">
        <v>9830</v>
      </c>
      <c r="C243" s="154">
        <v>41410.161</v>
      </c>
      <c r="D243" s="155">
        <v>1.085</v>
      </c>
      <c r="E243" s="154">
        <v>44930.024684999997</v>
      </c>
      <c r="F243" s="154">
        <v>45482.974257308997</v>
      </c>
      <c r="G243" s="154">
        <v>4626.95567215757</v>
      </c>
      <c r="H243" s="154">
        <v>-1952.11551269499</v>
      </c>
      <c r="I243" s="154">
        <v>0</v>
      </c>
      <c r="J243" s="154">
        <v>-19189295</v>
      </c>
    </row>
    <row r="244" spans="1:10" ht="13.2">
      <c r="A244" s="151" t="s">
        <v>568</v>
      </c>
      <c r="B244" s="154">
        <v>160693</v>
      </c>
      <c r="C244" s="154">
        <v>980745.00699999998</v>
      </c>
      <c r="D244" s="155">
        <v>0.94099999999999995</v>
      </c>
      <c r="E244" s="154">
        <v>922881.05158700002</v>
      </c>
      <c r="F244" s="154">
        <v>934238.86156695802</v>
      </c>
      <c r="G244" s="154">
        <v>5813.81181238111</v>
      </c>
      <c r="H244" s="154">
        <v>-765.25937247145202</v>
      </c>
      <c r="I244" s="154">
        <v>0</v>
      </c>
      <c r="J244" s="154">
        <v>-122971824</v>
      </c>
    </row>
    <row r="245" spans="1:10" ht="18.75" customHeight="1">
      <c r="A245" s="145" t="s">
        <v>569</v>
      </c>
      <c r="B245" s="154"/>
      <c r="C245" s="154"/>
      <c r="D245" s="155"/>
      <c r="E245" s="154"/>
      <c r="F245" s="154"/>
      <c r="G245" s="154"/>
      <c r="H245" s="154"/>
      <c r="I245" s="154"/>
      <c r="J245" s="154"/>
    </row>
    <row r="246" spans="1:10" ht="13.2">
      <c r="A246" s="151" t="s">
        <v>570</v>
      </c>
      <c r="B246" s="154">
        <v>22447</v>
      </c>
      <c r="C246" s="154">
        <v>130851.405</v>
      </c>
      <c r="D246" s="155">
        <v>1.137</v>
      </c>
      <c r="E246" s="154">
        <v>148778.04748499999</v>
      </c>
      <c r="F246" s="154">
        <v>150609.04487043599</v>
      </c>
      <c r="G246" s="154">
        <v>6709.5400218486002</v>
      </c>
      <c r="H246" s="154">
        <v>130.46883699603899</v>
      </c>
      <c r="I246" s="154">
        <v>2928634</v>
      </c>
      <c r="J246" s="154">
        <v>0</v>
      </c>
    </row>
    <row r="247" spans="1:10" ht="13.2">
      <c r="A247" s="151" t="s">
        <v>571</v>
      </c>
      <c r="B247" s="154">
        <v>51384</v>
      </c>
      <c r="C247" s="154">
        <v>395173.38500000001</v>
      </c>
      <c r="D247" s="155">
        <v>1.0329999999999999</v>
      </c>
      <c r="E247" s="154">
        <v>408214.10670499998</v>
      </c>
      <c r="F247" s="154">
        <v>413237.95917994401</v>
      </c>
      <c r="G247" s="154">
        <v>8042.1524050277103</v>
      </c>
      <c r="H247" s="154">
        <v>1463.0812201751401</v>
      </c>
      <c r="I247" s="154">
        <v>75178965</v>
      </c>
      <c r="J247" s="154">
        <v>0</v>
      </c>
    </row>
    <row r="248" spans="1:10" ht="13.2">
      <c r="A248" s="151" t="s">
        <v>572</v>
      </c>
      <c r="B248" s="154">
        <v>59892</v>
      </c>
      <c r="C248" s="154">
        <v>429957.70199999999</v>
      </c>
      <c r="D248" s="155">
        <v>0.97599999999999998</v>
      </c>
      <c r="E248" s="154">
        <v>419638.717152</v>
      </c>
      <c r="F248" s="154">
        <v>424803.17122920702</v>
      </c>
      <c r="G248" s="154">
        <v>7092.81992969357</v>
      </c>
      <c r="H248" s="154">
        <v>513.74874484100599</v>
      </c>
      <c r="I248" s="154">
        <v>30769440</v>
      </c>
      <c r="J248" s="154">
        <v>0</v>
      </c>
    </row>
    <row r="249" spans="1:10" ht="13.2">
      <c r="A249" s="151" t="s">
        <v>573</v>
      </c>
      <c r="B249" s="154">
        <v>10383</v>
      </c>
      <c r="C249" s="154">
        <v>68961.623999999996</v>
      </c>
      <c r="D249" s="155">
        <v>1.036</v>
      </c>
      <c r="E249" s="154">
        <v>71444.242463999995</v>
      </c>
      <c r="F249" s="154">
        <v>72323.500011516895</v>
      </c>
      <c r="G249" s="154">
        <v>6965.5687192060996</v>
      </c>
      <c r="H249" s="154">
        <v>386.49753435353199</v>
      </c>
      <c r="I249" s="154">
        <v>4013004</v>
      </c>
      <c r="J249" s="154">
        <v>0</v>
      </c>
    </row>
    <row r="250" spans="1:10" ht="13.2">
      <c r="A250" s="151" t="s">
        <v>574</v>
      </c>
      <c r="B250" s="154">
        <v>15297</v>
      </c>
      <c r="C250" s="154">
        <v>101147.97900000001</v>
      </c>
      <c r="D250" s="155">
        <v>1.0509999999999999</v>
      </c>
      <c r="E250" s="154">
        <v>106306.525929</v>
      </c>
      <c r="F250" s="154">
        <v>107614.83030804701</v>
      </c>
      <c r="G250" s="154">
        <v>7035.0284570861804</v>
      </c>
      <c r="H250" s="154">
        <v>455.95727223361899</v>
      </c>
      <c r="I250" s="154">
        <v>6974778</v>
      </c>
      <c r="J250" s="154">
        <v>0</v>
      </c>
    </row>
    <row r="251" spans="1:10" ht="13.2">
      <c r="A251" s="151" t="s">
        <v>575</v>
      </c>
      <c r="B251" s="154">
        <v>16109</v>
      </c>
      <c r="C251" s="154">
        <v>52898.139000000003</v>
      </c>
      <c r="D251" s="155">
        <v>1.121</v>
      </c>
      <c r="E251" s="154">
        <v>59298.813819000003</v>
      </c>
      <c r="F251" s="154">
        <v>60028.598722736999</v>
      </c>
      <c r="G251" s="154">
        <v>3726.4013112382499</v>
      </c>
      <c r="H251" s="154">
        <v>-2852.6698736143098</v>
      </c>
      <c r="I251" s="154">
        <v>0</v>
      </c>
      <c r="J251" s="154">
        <v>-45953659</v>
      </c>
    </row>
    <row r="252" spans="1:10" ht="13.2">
      <c r="A252" s="151" t="s">
        <v>576</v>
      </c>
      <c r="B252" s="154">
        <v>26584</v>
      </c>
      <c r="C252" s="154">
        <v>189462.144</v>
      </c>
      <c r="D252" s="155">
        <v>1.004</v>
      </c>
      <c r="E252" s="154">
        <v>190219.99257599999</v>
      </c>
      <c r="F252" s="154">
        <v>192561.01206746299</v>
      </c>
      <c r="G252" s="154">
        <v>7243.49278014833</v>
      </c>
      <c r="H252" s="154">
        <v>664.42159529576702</v>
      </c>
      <c r="I252" s="154">
        <v>17662984</v>
      </c>
      <c r="J252" s="154">
        <v>0</v>
      </c>
    </row>
    <row r="253" spans="1:10" ht="13.2">
      <c r="A253" s="151" t="s">
        <v>577</v>
      </c>
      <c r="B253" s="154">
        <v>10186</v>
      </c>
      <c r="C253" s="154">
        <v>54149.675000000003</v>
      </c>
      <c r="D253" s="155">
        <v>1.161</v>
      </c>
      <c r="E253" s="154">
        <v>62867.772675</v>
      </c>
      <c r="F253" s="154">
        <v>63641.480418460596</v>
      </c>
      <c r="G253" s="154">
        <v>6247.9364243530899</v>
      </c>
      <c r="H253" s="154">
        <v>-331.13476049947701</v>
      </c>
      <c r="I253" s="154">
        <v>0</v>
      </c>
      <c r="J253" s="154">
        <v>-3372939</v>
      </c>
    </row>
    <row r="254" spans="1:10" ht="13.2">
      <c r="A254" s="151" t="s">
        <v>578</v>
      </c>
      <c r="B254" s="154">
        <v>20527</v>
      </c>
      <c r="C254" s="154">
        <v>167707.09899999999</v>
      </c>
      <c r="D254" s="155">
        <v>1.0049999999999999</v>
      </c>
      <c r="E254" s="154">
        <v>168545.63449500001</v>
      </c>
      <c r="F254" s="154">
        <v>170619.909707666</v>
      </c>
      <c r="G254" s="154">
        <v>8311.9749455675792</v>
      </c>
      <c r="H254" s="154">
        <v>1732.9037607150101</v>
      </c>
      <c r="I254" s="154">
        <v>35571315</v>
      </c>
      <c r="J254" s="154">
        <v>0</v>
      </c>
    </row>
    <row r="255" spans="1:10" ht="13.2">
      <c r="A255" s="151" t="s">
        <v>579</v>
      </c>
      <c r="B255" s="154">
        <v>6866</v>
      </c>
      <c r="C255" s="154">
        <v>36643.516000000003</v>
      </c>
      <c r="D255" s="155">
        <v>0.97399999999999998</v>
      </c>
      <c r="E255" s="154">
        <v>35690.784584000001</v>
      </c>
      <c r="F255" s="154">
        <v>36130.027700589802</v>
      </c>
      <c r="G255" s="154">
        <v>5262.1654093489296</v>
      </c>
      <c r="H255" s="154">
        <v>-1316.9057755036299</v>
      </c>
      <c r="I255" s="154">
        <v>0</v>
      </c>
      <c r="J255" s="154">
        <v>-9041875</v>
      </c>
    </row>
    <row r="256" spans="1:10" ht="13.2">
      <c r="A256" s="151" t="s">
        <v>580</v>
      </c>
      <c r="B256" s="154">
        <v>11024</v>
      </c>
      <c r="C256" s="154">
        <v>79118.975999999995</v>
      </c>
      <c r="D256" s="155">
        <v>1.008</v>
      </c>
      <c r="E256" s="154">
        <v>79751.927807999993</v>
      </c>
      <c r="F256" s="154">
        <v>80733.427254782393</v>
      </c>
      <c r="G256" s="154">
        <v>7323.4240978576199</v>
      </c>
      <c r="H256" s="154">
        <v>744.35291300505696</v>
      </c>
      <c r="I256" s="154">
        <v>8205747</v>
      </c>
      <c r="J256" s="154">
        <v>0</v>
      </c>
    </row>
    <row r="257" spans="1:10" ht="13.2">
      <c r="A257" s="151" t="s">
        <v>581</v>
      </c>
      <c r="B257" s="154">
        <v>10820</v>
      </c>
      <c r="C257" s="154">
        <v>73948.945999999996</v>
      </c>
      <c r="D257" s="155">
        <v>0.92100000000000004</v>
      </c>
      <c r="E257" s="154">
        <v>68106.979265999995</v>
      </c>
      <c r="F257" s="154">
        <v>68945.1654303838</v>
      </c>
      <c r="G257" s="154">
        <v>6372.01159245691</v>
      </c>
      <c r="H257" s="154">
        <v>-207.059592395653</v>
      </c>
      <c r="I257" s="154">
        <v>0</v>
      </c>
      <c r="J257" s="154">
        <v>-2240385</v>
      </c>
    </row>
    <row r="258" spans="1:10" ht="13.2">
      <c r="A258" s="151" t="s">
        <v>582</v>
      </c>
      <c r="B258" s="154">
        <v>11234</v>
      </c>
      <c r="C258" s="154">
        <v>67069.163</v>
      </c>
      <c r="D258" s="155">
        <v>1.0029999999999999</v>
      </c>
      <c r="E258" s="154">
        <v>67270.370488999994</v>
      </c>
      <c r="F258" s="154">
        <v>68098.260588142904</v>
      </c>
      <c r="G258" s="154">
        <v>6061.7999455352401</v>
      </c>
      <c r="H258" s="154">
        <v>-517.27123931732501</v>
      </c>
      <c r="I258" s="154">
        <v>0</v>
      </c>
      <c r="J258" s="154">
        <v>-5811025</v>
      </c>
    </row>
    <row r="259" spans="1:10" ht="13.2">
      <c r="A259" s="151" t="s">
        <v>583</v>
      </c>
      <c r="B259" s="154">
        <v>6747</v>
      </c>
      <c r="C259" s="154">
        <v>50716.758999999998</v>
      </c>
      <c r="D259" s="155">
        <v>1.0349999999999999</v>
      </c>
      <c r="E259" s="154">
        <v>52491.845565000003</v>
      </c>
      <c r="F259" s="154">
        <v>53137.857753027201</v>
      </c>
      <c r="G259" s="154">
        <v>7875.77556736731</v>
      </c>
      <c r="H259" s="154">
        <v>1296.70438251474</v>
      </c>
      <c r="I259" s="154">
        <v>8748864</v>
      </c>
      <c r="J259" s="154">
        <v>0</v>
      </c>
    </row>
    <row r="260" spans="1:10" ht="13.2">
      <c r="A260" s="151" t="s">
        <v>584</v>
      </c>
      <c r="B260" s="154">
        <v>6868</v>
      </c>
      <c r="C260" s="154">
        <v>29262.094000000001</v>
      </c>
      <c r="D260" s="155">
        <v>1.016</v>
      </c>
      <c r="E260" s="154">
        <v>29730.287504</v>
      </c>
      <c r="F260" s="154">
        <v>30096.1753457097</v>
      </c>
      <c r="G260" s="154">
        <v>4382.0872664108501</v>
      </c>
      <c r="H260" s="154">
        <v>-2196.9839184417201</v>
      </c>
      <c r="I260" s="154">
        <v>0</v>
      </c>
      <c r="J260" s="154">
        <v>-15088886</v>
      </c>
    </row>
    <row r="261" spans="1:10" ht="18.75" customHeight="1">
      <c r="A261" s="145" t="s">
        <v>585</v>
      </c>
      <c r="B261" s="154"/>
      <c r="C261" s="154"/>
      <c r="D261" s="155"/>
      <c r="E261" s="154"/>
      <c r="F261" s="154"/>
      <c r="G261" s="154"/>
      <c r="H261" s="154"/>
      <c r="I261" s="154"/>
      <c r="J261" s="154"/>
    </row>
    <row r="262" spans="1:10" ht="13.2">
      <c r="A262" s="151" t="s">
        <v>586</v>
      </c>
      <c r="B262" s="154">
        <v>26266</v>
      </c>
      <c r="C262" s="154">
        <v>219856.74299999999</v>
      </c>
      <c r="D262" s="155">
        <v>0.878</v>
      </c>
      <c r="E262" s="154">
        <v>193034.22035399999</v>
      </c>
      <c r="F262" s="154">
        <v>195409.874281058</v>
      </c>
      <c r="G262" s="154">
        <v>7439.6510424525304</v>
      </c>
      <c r="H262" s="154">
        <v>860.579857599962</v>
      </c>
      <c r="I262" s="154">
        <v>22603991</v>
      </c>
      <c r="J262" s="154">
        <v>0</v>
      </c>
    </row>
    <row r="263" spans="1:10" ht="13.2">
      <c r="A263" s="151" t="s">
        <v>587</v>
      </c>
      <c r="B263" s="154">
        <v>103741</v>
      </c>
      <c r="C263" s="154">
        <v>689785.36600000004</v>
      </c>
      <c r="D263" s="155">
        <v>1.016</v>
      </c>
      <c r="E263" s="154">
        <v>700821.93185599998</v>
      </c>
      <c r="F263" s="154">
        <v>709446.88121228002</v>
      </c>
      <c r="G263" s="154">
        <v>6838.6354595799103</v>
      </c>
      <c r="H263" s="154">
        <v>259.564274727346</v>
      </c>
      <c r="I263" s="154">
        <v>26927457</v>
      </c>
      <c r="J263" s="154">
        <v>0</v>
      </c>
    </row>
    <row r="264" spans="1:10" ht="13.2">
      <c r="A264" s="151" t="s">
        <v>588</v>
      </c>
      <c r="B264" s="154">
        <v>9330</v>
      </c>
      <c r="C264" s="154">
        <v>57216.98</v>
      </c>
      <c r="D264" s="155">
        <v>1.167</v>
      </c>
      <c r="E264" s="154">
        <v>66772.215660000002</v>
      </c>
      <c r="F264" s="154">
        <v>67593.975014689306</v>
      </c>
      <c r="G264" s="154">
        <v>7244.7990369441904</v>
      </c>
      <c r="H264" s="154">
        <v>665.72785209162203</v>
      </c>
      <c r="I264" s="154">
        <v>6211241</v>
      </c>
      <c r="J264" s="154">
        <v>0</v>
      </c>
    </row>
    <row r="265" spans="1:10" ht="13.2">
      <c r="A265" s="151" t="s">
        <v>589</v>
      </c>
      <c r="B265" s="154">
        <v>37570</v>
      </c>
      <c r="C265" s="154">
        <v>314395.76899999997</v>
      </c>
      <c r="D265" s="155">
        <v>1.0269999999999999</v>
      </c>
      <c r="E265" s="154">
        <v>322884.45476300002</v>
      </c>
      <c r="F265" s="154">
        <v>326858.16326679301</v>
      </c>
      <c r="G265" s="154">
        <v>8699.9777286875997</v>
      </c>
      <c r="H265" s="154">
        <v>2120.9065438350299</v>
      </c>
      <c r="I265" s="154">
        <v>79682459</v>
      </c>
      <c r="J265" s="154">
        <v>0</v>
      </c>
    </row>
    <row r="266" spans="1:10" ht="13.2">
      <c r="A266" s="151" t="s">
        <v>590</v>
      </c>
      <c r="B266" s="154">
        <v>18452</v>
      </c>
      <c r="C266" s="154">
        <v>155103.573</v>
      </c>
      <c r="D266" s="155">
        <v>0.93400000000000005</v>
      </c>
      <c r="E266" s="154">
        <v>144866.73718200001</v>
      </c>
      <c r="F266" s="154">
        <v>146649.598440773</v>
      </c>
      <c r="G266" s="154">
        <v>7947.6261890728701</v>
      </c>
      <c r="H266" s="154">
        <v>1368.5550042202999</v>
      </c>
      <c r="I266" s="154">
        <v>25252577</v>
      </c>
      <c r="J266" s="154">
        <v>0</v>
      </c>
    </row>
    <row r="267" spans="1:10" ht="13.2">
      <c r="A267" s="151" t="s">
        <v>591</v>
      </c>
      <c r="B267" s="154">
        <v>9285</v>
      </c>
      <c r="C267" s="154">
        <v>57168.366999999998</v>
      </c>
      <c r="D267" s="155">
        <v>1.0529999999999999</v>
      </c>
      <c r="E267" s="154">
        <v>60198.290451000001</v>
      </c>
      <c r="F267" s="154">
        <v>60939.145128734497</v>
      </c>
      <c r="G267" s="154">
        <v>6563.1820278658597</v>
      </c>
      <c r="H267" s="154">
        <v>-15.8891569867019</v>
      </c>
      <c r="I267" s="154">
        <v>0</v>
      </c>
      <c r="J267" s="154">
        <v>-147531</v>
      </c>
    </row>
    <row r="268" spans="1:10" ht="13.2">
      <c r="A268" s="151" t="s">
        <v>592</v>
      </c>
      <c r="B268" s="154">
        <v>5740</v>
      </c>
      <c r="C268" s="154">
        <v>48285.601000000002</v>
      </c>
      <c r="D268" s="155">
        <v>0.88500000000000001</v>
      </c>
      <c r="E268" s="154">
        <v>42732.756885000003</v>
      </c>
      <c r="F268" s="154">
        <v>43258.6648899211</v>
      </c>
      <c r="G268" s="154">
        <v>7536.3527682789399</v>
      </c>
      <c r="H268" s="154">
        <v>957.28158342636902</v>
      </c>
      <c r="I268" s="154">
        <v>5494796</v>
      </c>
      <c r="J268" s="154">
        <v>0</v>
      </c>
    </row>
    <row r="269" spans="1:10" ht="13.2">
      <c r="A269" s="151" t="s">
        <v>593</v>
      </c>
      <c r="B269" s="154">
        <v>11352</v>
      </c>
      <c r="C269" s="154">
        <v>86258.826000000001</v>
      </c>
      <c r="D269" s="155">
        <v>0.88700000000000001</v>
      </c>
      <c r="E269" s="154">
        <v>76511.578662</v>
      </c>
      <c r="F269" s="154">
        <v>77453.199437738396</v>
      </c>
      <c r="G269" s="154">
        <v>6822.8681675245298</v>
      </c>
      <c r="H269" s="154">
        <v>243.79698267196</v>
      </c>
      <c r="I269" s="154">
        <v>2767583</v>
      </c>
      <c r="J269" s="154">
        <v>0</v>
      </c>
    </row>
    <row r="270" spans="1:10" ht="13.2">
      <c r="A270" s="151" t="s">
        <v>594</v>
      </c>
      <c r="B270" s="154">
        <v>38374</v>
      </c>
      <c r="C270" s="154">
        <v>233692.29800000001</v>
      </c>
      <c r="D270" s="155">
        <v>0.92600000000000005</v>
      </c>
      <c r="E270" s="154">
        <v>216399.06794800001</v>
      </c>
      <c r="F270" s="154">
        <v>219062.27084870599</v>
      </c>
      <c r="G270" s="154">
        <v>5708.6118426201701</v>
      </c>
      <c r="H270" s="154">
        <v>-870.45934223239396</v>
      </c>
      <c r="I270" s="154">
        <v>0</v>
      </c>
      <c r="J270" s="154">
        <v>-33403007</v>
      </c>
    </row>
    <row r="271" spans="1:10" ht="13.2">
      <c r="A271" s="151" t="s">
        <v>595</v>
      </c>
      <c r="B271" s="154">
        <v>24541</v>
      </c>
      <c r="C271" s="154">
        <v>202131.617</v>
      </c>
      <c r="D271" s="155">
        <v>0.97699999999999998</v>
      </c>
      <c r="E271" s="154">
        <v>197482.589809</v>
      </c>
      <c r="F271" s="154">
        <v>199912.98939900499</v>
      </c>
      <c r="G271" s="154">
        <v>8146.0816347746804</v>
      </c>
      <c r="H271" s="154">
        <v>1567.01044992211</v>
      </c>
      <c r="I271" s="154">
        <v>38456003</v>
      </c>
      <c r="J271" s="154">
        <v>0</v>
      </c>
    </row>
    <row r="272" spans="1:10" ht="18.75" customHeight="1">
      <c r="A272" s="145" t="s">
        <v>596</v>
      </c>
      <c r="B272" s="154"/>
      <c r="C272" s="154"/>
      <c r="D272" s="155"/>
      <c r="E272" s="154"/>
      <c r="F272" s="154"/>
      <c r="G272" s="154"/>
      <c r="H272" s="154"/>
      <c r="I272" s="154"/>
      <c r="J272" s="154"/>
    </row>
    <row r="273" spans="1:10" ht="13.2">
      <c r="A273" s="151" t="s">
        <v>597</v>
      </c>
      <c r="B273" s="154">
        <v>24548</v>
      </c>
      <c r="C273" s="154">
        <v>238680.25599999999</v>
      </c>
      <c r="D273" s="155">
        <v>0.97899999999999998</v>
      </c>
      <c r="E273" s="154">
        <v>233667.97062400001</v>
      </c>
      <c r="F273" s="154">
        <v>236543.70027971899</v>
      </c>
      <c r="G273" s="154">
        <v>9635.9662815593492</v>
      </c>
      <c r="H273" s="154">
        <v>3056.8950967067899</v>
      </c>
      <c r="I273" s="154">
        <v>75040661</v>
      </c>
      <c r="J273" s="154">
        <v>0</v>
      </c>
    </row>
    <row r="274" spans="1:10" ht="13.2">
      <c r="A274" s="151" t="s">
        <v>598</v>
      </c>
      <c r="B274" s="154">
        <v>17555</v>
      </c>
      <c r="C274" s="154">
        <v>151070.606</v>
      </c>
      <c r="D274" s="155">
        <v>1.087</v>
      </c>
      <c r="E274" s="154">
        <v>164213.74872199999</v>
      </c>
      <c r="F274" s="154">
        <v>166234.71182539701</v>
      </c>
      <c r="G274" s="154">
        <v>9469.3655269379997</v>
      </c>
      <c r="H274" s="154">
        <v>2890.2943420854299</v>
      </c>
      <c r="I274" s="154">
        <v>50739117</v>
      </c>
      <c r="J274" s="154">
        <v>0</v>
      </c>
    </row>
    <row r="275" spans="1:10" ht="13.2">
      <c r="A275" s="151" t="s">
        <v>599</v>
      </c>
      <c r="B275" s="154">
        <v>18425</v>
      </c>
      <c r="C275" s="154">
        <v>163024.10500000001</v>
      </c>
      <c r="D275" s="155">
        <v>0.92</v>
      </c>
      <c r="E275" s="154">
        <v>149982.17660000001</v>
      </c>
      <c r="F275" s="154">
        <v>151827.99308878201</v>
      </c>
      <c r="G275" s="154">
        <v>8240.3252694047005</v>
      </c>
      <c r="H275" s="154">
        <v>1661.2540845521301</v>
      </c>
      <c r="I275" s="154">
        <v>30608607</v>
      </c>
      <c r="J275" s="154">
        <v>0</v>
      </c>
    </row>
    <row r="276" spans="1:10" ht="13.2">
      <c r="A276" s="151" t="s">
        <v>600</v>
      </c>
      <c r="B276" s="154">
        <v>99121</v>
      </c>
      <c r="C276" s="154">
        <v>658266.07900000003</v>
      </c>
      <c r="D276" s="155">
        <v>1.0249999999999999</v>
      </c>
      <c r="E276" s="154">
        <v>674722.73097499995</v>
      </c>
      <c r="F276" s="154">
        <v>683026.47992985696</v>
      </c>
      <c r="G276" s="154">
        <v>6890.8352410675498</v>
      </c>
      <c r="H276" s="154">
        <v>311.764056214986</v>
      </c>
      <c r="I276" s="154">
        <v>30902365</v>
      </c>
      <c r="J276" s="154">
        <v>0</v>
      </c>
    </row>
    <row r="277" spans="1:10" ht="13.2">
      <c r="A277" s="151" t="s">
        <v>601</v>
      </c>
      <c r="B277" s="154">
        <v>17481</v>
      </c>
      <c r="C277" s="154">
        <v>115708.482</v>
      </c>
      <c r="D277" s="155">
        <v>0.86099999999999999</v>
      </c>
      <c r="E277" s="154">
        <v>99625.003001999998</v>
      </c>
      <c r="F277" s="154">
        <v>100851.078509135</v>
      </c>
      <c r="G277" s="154">
        <v>5769.1824557596601</v>
      </c>
      <c r="H277" s="154">
        <v>-809.88872909290205</v>
      </c>
      <c r="I277" s="154">
        <v>0</v>
      </c>
      <c r="J277" s="154">
        <v>-14157665</v>
      </c>
    </row>
    <row r="278" spans="1:10" ht="13.2">
      <c r="A278" s="151" t="s">
        <v>602</v>
      </c>
      <c r="B278" s="154">
        <v>9050</v>
      </c>
      <c r="C278" s="154">
        <v>75161.740999999995</v>
      </c>
      <c r="D278" s="155">
        <v>0.874</v>
      </c>
      <c r="E278" s="154">
        <v>65691.361634000001</v>
      </c>
      <c r="F278" s="154">
        <v>66499.819020226205</v>
      </c>
      <c r="G278" s="154">
        <v>7348.04630057748</v>
      </c>
      <c r="H278" s="154">
        <v>768.97511572491499</v>
      </c>
      <c r="I278" s="154">
        <v>6959225</v>
      </c>
      <c r="J278" s="154">
        <v>0</v>
      </c>
    </row>
    <row r="279" spans="1:10" ht="13.2">
      <c r="A279" s="151" t="s">
        <v>603</v>
      </c>
      <c r="B279" s="154">
        <v>55431</v>
      </c>
      <c r="C279" s="154">
        <v>454576.44500000001</v>
      </c>
      <c r="D279" s="155">
        <v>0.93400000000000005</v>
      </c>
      <c r="E279" s="154">
        <v>424574.39963</v>
      </c>
      <c r="F279" s="154">
        <v>429799.59668552497</v>
      </c>
      <c r="G279" s="154">
        <v>7753.7767077181597</v>
      </c>
      <c r="H279" s="154">
        <v>1174.7055228656</v>
      </c>
      <c r="I279" s="154">
        <v>65115102</v>
      </c>
      <c r="J279" s="154">
        <v>0</v>
      </c>
    </row>
    <row r="280" spans="1:10" ht="18.75" customHeight="1">
      <c r="A280" s="145" t="s">
        <v>604</v>
      </c>
      <c r="B280" s="154"/>
      <c r="C280" s="154"/>
      <c r="D280" s="155"/>
      <c r="E280" s="154"/>
      <c r="F280" s="154"/>
      <c r="G280" s="154"/>
      <c r="H280" s="154"/>
      <c r="I280" s="154"/>
      <c r="J280" s="154"/>
    </row>
    <row r="281" spans="1:10" ht="13.2">
      <c r="A281" s="151" t="s">
        <v>605</v>
      </c>
      <c r="B281" s="154">
        <v>7101</v>
      </c>
      <c r="C281" s="154">
        <v>50837.902999999998</v>
      </c>
      <c r="D281" s="155">
        <v>1.1040000000000001</v>
      </c>
      <c r="E281" s="154">
        <v>56125.044911999998</v>
      </c>
      <c r="F281" s="154">
        <v>56815.770541409103</v>
      </c>
      <c r="G281" s="154">
        <v>8001.0942883268699</v>
      </c>
      <c r="H281" s="154">
        <v>1422.0231034742999</v>
      </c>
      <c r="I281" s="154">
        <v>10097786</v>
      </c>
      <c r="J281" s="154">
        <v>0</v>
      </c>
    </row>
    <row r="282" spans="1:10" ht="13.2">
      <c r="A282" s="151" t="s">
        <v>606</v>
      </c>
      <c r="B282" s="154">
        <v>6037</v>
      </c>
      <c r="C282" s="154">
        <v>30914.458999999999</v>
      </c>
      <c r="D282" s="155">
        <v>1.0760000000000001</v>
      </c>
      <c r="E282" s="154">
        <v>33263.957884000003</v>
      </c>
      <c r="F282" s="154">
        <v>33673.3342734904</v>
      </c>
      <c r="G282" s="154">
        <v>5577.8257865645901</v>
      </c>
      <c r="H282" s="154">
        <v>-1001.24539828798</v>
      </c>
      <c r="I282" s="154">
        <v>0</v>
      </c>
      <c r="J282" s="154">
        <v>-6044518</v>
      </c>
    </row>
    <row r="283" spans="1:10" ht="13.2">
      <c r="A283" s="151" t="s">
        <v>607</v>
      </c>
      <c r="B283" s="154">
        <v>10120</v>
      </c>
      <c r="C283" s="154">
        <v>56360.892</v>
      </c>
      <c r="D283" s="155">
        <v>1.196</v>
      </c>
      <c r="E283" s="154">
        <v>67407.626831999994</v>
      </c>
      <c r="F283" s="154">
        <v>68237.206131998901</v>
      </c>
      <c r="G283" s="154">
        <v>6742.80693003942</v>
      </c>
      <c r="H283" s="154">
        <v>163.735745186852</v>
      </c>
      <c r="I283" s="154">
        <v>1657006</v>
      </c>
      <c r="J283" s="154">
        <v>0</v>
      </c>
    </row>
    <row r="284" spans="1:10" ht="13.2">
      <c r="A284" s="151" t="s">
        <v>608</v>
      </c>
      <c r="B284" s="154">
        <v>15702</v>
      </c>
      <c r="C284" s="154">
        <v>97085.748999999996</v>
      </c>
      <c r="D284" s="155">
        <v>1.1819999999999999</v>
      </c>
      <c r="E284" s="154">
        <v>114755.355318</v>
      </c>
      <c r="F284" s="154">
        <v>116167.63864275</v>
      </c>
      <c r="G284" s="154">
        <v>7398.2701976022399</v>
      </c>
      <c r="H284" s="154">
        <v>819.19901274967697</v>
      </c>
      <c r="I284" s="154">
        <v>12863063</v>
      </c>
      <c r="J284" s="154">
        <v>0</v>
      </c>
    </row>
    <row r="285" spans="1:10" ht="13.2">
      <c r="A285" s="151" t="s">
        <v>609</v>
      </c>
      <c r="B285" s="154">
        <v>5150</v>
      </c>
      <c r="C285" s="154">
        <v>5850.0320000000002</v>
      </c>
      <c r="D285" s="155">
        <v>0.91400000000000003</v>
      </c>
      <c r="E285" s="154">
        <v>5346.9292480000004</v>
      </c>
      <c r="F285" s="154">
        <v>5412.7334014937096</v>
      </c>
      <c r="G285" s="154">
        <v>1051.0161944648</v>
      </c>
      <c r="H285" s="154">
        <v>-5528.05499038777</v>
      </c>
      <c r="I285" s="154">
        <v>0</v>
      </c>
      <c r="J285" s="154">
        <v>-28469483</v>
      </c>
    </row>
    <row r="286" spans="1:10" ht="13.2">
      <c r="A286" s="151" t="s">
        <v>610</v>
      </c>
      <c r="B286" s="154">
        <v>10995</v>
      </c>
      <c r="C286" s="154">
        <v>81383.191000000006</v>
      </c>
      <c r="D286" s="155">
        <v>1.018</v>
      </c>
      <c r="E286" s="154">
        <v>82848.088438000006</v>
      </c>
      <c r="F286" s="154">
        <v>83867.692041371803</v>
      </c>
      <c r="G286" s="154">
        <v>7627.8028232261704</v>
      </c>
      <c r="H286" s="154">
        <v>1048.7316383736099</v>
      </c>
      <c r="I286" s="154">
        <v>11530804</v>
      </c>
      <c r="J286" s="154">
        <v>0</v>
      </c>
    </row>
    <row r="287" spans="1:10" ht="13.2">
      <c r="A287" s="151" t="s">
        <v>611</v>
      </c>
      <c r="B287" s="154">
        <v>12626</v>
      </c>
      <c r="C287" s="154">
        <v>37252.493999999999</v>
      </c>
      <c r="D287" s="155">
        <v>1.1279999999999999</v>
      </c>
      <c r="E287" s="154">
        <v>42020.813232</v>
      </c>
      <c r="F287" s="154">
        <v>42537.959413592602</v>
      </c>
      <c r="G287" s="154">
        <v>3369.0764623469499</v>
      </c>
      <c r="H287" s="154">
        <v>-3209.9947225056198</v>
      </c>
      <c r="I287" s="154">
        <v>0</v>
      </c>
      <c r="J287" s="154">
        <v>-40529393</v>
      </c>
    </row>
    <row r="288" spans="1:10" ht="13.2">
      <c r="A288" s="151" t="s">
        <v>612</v>
      </c>
      <c r="B288" s="154">
        <v>64977</v>
      </c>
      <c r="C288" s="154">
        <v>847737.70299999998</v>
      </c>
      <c r="D288" s="155">
        <v>1.024</v>
      </c>
      <c r="E288" s="154">
        <v>868083.40787200001</v>
      </c>
      <c r="F288" s="154">
        <v>878766.82842377201</v>
      </c>
      <c r="G288" s="154">
        <v>13524.2751808143</v>
      </c>
      <c r="H288" s="154">
        <v>6945.2039959617496</v>
      </c>
      <c r="I288" s="154">
        <v>451278520</v>
      </c>
      <c r="J288" s="154">
        <v>0</v>
      </c>
    </row>
    <row r="289" spans="1:10" ht="18.75" customHeight="1">
      <c r="A289" s="145" t="s">
        <v>613</v>
      </c>
      <c r="B289" s="154"/>
      <c r="C289" s="154"/>
      <c r="D289" s="155"/>
      <c r="E289" s="154"/>
      <c r="F289" s="154"/>
      <c r="G289" s="154"/>
      <c r="H289" s="154"/>
      <c r="I289" s="154"/>
      <c r="J289" s="154"/>
    </row>
    <row r="290" spans="1:10" ht="13.2">
      <c r="A290" s="151" t="s">
        <v>614</v>
      </c>
      <c r="B290" s="154">
        <v>2358</v>
      </c>
      <c r="C290" s="154">
        <v>4420.2809999999999</v>
      </c>
      <c r="D290" s="155">
        <v>0.73799999999999999</v>
      </c>
      <c r="E290" s="154">
        <v>3262.1673780000001</v>
      </c>
      <c r="F290" s="154">
        <v>3302.31456396555</v>
      </c>
      <c r="G290" s="154">
        <v>1400.4726734374699</v>
      </c>
      <c r="H290" s="154">
        <v>-5178.5985114150999</v>
      </c>
      <c r="I290" s="154">
        <v>0</v>
      </c>
      <c r="J290" s="154">
        <v>-12211135</v>
      </c>
    </row>
    <row r="291" spans="1:10" ht="13.2">
      <c r="A291" s="151" t="s">
        <v>615</v>
      </c>
      <c r="B291" s="154">
        <v>2308</v>
      </c>
      <c r="C291" s="154">
        <v>13147.049000000001</v>
      </c>
      <c r="D291" s="155">
        <v>1.046</v>
      </c>
      <c r="E291" s="154">
        <v>13751.813254000001</v>
      </c>
      <c r="F291" s="154">
        <v>13921.055521516701</v>
      </c>
      <c r="G291" s="154">
        <v>6031.6531722342797</v>
      </c>
      <c r="H291" s="154">
        <v>-547.41801261828198</v>
      </c>
      <c r="I291" s="154">
        <v>0</v>
      </c>
      <c r="J291" s="154">
        <v>-1263441</v>
      </c>
    </row>
    <row r="292" spans="1:10" ht="13.2">
      <c r="A292" s="151" t="s">
        <v>616</v>
      </c>
      <c r="B292" s="154">
        <v>12137</v>
      </c>
      <c r="C292" s="154">
        <v>138163.97399999999</v>
      </c>
      <c r="D292" s="155">
        <v>1.048</v>
      </c>
      <c r="E292" s="154">
        <v>144795.844752</v>
      </c>
      <c r="F292" s="154">
        <v>146577.83354432901</v>
      </c>
      <c r="G292" s="154">
        <v>12076.941051687299</v>
      </c>
      <c r="H292" s="154">
        <v>5497.8698668347497</v>
      </c>
      <c r="I292" s="154">
        <v>66727647</v>
      </c>
      <c r="J292" s="154">
        <v>0</v>
      </c>
    </row>
    <row r="293" spans="1:10" ht="13.2">
      <c r="A293" s="151" t="s">
        <v>617</v>
      </c>
      <c r="B293" s="154">
        <v>2959</v>
      </c>
      <c r="C293" s="154">
        <v>13823.906999999999</v>
      </c>
      <c r="D293" s="155">
        <v>0.86299999999999999</v>
      </c>
      <c r="E293" s="154">
        <v>11930.031741000001</v>
      </c>
      <c r="F293" s="154">
        <v>12076.8535154163</v>
      </c>
      <c r="G293" s="154">
        <v>4081.39692984666</v>
      </c>
      <c r="H293" s="154">
        <v>-2497.6742550059098</v>
      </c>
      <c r="I293" s="154">
        <v>0</v>
      </c>
      <c r="J293" s="154">
        <v>-7390618</v>
      </c>
    </row>
    <row r="294" spans="1:10" ht="13.2">
      <c r="A294" s="151" t="s">
        <v>618</v>
      </c>
      <c r="B294" s="154">
        <v>6949</v>
      </c>
      <c r="C294" s="154">
        <v>46636.862000000001</v>
      </c>
      <c r="D294" s="155">
        <v>1.131</v>
      </c>
      <c r="E294" s="154">
        <v>52746.290922</v>
      </c>
      <c r="F294" s="154">
        <v>53395.434545015698</v>
      </c>
      <c r="G294" s="154">
        <v>7683.9019348130196</v>
      </c>
      <c r="H294" s="154">
        <v>1104.83074996045</v>
      </c>
      <c r="I294" s="154">
        <v>7677469</v>
      </c>
      <c r="J294" s="154">
        <v>0</v>
      </c>
    </row>
    <row r="295" spans="1:10" ht="13.2">
      <c r="A295" s="151" t="s">
        <v>619</v>
      </c>
      <c r="B295" s="154">
        <v>3981</v>
      </c>
      <c r="C295" s="154">
        <v>31040.828000000001</v>
      </c>
      <c r="D295" s="155">
        <v>1.002</v>
      </c>
      <c r="E295" s="154">
        <v>31102.909656</v>
      </c>
      <c r="F295" s="154">
        <v>31485.690228955998</v>
      </c>
      <c r="G295" s="154">
        <v>7908.9902609786404</v>
      </c>
      <c r="H295" s="154">
        <v>1329.91907612607</v>
      </c>
      <c r="I295" s="154">
        <v>5294408</v>
      </c>
      <c r="J295" s="154">
        <v>0</v>
      </c>
    </row>
    <row r="296" spans="1:10" ht="13.2">
      <c r="A296" s="151" t="s">
        <v>620</v>
      </c>
      <c r="B296" s="154">
        <v>6692</v>
      </c>
      <c r="C296" s="154">
        <v>31126.347000000002</v>
      </c>
      <c r="D296" s="155">
        <v>1.0960000000000001</v>
      </c>
      <c r="E296" s="154">
        <v>34114.476311999999</v>
      </c>
      <c r="F296" s="154">
        <v>34534.319951493097</v>
      </c>
      <c r="G296" s="154">
        <v>5160.5379485195899</v>
      </c>
      <c r="H296" s="154">
        <v>-1418.5332363329801</v>
      </c>
      <c r="I296" s="154">
        <v>0</v>
      </c>
      <c r="J296" s="154">
        <v>-9492824</v>
      </c>
    </row>
    <row r="297" spans="1:10" ht="13.2">
      <c r="A297" s="151" t="s">
        <v>621</v>
      </c>
      <c r="B297" s="154">
        <v>78539</v>
      </c>
      <c r="C297" s="154">
        <v>676153.62699999998</v>
      </c>
      <c r="D297" s="155">
        <v>1.016</v>
      </c>
      <c r="E297" s="154">
        <v>686972.08503199997</v>
      </c>
      <c r="F297" s="154">
        <v>695426.58563087101</v>
      </c>
      <c r="G297" s="154">
        <v>8854.5383265749697</v>
      </c>
      <c r="H297" s="154">
        <v>2275.4671417223999</v>
      </c>
      <c r="I297" s="154">
        <v>178712914</v>
      </c>
      <c r="J297" s="154">
        <v>0</v>
      </c>
    </row>
    <row r="298" spans="1:10" ht="13.2">
      <c r="A298" s="151" t="s">
        <v>622</v>
      </c>
      <c r="B298" s="154">
        <v>2354</v>
      </c>
      <c r="C298" s="154">
        <v>11309.535</v>
      </c>
      <c r="D298" s="155">
        <v>1.1140000000000001</v>
      </c>
      <c r="E298" s="154">
        <v>12598.82199</v>
      </c>
      <c r="F298" s="154">
        <v>12753.8745028755</v>
      </c>
      <c r="G298" s="154">
        <v>5417.95858236002</v>
      </c>
      <c r="H298" s="154">
        <v>-1161.11260249254</v>
      </c>
      <c r="I298" s="154">
        <v>0</v>
      </c>
      <c r="J298" s="154">
        <v>-2733259</v>
      </c>
    </row>
    <row r="299" spans="1:10" ht="13.2">
      <c r="A299" s="151" t="s">
        <v>623</v>
      </c>
      <c r="B299" s="154">
        <v>5591</v>
      </c>
      <c r="C299" s="154">
        <v>29898.187999999998</v>
      </c>
      <c r="D299" s="155">
        <v>1.0329999999999999</v>
      </c>
      <c r="E299" s="154">
        <v>30884.828204000001</v>
      </c>
      <c r="F299" s="154">
        <v>31264.9248691135</v>
      </c>
      <c r="G299" s="154">
        <v>5592.0094561104497</v>
      </c>
      <c r="H299" s="154">
        <v>-987.06172874211495</v>
      </c>
      <c r="I299" s="154">
        <v>0</v>
      </c>
      <c r="J299" s="154">
        <v>-5518662</v>
      </c>
    </row>
    <row r="300" spans="1:10" ht="13.2">
      <c r="A300" s="151" t="s">
        <v>624</v>
      </c>
      <c r="B300" s="154">
        <v>134155</v>
      </c>
      <c r="C300" s="154">
        <v>1057752.379</v>
      </c>
      <c r="D300" s="155">
        <v>1.024</v>
      </c>
      <c r="E300" s="154">
        <v>1083138.436096</v>
      </c>
      <c r="F300" s="154">
        <v>1096468.51857847</v>
      </c>
      <c r="G300" s="154">
        <v>8173.14687174145</v>
      </c>
      <c r="H300" s="154">
        <v>1594.07568688889</v>
      </c>
      <c r="I300" s="154">
        <v>213853224</v>
      </c>
      <c r="J300" s="154">
        <v>0</v>
      </c>
    </row>
    <row r="301" spans="1:10" ht="13.2">
      <c r="A301" s="151" t="s">
        <v>625</v>
      </c>
      <c r="B301" s="154">
        <v>6232</v>
      </c>
      <c r="C301" s="154">
        <v>52845.572999999997</v>
      </c>
      <c r="D301" s="155">
        <v>1.153</v>
      </c>
      <c r="E301" s="154">
        <v>60930.945669000001</v>
      </c>
      <c r="F301" s="154">
        <v>61680.817065338299</v>
      </c>
      <c r="G301" s="154">
        <v>9897.4353442455504</v>
      </c>
      <c r="H301" s="154">
        <v>3318.3641593929901</v>
      </c>
      <c r="I301" s="154">
        <v>20680045</v>
      </c>
      <c r="J301" s="154">
        <v>0</v>
      </c>
    </row>
    <row r="302" spans="1:10" ht="13.2">
      <c r="A302" s="151" t="s">
        <v>626</v>
      </c>
      <c r="B302" s="154">
        <v>5430</v>
      </c>
      <c r="C302" s="154">
        <v>31898.379000000001</v>
      </c>
      <c r="D302" s="155">
        <v>1.24</v>
      </c>
      <c r="E302" s="154">
        <v>39553.989959999999</v>
      </c>
      <c r="F302" s="154">
        <v>40040.7771804574</v>
      </c>
      <c r="G302" s="154">
        <v>7373.9921142647199</v>
      </c>
      <c r="H302" s="154">
        <v>794.92092941215503</v>
      </c>
      <c r="I302" s="154">
        <v>4316421</v>
      </c>
      <c r="J302" s="154">
        <v>0</v>
      </c>
    </row>
    <row r="303" spans="1:10" ht="13.2">
      <c r="A303" s="151" t="s">
        <v>627</v>
      </c>
      <c r="B303" s="154">
        <v>9111</v>
      </c>
      <c r="C303" s="154">
        <v>92205.426000000007</v>
      </c>
      <c r="D303" s="155">
        <v>1.0780000000000001</v>
      </c>
      <c r="E303" s="154">
        <v>99397.449227999998</v>
      </c>
      <c r="F303" s="154">
        <v>100620.72425232</v>
      </c>
      <c r="G303" s="154">
        <v>11043.8727090681</v>
      </c>
      <c r="H303" s="154">
        <v>4464.8015242155498</v>
      </c>
      <c r="I303" s="154">
        <v>40678807</v>
      </c>
      <c r="J303" s="154">
        <v>0</v>
      </c>
    </row>
    <row r="304" spans="1:10" ht="13.2">
      <c r="A304" s="151" t="s">
        <v>628</v>
      </c>
      <c r="B304" s="154">
        <v>2694</v>
      </c>
      <c r="C304" s="154">
        <v>13430.105</v>
      </c>
      <c r="D304" s="155">
        <v>1.4990000000000001</v>
      </c>
      <c r="E304" s="154">
        <v>20131.727395000002</v>
      </c>
      <c r="F304" s="154">
        <v>20379.486663572599</v>
      </c>
      <c r="G304" s="154">
        <v>7564.7686204798201</v>
      </c>
      <c r="H304" s="154">
        <v>985.69743562725296</v>
      </c>
      <c r="I304" s="154">
        <v>2655469</v>
      </c>
      <c r="J304" s="154">
        <v>0</v>
      </c>
    </row>
    <row r="305" spans="1:10" ht="18.75" customHeight="1">
      <c r="A305" s="145" t="s">
        <v>629</v>
      </c>
      <c r="B305" s="154"/>
      <c r="C305" s="154"/>
      <c r="D305" s="155"/>
      <c r="E305" s="154"/>
      <c r="F305" s="154"/>
      <c r="G305" s="154"/>
      <c r="H305" s="154"/>
      <c r="I305" s="154"/>
      <c r="J305" s="154"/>
    </row>
    <row r="306" spans="1:10" ht="13.2">
      <c r="A306" s="151" t="s">
        <v>630</v>
      </c>
      <c r="B306" s="154">
        <v>2607</v>
      </c>
      <c r="C306" s="154">
        <v>12888.815000000001</v>
      </c>
      <c r="D306" s="155">
        <v>1.3660000000000001</v>
      </c>
      <c r="E306" s="154">
        <v>17606.121289999999</v>
      </c>
      <c r="F306" s="154">
        <v>17822.798162661002</v>
      </c>
      <c r="G306" s="154">
        <v>6836.51636465706</v>
      </c>
      <c r="H306" s="154">
        <v>257.44517980449302</v>
      </c>
      <c r="I306" s="154">
        <v>671160</v>
      </c>
      <c r="J306" s="154">
        <v>0</v>
      </c>
    </row>
    <row r="307" spans="1:10" ht="13.2">
      <c r="A307" s="151" t="s">
        <v>631</v>
      </c>
      <c r="B307" s="154">
        <v>6067</v>
      </c>
      <c r="C307" s="154">
        <v>43392.796999999999</v>
      </c>
      <c r="D307" s="155">
        <v>1.0660000000000001</v>
      </c>
      <c r="E307" s="154">
        <v>46256.721601999998</v>
      </c>
      <c r="F307" s="154">
        <v>46825.998708023501</v>
      </c>
      <c r="G307" s="154">
        <v>7718.1471415895003</v>
      </c>
      <c r="H307" s="154">
        <v>1139.07595673693</v>
      </c>
      <c r="I307" s="154">
        <v>6910774</v>
      </c>
      <c r="J307" s="154">
        <v>0</v>
      </c>
    </row>
    <row r="308" spans="1:10" ht="13.2">
      <c r="A308" s="151" t="s">
        <v>632</v>
      </c>
      <c r="B308" s="154">
        <v>28055</v>
      </c>
      <c r="C308" s="154">
        <v>262745.52100000001</v>
      </c>
      <c r="D308" s="155">
        <v>1.01</v>
      </c>
      <c r="E308" s="154">
        <v>265372.97620999999</v>
      </c>
      <c r="F308" s="154">
        <v>268638.89637644601</v>
      </c>
      <c r="G308" s="154">
        <v>9575.4374042575801</v>
      </c>
      <c r="H308" s="154">
        <v>2996.3662194050098</v>
      </c>
      <c r="I308" s="154">
        <v>84063054</v>
      </c>
      <c r="J308" s="154">
        <v>0</v>
      </c>
    </row>
    <row r="309" spans="1:10" ht="13.2">
      <c r="A309" s="151" t="s">
        <v>633</v>
      </c>
      <c r="B309" s="154">
        <v>17234</v>
      </c>
      <c r="C309" s="154">
        <v>97449.304000000004</v>
      </c>
      <c r="D309" s="155">
        <v>1.2789999999999999</v>
      </c>
      <c r="E309" s="154">
        <v>124637.659816</v>
      </c>
      <c r="F309" s="154">
        <v>126171.56372929701</v>
      </c>
      <c r="G309" s="154">
        <v>7321.0841203027103</v>
      </c>
      <c r="H309" s="154">
        <v>742.012935450143</v>
      </c>
      <c r="I309" s="154">
        <v>12787851</v>
      </c>
      <c r="J309" s="154">
        <v>0</v>
      </c>
    </row>
    <row r="310" spans="1:10" ht="13.2">
      <c r="A310" s="151" t="s">
        <v>634</v>
      </c>
      <c r="B310" s="154">
        <v>9128</v>
      </c>
      <c r="C310" s="154">
        <v>97075.089000000007</v>
      </c>
      <c r="D310" s="155">
        <v>0.81299999999999994</v>
      </c>
      <c r="E310" s="154">
        <v>78922.047357000003</v>
      </c>
      <c r="F310" s="154">
        <v>79893.333543414497</v>
      </c>
      <c r="G310" s="154">
        <v>8752.5562602338396</v>
      </c>
      <c r="H310" s="154">
        <v>2173.4850753812698</v>
      </c>
      <c r="I310" s="154">
        <v>19839572</v>
      </c>
      <c r="J310" s="154">
        <v>0</v>
      </c>
    </row>
    <row r="311" spans="1:10" ht="13.2">
      <c r="A311" s="151" t="s">
        <v>635</v>
      </c>
      <c r="B311" s="154">
        <v>4680</v>
      </c>
      <c r="C311" s="154">
        <v>19732.651999999998</v>
      </c>
      <c r="D311" s="155">
        <v>1.1060000000000001</v>
      </c>
      <c r="E311" s="154">
        <v>21824.313112</v>
      </c>
      <c r="F311" s="154">
        <v>22092.902873208099</v>
      </c>
      <c r="G311" s="154">
        <v>4720.7057421384798</v>
      </c>
      <c r="H311" s="154">
        <v>-1858.36544271409</v>
      </c>
      <c r="I311" s="154">
        <v>0</v>
      </c>
      <c r="J311" s="154">
        <v>-8697150</v>
      </c>
    </row>
    <row r="312" spans="1:10" ht="13.2">
      <c r="A312" s="151" t="s">
        <v>636</v>
      </c>
      <c r="B312" s="154">
        <v>15432</v>
      </c>
      <c r="C312" s="154">
        <v>129694.834</v>
      </c>
      <c r="D312" s="155">
        <v>0.81100000000000005</v>
      </c>
      <c r="E312" s="154">
        <v>105182.510374</v>
      </c>
      <c r="F312" s="154">
        <v>106476.981599721</v>
      </c>
      <c r="G312" s="154">
        <v>6899.7525660783704</v>
      </c>
      <c r="H312" s="154">
        <v>320.681381225807</v>
      </c>
      <c r="I312" s="154">
        <v>4948755</v>
      </c>
      <c r="J312" s="154">
        <v>0</v>
      </c>
    </row>
    <row r="313" spans="1:10" ht="13.2">
      <c r="A313" s="151" t="s">
        <v>637</v>
      </c>
      <c r="B313" s="154">
        <v>22422</v>
      </c>
      <c r="C313" s="154">
        <v>136579.5</v>
      </c>
      <c r="D313" s="155">
        <v>1.0349999999999999</v>
      </c>
      <c r="E313" s="154">
        <v>141359.7825</v>
      </c>
      <c r="F313" s="154">
        <v>143099.483998565</v>
      </c>
      <c r="G313" s="154">
        <v>6382.1016857802697</v>
      </c>
      <c r="H313" s="154">
        <v>-196.96949907229899</v>
      </c>
      <c r="I313" s="154">
        <v>0</v>
      </c>
      <c r="J313" s="154">
        <v>-4416450</v>
      </c>
    </row>
    <row r="314" spans="1:10" ht="13.2">
      <c r="A314" s="151" t="s">
        <v>638</v>
      </c>
      <c r="B314" s="154">
        <v>79662</v>
      </c>
      <c r="C314" s="154">
        <v>583536.78099999996</v>
      </c>
      <c r="D314" s="155">
        <v>0.97899999999999998</v>
      </c>
      <c r="E314" s="154">
        <v>571282.50859900005</v>
      </c>
      <c r="F314" s="154">
        <v>578313.22850205097</v>
      </c>
      <c r="G314" s="154">
        <v>7259.5871118230898</v>
      </c>
      <c r="H314" s="154">
        <v>680.51592697052502</v>
      </c>
      <c r="I314" s="154">
        <v>54211260</v>
      </c>
      <c r="J314" s="154">
        <v>0</v>
      </c>
    </row>
    <row r="315" spans="1:10" ht="13.2">
      <c r="A315" s="151" t="s">
        <v>639</v>
      </c>
      <c r="B315" s="154">
        <v>5864</v>
      </c>
      <c r="C315" s="154">
        <v>44540.724000000002</v>
      </c>
      <c r="D315" s="155">
        <v>0.89600000000000002</v>
      </c>
      <c r="E315" s="154">
        <v>39908.488704000003</v>
      </c>
      <c r="F315" s="154">
        <v>40399.638707034399</v>
      </c>
      <c r="G315" s="154">
        <v>6889.4336130686297</v>
      </c>
      <c r="H315" s="154">
        <v>310.36242821605902</v>
      </c>
      <c r="I315" s="154">
        <v>1819965</v>
      </c>
      <c r="J315" s="154">
        <v>0</v>
      </c>
    </row>
    <row r="316" spans="1:10" ht="13.2">
      <c r="A316" s="151" t="s">
        <v>640</v>
      </c>
      <c r="B316" s="154">
        <v>42399</v>
      </c>
      <c r="C316" s="154">
        <v>319237.91100000002</v>
      </c>
      <c r="D316" s="155">
        <v>0.94499999999999995</v>
      </c>
      <c r="E316" s="154">
        <v>301679.82589500002</v>
      </c>
      <c r="F316" s="154">
        <v>305392.57103307598</v>
      </c>
      <c r="G316" s="154">
        <v>7202.8248551398901</v>
      </c>
      <c r="H316" s="154">
        <v>623.75367028732796</v>
      </c>
      <c r="I316" s="154">
        <v>26446532</v>
      </c>
      <c r="J316" s="154">
        <v>0</v>
      </c>
    </row>
    <row r="317" spans="1:10" ht="13.2">
      <c r="A317" s="151" t="s">
        <v>641</v>
      </c>
      <c r="B317" s="154">
        <v>7778</v>
      </c>
      <c r="C317" s="154">
        <v>66930.009999999995</v>
      </c>
      <c r="D317" s="155">
        <v>1.024</v>
      </c>
      <c r="E317" s="154">
        <v>68536.330239999996</v>
      </c>
      <c r="F317" s="154">
        <v>69379.800386289193</v>
      </c>
      <c r="G317" s="154">
        <v>8920.0051923745505</v>
      </c>
      <c r="H317" s="154">
        <v>2340.9340075219802</v>
      </c>
      <c r="I317" s="154">
        <v>18207785</v>
      </c>
      <c r="J317" s="154">
        <v>0</v>
      </c>
    </row>
    <row r="318" spans="1:10" ht="13.2">
      <c r="A318" s="152" t="s">
        <v>642</v>
      </c>
      <c r="B318" s="154">
        <v>3201</v>
      </c>
      <c r="C318" s="154">
        <v>24295.991999999998</v>
      </c>
      <c r="D318" s="155">
        <v>1.006</v>
      </c>
      <c r="E318" s="154">
        <v>24441.767951999998</v>
      </c>
      <c r="F318" s="154">
        <v>24742.570482830699</v>
      </c>
      <c r="G318" s="154">
        <v>7729.6377640833098</v>
      </c>
      <c r="H318" s="154">
        <v>1150.56657923075</v>
      </c>
      <c r="I318" s="154">
        <v>3682964</v>
      </c>
      <c r="J318" s="154">
        <v>0</v>
      </c>
    </row>
    <row r="319" spans="1:10" ht="13.8" thickBot="1">
      <c r="A319" s="153" t="s">
        <v>643</v>
      </c>
      <c r="B319" s="156">
        <v>4054</v>
      </c>
      <c r="C319" s="156">
        <v>44015.788999999997</v>
      </c>
      <c r="D319" s="157">
        <v>0.86899999999999999</v>
      </c>
      <c r="E319" s="156">
        <v>38249.720641</v>
      </c>
      <c r="F319" s="156">
        <v>38720.4563420743</v>
      </c>
      <c r="G319" s="156">
        <v>9551.1732466882804</v>
      </c>
      <c r="H319" s="156">
        <v>2972.1020618357102</v>
      </c>
      <c r="I319" s="156">
        <v>12048902</v>
      </c>
      <c r="J319" s="156">
        <v>0</v>
      </c>
    </row>
    <row r="320" spans="1:10" ht="13.2">
      <c r="A320" s="145"/>
    </row>
    <row r="321" spans="1:1" ht="13.2">
      <c r="A321" s="145"/>
    </row>
    <row r="322" spans="1:1" ht="13.2">
      <c r="A322" s="145"/>
    </row>
  </sheetData>
  <mergeCells count="4">
    <mergeCell ref="F2:G2"/>
    <mergeCell ref="F3:G3"/>
    <mergeCell ref="F4:G4"/>
    <mergeCell ref="F5:G5"/>
  </mergeCells>
  <pageMargins left="0.70866141732283472" right="0.15748031496062992" top="1.1811023622047245" bottom="0.62992125984251968" header="0.39370078740157483" footer="0.39370078740157483"/>
  <pageSetup paperSize="9" scale="80" orientation="portrait" r:id="rId1"/>
  <headerFooter alignWithMargins="0">
    <oddHeader>&amp;LStatistiska centralbyrån
Offentlig ekonomi och mikrosimuleringar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Blad4"/>
  <dimension ref="A1:P322"/>
  <sheetViews>
    <sheetView showGridLines="0" zoomScaleNormal="100" workbookViewId="0">
      <pane ySplit="8" topLeftCell="A9" activePane="bottomLeft" state="frozen"/>
      <selection pane="bottomLeft"/>
    </sheetView>
  </sheetViews>
  <sheetFormatPr defaultColWidth="0" defaultRowHeight="13.2"/>
  <cols>
    <col min="1" max="1" width="21.33203125" style="11" customWidth="1"/>
    <col min="2" max="2" width="12.33203125" style="11" customWidth="1"/>
    <col min="3" max="3" width="11.33203125" style="11" customWidth="1"/>
    <col min="4" max="4" width="9.6640625" style="11" bestFit="1" customWidth="1"/>
    <col min="5" max="5" width="9.44140625" style="11" bestFit="1" customWidth="1"/>
    <col min="6" max="7" width="9.6640625" style="11" bestFit="1" customWidth="1"/>
    <col min="8" max="9" width="10.5546875" style="11" bestFit="1" customWidth="1"/>
    <col min="10" max="10" width="10.6640625" style="11" bestFit="1" customWidth="1"/>
    <col min="11" max="11" width="9.6640625" style="11" bestFit="1" customWidth="1"/>
    <col min="12" max="12" width="10.5546875" style="11" bestFit="1" customWidth="1"/>
    <col min="13" max="13" width="10.33203125" style="11" bestFit="1" customWidth="1"/>
    <col min="14" max="14" width="13" style="11" bestFit="1" customWidth="1"/>
    <col min="15" max="15" width="12" style="11" customWidth="1"/>
    <col min="16" max="16" width="5" style="11" customWidth="1"/>
    <col min="17" max="16384" width="9.33203125" style="11" hidden="1"/>
  </cols>
  <sheetData>
    <row r="1" spans="1:15" ht="16.2" thickBot="1">
      <c r="A1" s="27" t="s">
        <v>975</v>
      </c>
      <c r="B1" s="28"/>
      <c r="C1" s="28"/>
      <c r="D1" s="29"/>
      <c r="E1" s="29"/>
      <c r="F1" s="29"/>
      <c r="G1" s="29"/>
      <c r="H1" s="29"/>
      <c r="I1" s="29"/>
      <c r="J1" s="29"/>
      <c r="K1" s="29"/>
      <c r="L1" s="29"/>
      <c r="M1" s="30"/>
    </row>
    <row r="2" spans="1:15" ht="15.6">
      <c r="A2" s="31" t="s">
        <v>5</v>
      </c>
      <c r="B2" s="195" t="s">
        <v>644</v>
      </c>
      <c r="C2" s="196"/>
      <c r="D2" s="196"/>
      <c r="E2" s="196"/>
      <c r="F2" s="196"/>
      <c r="G2" s="196"/>
      <c r="H2" s="196"/>
      <c r="I2" s="196"/>
      <c r="J2" s="196"/>
      <c r="K2" s="196"/>
      <c r="L2" s="196"/>
      <c r="M2" s="14" t="s">
        <v>33</v>
      </c>
      <c r="N2" s="13" t="s">
        <v>34</v>
      </c>
      <c r="O2" s="13" t="s">
        <v>7</v>
      </c>
    </row>
    <row r="3" spans="1:15">
      <c r="B3" s="16" t="s">
        <v>35</v>
      </c>
      <c r="C3" s="32" t="s">
        <v>36</v>
      </c>
      <c r="D3" s="16" t="s">
        <v>37</v>
      </c>
      <c r="E3" s="16" t="s">
        <v>38</v>
      </c>
      <c r="F3" s="16" t="s">
        <v>39</v>
      </c>
      <c r="G3" s="16" t="s">
        <v>40</v>
      </c>
      <c r="H3" s="16" t="s">
        <v>40</v>
      </c>
      <c r="I3" s="197" t="s">
        <v>41</v>
      </c>
      <c r="J3" s="198"/>
      <c r="K3" s="198"/>
      <c r="L3" s="16" t="s">
        <v>42</v>
      </c>
      <c r="M3" s="16" t="s">
        <v>43</v>
      </c>
      <c r="N3" s="16" t="s">
        <v>44</v>
      </c>
      <c r="O3" s="15" t="s">
        <v>13</v>
      </c>
    </row>
    <row r="4" spans="1:15">
      <c r="A4" s="33" t="s">
        <v>18</v>
      </c>
      <c r="B4" s="16" t="s">
        <v>45</v>
      </c>
      <c r="C4" s="16" t="s">
        <v>46</v>
      </c>
      <c r="D4" s="16" t="s">
        <v>47</v>
      </c>
      <c r="E4" s="16" t="s">
        <v>48</v>
      </c>
      <c r="F4" s="16" t="s">
        <v>49</v>
      </c>
      <c r="G4" s="16" t="s">
        <v>50</v>
      </c>
      <c r="H4" s="16" t="s">
        <v>50</v>
      </c>
      <c r="I4" s="16" t="s">
        <v>51</v>
      </c>
      <c r="J4" s="16" t="s">
        <v>52</v>
      </c>
      <c r="K4" s="16" t="s">
        <v>53</v>
      </c>
      <c r="L4" s="16" t="s">
        <v>54</v>
      </c>
      <c r="M4" s="16" t="s">
        <v>55</v>
      </c>
      <c r="N4" s="16" t="s">
        <v>56</v>
      </c>
      <c r="O4" s="15" t="s">
        <v>19</v>
      </c>
    </row>
    <row r="5" spans="1:15" ht="15.6">
      <c r="A5" s="34"/>
      <c r="B5" s="16" t="s">
        <v>57</v>
      </c>
      <c r="C5" s="16" t="s">
        <v>58</v>
      </c>
      <c r="D5" s="16" t="s">
        <v>59</v>
      </c>
      <c r="E5" s="16" t="s">
        <v>60</v>
      </c>
      <c r="F5" s="16" t="s">
        <v>59</v>
      </c>
      <c r="G5" s="16" t="s">
        <v>61</v>
      </c>
      <c r="H5" s="16" t="s">
        <v>62</v>
      </c>
      <c r="I5" s="16" t="s">
        <v>63</v>
      </c>
      <c r="J5" s="16" t="s">
        <v>64</v>
      </c>
      <c r="K5" s="16" t="s">
        <v>63</v>
      </c>
      <c r="L5" s="16" t="s">
        <v>65</v>
      </c>
      <c r="M5" s="16" t="s">
        <v>66</v>
      </c>
      <c r="N5" s="35" t="s">
        <v>333</v>
      </c>
      <c r="O5" s="15" t="s">
        <v>15</v>
      </c>
    </row>
    <row r="6" spans="1:15">
      <c r="A6" s="34"/>
      <c r="B6" s="16"/>
      <c r="C6" s="16" t="s">
        <v>67</v>
      </c>
      <c r="D6" s="16" t="s">
        <v>68</v>
      </c>
      <c r="E6" s="16" t="s">
        <v>69</v>
      </c>
      <c r="F6" s="16" t="s">
        <v>68</v>
      </c>
      <c r="G6" s="16" t="s">
        <v>70</v>
      </c>
      <c r="H6" s="16" t="s">
        <v>71</v>
      </c>
      <c r="I6" s="16" t="s">
        <v>72</v>
      </c>
      <c r="J6" s="16" t="s">
        <v>73</v>
      </c>
      <c r="K6" s="16" t="s">
        <v>72</v>
      </c>
      <c r="L6" s="16" t="s">
        <v>74</v>
      </c>
      <c r="M6" s="36" t="s">
        <v>645</v>
      </c>
      <c r="N6" s="15" t="s">
        <v>75</v>
      </c>
      <c r="O6" s="35" t="s">
        <v>333</v>
      </c>
    </row>
    <row r="7" spans="1:15">
      <c r="A7" s="37"/>
      <c r="B7" s="38"/>
      <c r="C7" s="39" t="s">
        <v>76</v>
      </c>
      <c r="D7" s="38"/>
      <c r="E7" s="38"/>
      <c r="F7" s="38"/>
      <c r="G7" s="38"/>
      <c r="H7" s="38"/>
      <c r="I7" s="39" t="s">
        <v>77</v>
      </c>
      <c r="J7" s="38"/>
      <c r="K7" s="39" t="s">
        <v>77</v>
      </c>
      <c r="L7" s="38" t="s">
        <v>78</v>
      </c>
      <c r="M7" s="39" t="s">
        <v>79</v>
      </c>
      <c r="N7" s="39"/>
    </row>
    <row r="8" spans="1:15" ht="15" customHeight="1">
      <c r="A8" s="40" t="s">
        <v>322</v>
      </c>
      <c r="B8" s="41">
        <v>751277</v>
      </c>
      <c r="C8" s="41"/>
      <c r="D8" s="41">
        <v>89975</v>
      </c>
      <c r="E8" s="41">
        <v>35990</v>
      </c>
      <c r="F8" s="41">
        <v>89975</v>
      </c>
      <c r="G8" s="41">
        <v>359901</v>
      </c>
      <c r="H8" s="41">
        <v>197946</v>
      </c>
      <c r="I8" s="41">
        <v>1568526</v>
      </c>
      <c r="J8" s="41">
        <v>564669</v>
      </c>
      <c r="K8" s="41">
        <v>1254821</v>
      </c>
      <c r="L8" s="41">
        <v>240731</v>
      </c>
      <c r="M8" s="41">
        <v>375639</v>
      </c>
      <c r="N8" s="42"/>
      <c r="O8" s="43"/>
    </row>
    <row r="9" spans="1:15" ht="18" customHeight="1">
      <c r="A9" s="21" t="s">
        <v>31</v>
      </c>
      <c r="B9" s="81">
        <v>4712</v>
      </c>
      <c r="C9" s="81">
        <v>39</v>
      </c>
      <c r="D9" s="81">
        <v>6364</v>
      </c>
      <c r="E9" s="81">
        <v>16871</v>
      </c>
      <c r="F9" s="81">
        <v>3972</v>
      </c>
      <c r="G9" s="81">
        <v>8550</v>
      </c>
      <c r="H9" s="81">
        <v>4973</v>
      </c>
      <c r="I9" s="81">
        <v>785</v>
      </c>
      <c r="J9" s="81">
        <v>37</v>
      </c>
      <c r="K9" s="81">
        <v>29566</v>
      </c>
      <c r="L9" s="81">
        <v>42625</v>
      </c>
      <c r="M9" s="81">
        <v>13293</v>
      </c>
      <c r="N9" s="81">
        <v>4468787</v>
      </c>
      <c r="O9" s="81">
        <v>67184963.769999906</v>
      </c>
    </row>
    <row r="10" spans="1:15" ht="18.75" customHeight="1">
      <c r="A10" s="145" t="s">
        <v>334</v>
      </c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</row>
    <row r="11" spans="1:15">
      <c r="A11" s="151" t="s">
        <v>314</v>
      </c>
      <c r="B11" s="17">
        <v>82</v>
      </c>
      <c r="C11" s="17" t="s">
        <v>989</v>
      </c>
      <c r="D11" s="17">
        <v>133</v>
      </c>
      <c r="E11" s="17">
        <v>193</v>
      </c>
      <c r="F11" s="17">
        <v>94</v>
      </c>
      <c r="G11" s="17">
        <v>75</v>
      </c>
      <c r="H11" s="17">
        <v>56</v>
      </c>
      <c r="I11" s="17">
        <v>10</v>
      </c>
      <c r="J11" s="17">
        <v>0</v>
      </c>
      <c r="K11" s="17">
        <v>240</v>
      </c>
      <c r="L11" s="17">
        <v>398</v>
      </c>
      <c r="M11" s="17">
        <v>172</v>
      </c>
      <c r="N11" s="17">
        <v>57797</v>
      </c>
      <c r="O11" s="17">
        <v>661361.52899999998</v>
      </c>
    </row>
    <row r="12" spans="1:15">
      <c r="A12" s="151" t="s">
        <v>335</v>
      </c>
      <c r="B12" s="17">
        <v>6</v>
      </c>
      <c r="C12" s="17">
        <v>0</v>
      </c>
      <c r="D12" s="17">
        <v>28</v>
      </c>
      <c r="E12" s="17">
        <v>45</v>
      </c>
      <c r="F12" s="17">
        <v>18</v>
      </c>
      <c r="G12" s="17">
        <v>22</v>
      </c>
      <c r="H12" s="17">
        <v>13</v>
      </c>
      <c r="I12" s="17" t="s">
        <v>989</v>
      </c>
      <c r="J12" s="17">
        <v>0</v>
      </c>
      <c r="K12" s="17">
        <v>60</v>
      </c>
      <c r="L12" s="17">
        <v>82</v>
      </c>
      <c r="M12" s="17">
        <v>25</v>
      </c>
      <c r="N12" s="17">
        <v>8184</v>
      </c>
      <c r="O12" s="17">
        <v>138066.93700000001</v>
      </c>
    </row>
    <row r="13" spans="1:15">
      <c r="A13" s="151" t="s">
        <v>336</v>
      </c>
      <c r="B13" s="17">
        <v>9</v>
      </c>
      <c r="C13" s="17">
        <v>0</v>
      </c>
      <c r="D13" s="17">
        <v>16</v>
      </c>
      <c r="E13" s="17">
        <v>26</v>
      </c>
      <c r="F13" s="17">
        <v>12</v>
      </c>
      <c r="G13" s="17">
        <v>30</v>
      </c>
      <c r="H13" s="17">
        <v>15</v>
      </c>
      <c r="I13" s="17">
        <v>4</v>
      </c>
      <c r="J13" s="17">
        <v>0</v>
      </c>
      <c r="K13" s="17">
        <v>91</v>
      </c>
      <c r="L13" s="17">
        <v>118</v>
      </c>
      <c r="M13" s="17">
        <v>20</v>
      </c>
      <c r="N13" s="17">
        <v>8515</v>
      </c>
      <c r="O13" s="17">
        <v>188879.606</v>
      </c>
    </row>
    <row r="14" spans="1:15">
      <c r="A14" s="151" t="s">
        <v>337</v>
      </c>
      <c r="B14" s="17">
        <v>38</v>
      </c>
      <c r="C14" s="17">
        <v>0</v>
      </c>
      <c r="D14" s="17">
        <v>80</v>
      </c>
      <c r="E14" s="17">
        <v>174</v>
      </c>
      <c r="F14" s="17">
        <v>79</v>
      </c>
      <c r="G14" s="17">
        <v>102</v>
      </c>
      <c r="H14" s="17">
        <v>46</v>
      </c>
      <c r="I14" s="17">
        <v>8</v>
      </c>
      <c r="J14" s="17">
        <v>0</v>
      </c>
      <c r="K14" s="17">
        <v>210</v>
      </c>
      <c r="L14" s="17">
        <v>341</v>
      </c>
      <c r="M14" s="17">
        <v>126</v>
      </c>
      <c r="N14" s="17">
        <v>44285</v>
      </c>
      <c r="O14" s="17">
        <v>544697.63199999998</v>
      </c>
    </row>
    <row r="15" spans="1:15">
      <c r="A15" s="151" t="s">
        <v>338</v>
      </c>
      <c r="B15" s="17">
        <v>35</v>
      </c>
      <c r="C15" s="17">
        <v>0</v>
      </c>
      <c r="D15" s="17">
        <v>43</v>
      </c>
      <c r="E15" s="17">
        <v>185</v>
      </c>
      <c r="F15" s="17">
        <v>74</v>
      </c>
      <c r="G15" s="17">
        <v>76</v>
      </c>
      <c r="H15" s="17">
        <v>52</v>
      </c>
      <c r="I15" s="17" t="s">
        <v>989</v>
      </c>
      <c r="J15" s="17">
        <v>0</v>
      </c>
      <c r="K15" s="17">
        <v>238</v>
      </c>
      <c r="L15" s="17">
        <v>377</v>
      </c>
      <c r="M15" s="17">
        <v>144</v>
      </c>
      <c r="N15" s="17">
        <v>47728</v>
      </c>
      <c r="O15" s="17">
        <v>575485.64099999995</v>
      </c>
    </row>
    <row r="16" spans="1:15">
      <c r="A16" s="151" t="s">
        <v>339</v>
      </c>
      <c r="B16" s="17">
        <v>75</v>
      </c>
      <c r="C16" s="17" t="s">
        <v>989</v>
      </c>
      <c r="D16" s="17">
        <v>88</v>
      </c>
      <c r="E16" s="17">
        <v>67</v>
      </c>
      <c r="F16" s="17">
        <v>96</v>
      </c>
      <c r="G16" s="17">
        <v>53</v>
      </c>
      <c r="H16" s="17">
        <v>44</v>
      </c>
      <c r="I16" s="17">
        <v>9</v>
      </c>
      <c r="J16" s="17">
        <v>0</v>
      </c>
      <c r="K16" s="17">
        <v>196</v>
      </c>
      <c r="L16" s="17">
        <v>309</v>
      </c>
      <c r="M16" s="17">
        <v>86</v>
      </c>
      <c r="N16" s="17">
        <v>30394</v>
      </c>
      <c r="O16" s="17">
        <v>499492.08799999999</v>
      </c>
    </row>
    <row r="17" spans="1:15">
      <c r="A17" s="151" t="s">
        <v>340</v>
      </c>
      <c r="B17" s="17">
        <v>14</v>
      </c>
      <c r="C17" s="17">
        <v>0</v>
      </c>
      <c r="D17" s="17">
        <v>34</v>
      </c>
      <c r="E17" s="17">
        <v>66</v>
      </c>
      <c r="F17" s="17">
        <v>32</v>
      </c>
      <c r="G17" s="17">
        <v>35</v>
      </c>
      <c r="H17" s="17">
        <v>40</v>
      </c>
      <c r="I17" s="17">
        <v>4</v>
      </c>
      <c r="J17" s="17">
        <v>0</v>
      </c>
      <c r="K17" s="17">
        <v>141</v>
      </c>
      <c r="L17" s="17">
        <v>171</v>
      </c>
      <c r="M17" s="17">
        <v>49</v>
      </c>
      <c r="N17" s="17">
        <v>16253</v>
      </c>
      <c r="O17" s="17">
        <v>298374.12</v>
      </c>
    </row>
    <row r="18" spans="1:15">
      <c r="A18" s="151" t="s">
        <v>341</v>
      </c>
      <c r="B18" s="17">
        <v>54</v>
      </c>
      <c r="C18" s="17">
        <v>0</v>
      </c>
      <c r="D18" s="17">
        <v>96</v>
      </c>
      <c r="E18" s="17">
        <v>118</v>
      </c>
      <c r="F18" s="17">
        <v>97</v>
      </c>
      <c r="G18" s="17">
        <v>135</v>
      </c>
      <c r="H18" s="17">
        <v>87</v>
      </c>
      <c r="I18" s="17">
        <v>6</v>
      </c>
      <c r="J18" s="17">
        <v>0</v>
      </c>
      <c r="K18" s="17">
        <v>195</v>
      </c>
      <c r="L18" s="17">
        <v>305</v>
      </c>
      <c r="M18" s="17">
        <v>109</v>
      </c>
      <c r="N18" s="17">
        <v>36519</v>
      </c>
      <c r="O18" s="17">
        <v>532976.74699999997</v>
      </c>
    </row>
    <row r="19" spans="1:15">
      <c r="A19" s="151" t="s">
        <v>342</v>
      </c>
      <c r="B19" s="17">
        <v>19</v>
      </c>
      <c r="C19" s="17">
        <v>0</v>
      </c>
      <c r="D19" s="17">
        <v>25</v>
      </c>
      <c r="E19" s="17">
        <v>127</v>
      </c>
      <c r="F19" s="17">
        <v>17</v>
      </c>
      <c r="G19" s="17">
        <v>60</v>
      </c>
      <c r="H19" s="17">
        <v>32</v>
      </c>
      <c r="I19" s="17">
        <v>8</v>
      </c>
      <c r="J19" s="17">
        <v>0</v>
      </c>
      <c r="K19" s="17">
        <v>215</v>
      </c>
      <c r="L19" s="17">
        <v>346</v>
      </c>
      <c r="M19" s="17">
        <v>75</v>
      </c>
      <c r="N19" s="17">
        <v>27840</v>
      </c>
      <c r="O19" s="17">
        <v>472192.84899999999</v>
      </c>
    </row>
    <row r="20" spans="1:15">
      <c r="A20" s="151" t="s">
        <v>343</v>
      </c>
      <c r="B20" s="17">
        <v>7</v>
      </c>
      <c r="C20" s="17">
        <v>0</v>
      </c>
      <c r="D20" s="17" t="s">
        <v>989</v>
      </c>
      <c r="E20" s="17">
        <v>22</v>
      </c>
      <c r="F20" s="17" t="s">
        <v>989</v>
      </c>
      <c r="G20" s="17">
        <v>7</v>
      </c>
      <c r="H20" s="17">
        <v>10</v>
      </c>
      <c r="I20" s="17" t="s">
        <v>989</v>
      </c>
      <c r="J20" s="17">
        <v>0</v>
      </c>
      <c r="K20" s="17">
        <v>25</v>
      </c>
      <c r="L20" s="17">
        <v>35</v>
      </c>
      <c r="M20" s="17">
        <v>13</v>
      </c>
      <c r="N20" s="17">
        <v>4538</v>
      </c>
      <c r="O20" s="17">
        <v>61605.353999999999</v>
      </c>
    </row>
    <row r="21" spans="1:15">
      <c r="A21" s="151" t="s">
        <v>344</v>
      </c>
      <c r="B21" s="17">
        <v>7</v>
      </c>
      <c r="C21" s="17">
        <v>0</v>
      </c>
      <c r="D21" s="17">
        <v>5</v>
      </c>
      <c r="E21" s="17">
        <v>64</v>
      </c>
      <c r="F21" s="17">
        <v>4</v>
      </c>
      <c r="G21" s="17">
        <v>15</v>
      </c>
      <c r="H21" s="17">
        <v>13</v>
      </c>
      <c r="I21" s="17" t="s">
        <v>989</v>
      </c>
      <c r="J21" s="17">
        <v>0</v>
      </c>
      <c r="K21" s="17">
        <v>63</v>
      </c>
      <c r="L21" s="17">
        <v>125</v>
      </c>
      <c r="M21" s="17">
        <v>39</v>
      </c>
      <c r="N21" s="17">
        <v>12325</v>
      </c>
      <c r="O21" s="17">
        <v>157169.484</v>
      </c>
    </row>
    <row r="22" spans="1:15">
      <c r="A22" s="151" t="s">
        <v>345</v>
      </c>
      <c r="B22" s="17">
        <v>7</v>
      </c>
      <c r="C22" s="17">
        <v>0</v>
      </c>
      <c r="D22" s="17">
        <v>8</v>
      </c>
      <c r="E22" s="17">
        <v>24</v>
      </c>
      <c r="F22" s="17">
        <v>15</v>
      </c>
      <c r="G22" s="17">
        <v>14</v>
      </c>
      <c r="H22" s="17">
        <v>12</v>
      </c>
      <c r="I22" s="17" t="s">
        <v>989</v>
      </c>
      <c r="J22" s="17">
        <v>0</v>
      </c>
      <c r="K22" s="17">
        <v>38</v>
      </c>
      <c r="L22" s="17">
        <v>59</v>
      </c>
      <c r="M22" s="17">
        <v>23</v>
      </c>
      <c r="N22" s="17">
        <v>7494</v>
      </c>
      <c r="O22" s="17">
        <v>95194.64</v>
      </c>
    </row>
    <row r="23" spans="1:15">
      <c r="A23" s="151" t="s">
        <v>346</v>
      </c>
      <c r="B23" s="17">
        <v>21</v>
      </c>
      <c r="C23" s="17">
        <v>0</v>
      </c>
      <c r="D23" s="17">
        <v>43</v>
      </c>
      <c r="E23" s="17">
        <v>37</v>
      </c>
      <c r="F23" s="17">
        <v>20</v>
      </c>
      <c r="G23" s="17">
        <v>29</v>
      </c>
      <c r="H23" s="17">
        <v>27</v>
      </c>
      <c r="I23" s="17" t="s">
        <v>989</v>
      </c>
      <c r="J23" s="17" t="s">
        <v>989</v>
      </c>
      <c r="K23" s="17">
        <v>113</v>
      </c>
      <c r="L23" s="17">
        <v>153</v>
      </c>
      <c r="M23" s="17">
        <v>52</v>
      </c>
      <c r="N23" s="17">
        <v>17596</v>
      </c>
      <c r="O23" s="17">
        <v>260149.30300000001</v>
      </c>
    </row>
    <row r="24" spans="1:15">
      <c r="A24" s="151" t="s">
        <v>347</v>
      </c>
      <c r="B24" s="17">
        <v>30</v>
      </c>
      <c r="C24" s="17">
        <v>0</v>
      </c>
      <c r="D24" s="17">
        <v>62</v>
      </c>
      <c r="E24" s="17">
        <v>54</v>
      </c>
      <c r="F24" s="17">
        <v>44</v>
      </c>
      <c r="G24" s="17">
        <v>77</v>
      </c>
      <c r="H24" s="17">
        <v>60</v>
      </c>
      <c r="I24" s="17" t="s">
        <v>989</v>
      </c>
      <c r="J24" s="17">
        <v>0</v>
      </c>
      <c r="K24" s="17">
        <v>167</v>
      </c>
      <c r="L24" s="17">
        <v>263</v>
      </c>
      <c r="M24" s="17">
        <v>95</v>
      </c>
      <c r="N24" s="17">
        <v>32902</v>
      </c>
      <c r="O24" s="17">
        <v>418200.37400000001</v>
      </c>
    </row>
    <row r="25" spans="1:15">
      <c r="A25" s="151" t="s">
        <v>348</v>
      </c>
      <c r="B25" s="17">
        <v>30</v>
      </c>
      <c r="C25" s="17">
        <v>0</v>
      </c>
      <c r="D25" s="17">
        <v>32</v>
      </c>
      <c r="E25" s="17">
        <v>27</v>
      </c>
      <c r="F25" s="17">
        <v>20</v>
      </c>
      <c r="G25" s="17">
        <v>36</v>
      </c>
      <c r="H25" s="17">
        <v>35</v>
      </c>
      <c r="I25" s="17" t="s">
        <v>989</v>
      </c>
      <c r="J25" s="17">
        <v>0</v>
      </c>
      <c r="K25" s="17">
        <v>105</v>
      </c>
      <c r="L25" s="17">
        <v>174</v>
      </c>
      <c r="M25" s="17">
        <v>70</v>
      </c>
      <c r="N25" s="17">
        <v>25463</v>
      </c>
      <c r="O25" s="17">
        <v>276611.467</v>
      </c>
    </row>
    <row r="26" spans="1:15">
      <c r="A26" s="151" t="s">
        <v>349</v>
      </c>
      <c r="B26" s="17">
        <v>252</v>
      </c>
      <c r="C26" s="17">
        <v>0</v>
      </c>
      <c r="D26" s="17">
        <v>695</v>
      </c>
      <c r="E26" s="17">
        <v>444</v>
      </c>
      <c r="F26" s="17">
        <v>465</v>
      </c>
      <c r="G26" s="17">
        <v>612</v>
      </c>
      <c r="H26" s="17">
        <v>466</v>
      </c>
      <c r="I26" s="17">
        <v>68</v>
      </c>
      <c r="J26" s="17" t="s">
        <v>989</v>
      </c>
      <c r="K26" s="17">
        <v>1749</v>
      </c>
      <c r="L26" s="17">
        <v>3123</v>
      </c>
      <c r="M26" s="17">
        <v>1060</v>
      </c>
      <c r="N26" s="17">
        <v>341311</v>
      </c>
      <c r="O26" s="17">
        <v>4415936.9000000004</v>
      </c>
    </row>
    <row r="27" spans="1:15">
      <c r="A27" s="151" t="s">
        <v>350</v>
      </c>
      <c r="B27" s="17">
        <v>7</v>
      </c>
      <c r="C27" s="17">
        <v>0</v>
      </c>
      <c r="D27" s="17">
        <v>28</v>
      </c>
      <c r="E27" s="17">
        <v>28</v>
      </c>
      <c r="F27" s="17">
        <v>29</v>
      </c>
      <c r="G27" s="17">
        <v>22</v>
      </c>
      <c r="H27" s="17">
        <v>23</v>
      </c>
      <c r="I27" s="17">
        <v>4</v>
      </c>
      <c r="J27" s="17">
        <v>0</v>
      </c>
      <c r="K27" s="17">
        <v>71</v>
      </c>
      <c r="L27" s="17">
        <v>126</v>
      </c>
      <c r="M27" s="17">
        <v>53</v>
      </c>
      <c r="N27" s="17">
        <v>17427</v>
      </c>
      <c r="O27" s="17">
        <v>186900.182</v>
      </c>
    </row>
    <row r="28" spans="1:15">
      <c r="A28" s="151" t="s">
        <v>351</v>
      </c>
      <c r="B28" s="17">
        <v>40</v>
      </c>
      <c r="C28" s="17" t="s">
        <v>989</v>
      </c>
      <c r="D28" s="17">
        <v>30</v>
      </c>
      <c r="E28" s="17">
        <v>146</v>
      </c>
      <c r="F28" s="17">
        <v>34</v>
      </c>
      <c r="G28" s="17">
        <v>61</v>
      </c>
      <c r="H28" s="17">
        <v>62</v>
      </c>
      <c r="I28" s="17">
        <v>5</v>
      </c>
      <c r="J28" s="17">
        <v>0</v>
      </c>
      <c r="K28" s="17">
        <v>395</v>
      </c>
      <c r="L28" s="17">
        <v>590</v>
      </c>
      <c r="M28" s="17">
        <v>171</v>
      </c>
      <c r="N28" s="17">
        <v>60105</v>
      </c>
      <c r="O28" s="17">
        <v>844406.84</v>
      </c>
    </row>
    <row r="29" spans="1:15">
      <c r="A29" s="151" t="s">
        <v>352</v>
      </c>
      <c r="B29" s="17">
        <v>17</v>
      </c>
      <c r="C29" s="17">
        <v>0</v>
      </c>
      <c r="D29" s="17">
        <v>34</v>
      </c>
      <c r="E29" s="17">
        <v>60</v>
      </c>
      <c r="F29" s="17">
        <v>32</v>
      </c>
      <c r="G29" s="17">
        <v>58</v>
      </c>
      <c r="H29" s="17">
        <v>31</v>
      </c>
      <c r="I29" s="17" t="s">
        <v>989</v>
      </c>
      <c r="J29" s="17">
        <v>0</v>
      </c>
      <c r="K29" s="17">
        <v>137</v>
      </c>
      <c r="L29" s="17">
        <v>203</v>
      </c>
      <c r="M29" s="17">
        <v>73</v>
      </c>
      <c r="N29" s="17">
        <v>23918</v>
      </c>
      <c r="O29" s="17">
        <v>323135.61200000002</v>
      </c>
    </row>
    <row r="30" spans="1:15">
      <c r="A30" s="151" t="s">
        <v>353</v>
      </c>
      <c r="B30" s="17">
        <v>22</v>
      </c>
      <c r="C30" s="17">
        <v>0</v>
      </c>
      <c r="D30" s="17">
        <v>49</v>
      </c>
      <c r="E30" s="17">
        <v>32</v>
      </c>
      <c r="F30" s="17">
        <v>45</v>
      </c>
      <c r="G30" s="17">
        <v>80</v>
      </c>
      <c r="H30" s="17">
        <v>58</v>
      </c>
      <c r="I30" s="17">
        <v>7</v>
      </c>
      <c r="J30" s="17">
        <v>0</v>
      </c>
      <c r="K30" s="17">
        <v>155</v>
      </c>
      <c r="L30" s="17">
        <v>250</v>
      </c>
      <c r="M30" s="17">
        <v>92</v>
      </c>
      <c r="N30" s="17">
        <v>30345</v>
      </c>
      <c r="O30" s="17">
        <v>396973.84700000001</v>
      </c>
    </row>
    <row r="31" spans="1:15">
      <c r="A31" s="151" t="s">
        <v>354</v>
      </c>
      <c r="B31" s="17">
        <v>10</v>
      </c>
      <c r="C31" s="17">
        <v>0</v>
      </c>
      <c r="D31" s="17">
        <v>67</v>
      </c>
      <c r="E31" s="17">
        <v>27</v>
      </c>
      <c r="F31" s="17">
        <v>37</v>
      </c>
      <c r="G31" s="17">
        <v>44</v>
      </c>
      <c r="H31" s="17">
        <v>31</v>
      </c>
      <c r="I31" s="17" t="s">
        <v>989</v>
      </c>
      <c r="J31" s="17">
        <v>0</v>
      </c>
      <c r="K31" s="17">
        <v>131</v>
      </c>
      <c r="L31" s="17">
        <v>190</v>
      </c>
      <c r="M31" s="17">
        <v>70</v>
      </c>
      <c r="N31" s="17">
        <v>23751</v>
      </c>
      <c r="O31" s="17">
        <v>304685.61900000001</v>
      </c>
    </row>
    <row r="32" spans="1:15">
      <c r="A32" s="151" t="s">
        <v>355</v>
      </c>
      <c r="B32" s="17">
        <v>16</v>
      </c>
      <c r="C32" s="17">
        <v>0</v>
      </c>
      <c r="D32" s="17">
        <v>36</v>
      </c>
      <c r="E32" s="17">
        <v>18</v>
      </c>
      <c r="F32" s="17">
        <v>9</v>
      </c>
      <c r="G32" s="17">
        <v>16</v>
      </c>
      <c r="H32" s="17">
        <v>21</v>
      </c>
      <c r="I32" s="17" t="s">
        <v>989</v>
      </c>
      <c r="J32" s="17">
        <v>0</v>
      </c>
      <c r="K32" s="17">
        <v>64</v>
      </c>
      <c r="L32" s="17">
        <v>126</v>
      </c>
      <c r="M32" s="17">
        <v>44</v>
      </c>
      <c r="N32" s="17">
        <v>15946</v>
      </c>
      <c r="O32" s="17">
        <v>171315.701</v>
      </c>
    </row>
    <row r="33" spans="1:15">
      <c r="A33" s="151" t="s">
        <v>356</v>
      </c>
      <c r="B33" s="17">
        <v>10</v>
      </c>
      <c r="C33" s="17">
        <v>0</v>
      </c>
      <c r="D33" s="17">
        <v>12</v>
      </c>
      <c r="E33" s="17">
        <v>20</v>
      </c>
      <c r="F33" s="17">
        <v>17</v>
      </c>
      <c r="G33" s="17">
        <v>25</v>
      </c>
      <c r="H33" s="17">
        <v>24</v>
      </c>
      <c r="I33" s="17" t="s">
        <v>989</v>
      </c>
      <c r="J33" s="17">
        <v>0</v>
      </c>
      <c r="K33" s="17">
        <v>106</v>
      </c>
      <c r="L33" s="17">
        <v>116</v>
      </c>
      <c r="M33" s="17">
        <v>38</v>
      </c>
      <c r="N33" s="17">
        <v>13370</v>
      </c>
      <c r="O33" s="17">
        <v>214738.704</v>
      </c>
    </row>
    <row r="34" spans="1:15">
      <c r="A34" s="151" t="s">
        <v>357</v>
      </c>
      <c r="B34" s="17">
        <v>5</v>
      </c>
      <c r="C34" s="17">
        <v>0</v>
      </c>
      <c r="D34" s="17">
        <v>9</v>
      </c>
      <c r="E34" s="17">
        <v>8</v>
      </c>
      <c r="F34" s="17">
        <v>5</v>
      </c>
      <c r="G34" s="17">
        <v>8</v>
      </c>
      <c r="H34" s="17">
        <v>9</v>
      </c>
      <c r="I34" s="17" t="s">
        <v>989</v>
      </c>
      <c r="J34" s="17">
        <v>0</v>
      </c>
      <c r="K34" s="17">
        <v>21</v>
      </c>
      <c r="L34" s="17">
        <v>27</v>
      </c>
      <c r="M34" s="17">
        <v>7</v>
      </c>
      <c r="N34" s="17">
        <v>2048</v>
      </c>
      <c r="O34" s="17">
        <v>49061.654000000002</v>
      </c>
    </row>
    <row r="35" spans="1:15">
      <c r="A35" s="151" t="s">
        <v>358</v>
      </c>
      <c r="B35" s="17">
        <v>8</v>
      </c>
      <c r="C35" s="17">
        <v>0</v>
      </c>
      <c r="D35" s="17">
        <v>71</v>
      </c>
      <c r="E35" s="17">
        <v>11</v>
      </c>
      <c r="F35" s="17">
        <v>19</v>
      </c>
      <c r="G35" s="17">
        <v>58</v>
      </c>
      <c r="H35" s="17">
        <v>32</v>
      </c>
      <c r="I35" s="17">
        <v>5</v>
      </c>
      <c r="J35" s="17">
        <v>0</v>
      </c>
      <c r="K35" s="17">
        <v>92</v>
      </c>
      <c r="L35" s="17">
        <v>177</v>
      </c>
      <c r="M35" s="17">
        <v>59</v>
      </c>
      <c r="N35" s="17">
        <v>20347</v>
      </c>
      <c r="O35" s="17">
        <v>250117.636</v>
      </c>
    </row>
    <row r="36" spans="1:15">
      <c r="A36" s="151" t="s">
        <v>359</v>
      </c>
      <c r="B36" s="17">
        <v>16</v>
      </c>
      <c r="C36" s="17">
        <v>0</v>
      </c>
      <c r="D36" s="17">
        <v>12</v>
      </c>
      <c r="E36" s="17">
        <v>63</v>
      </c>
      <c r="F36" s="17">
        <v>16</v>
      </c>
      <c r="G36" s="17">
        <v>38</v>
      </c>
      <c r="H36" s="17">
        <v>26</v>
      </c>
      <c r="I36" s="17">
        <v>6</v>
      </c>
      <c r="J36" s="17">
        <v>0</v>
      </c>
      <c r="K36" s="17">
        <v>127</v>
      </c>
      <c r="L36" s="17">
        <v>214</v>
      </c>
      <c r="M36" s="17">
        <v>57</v>
      </c>
      <c r="N36" s="17">
        <v>8137</v>
      </c>
      <c r="O36" s="17">
        <v>285468.21600000001</v>
      </c>
    </row>
    <row r="37" spans="1:15" ht="18.75" customHeight="1">
      <c r="A37" s="145" t="s">
        <v>360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</row>
    <row r="38" spans="1:15">
      <c r="A38" s="151" t="s">
        <v>361</v>
      </c>
      <c r="B38" s="17">
        <v>32</v>
      </c>
      <c r="C38" s="17">
        <v>0</v>
      </c>
      <c r="D38" s="17">
        <v>17</v>
      </c>
      <c r="E38" s="17">
        <v>137</v>
      </c>
      <c r="F38" s="17">
        <v>35</v>
      </c>
      <c r="G38" s="17">
        <v>45</v>
      </c>
      <c r="H38" s="17">
        <v>24</v>
      </c>
      <c r="I38" s="17" t="s">
        <v>989</v>
      </c>
      <c r="J38" s="17">
        <v>0</v>
      </c>
      <c r="K38" s="17">
        <v>117</v>
      </c>
      <c r="L38" s="17">
        <v>216</v>
      </c>
      <c r="M38" s="17">
        <v>61</v>
      </c>
      <c r="N38" s="17">
        <v>18874</v>
      </c>
      <c r="O38" s="17">
        <v>298333.42700000003</v>
      </c>
    </row>
    <row r="39" spans="1:15">
      <c r="A39" s="151" t="s">
        <v>362</v>
      </c>
      <c r="B39" s="17">
        <v>6</v>
      </c>
      <c r="C39" s="17">
        <v>0</v>
      </c>
      <c r="D39" s="17">
        <v>6</v>
      </c>
      <c r="E39" s="17">
        <v>76</v>
      </c>
      <c r="F39" s="17">
        <v>6</v>
      </c>
      <c r="G39" s="17">
        <v>13</v>
      </c>
      <c r="H39" s="17">
        <v>5</v>
      </c>
      <c r="I39" s="17" t="s">
        <v>989</v>
      </c>
      <c r="J39" s="17">
        <v>0</v>
      </c>
      <c r="K39" s="17">
        <v>39</v>
      </c>
      <c r="L39" s="17">
        <v>58</v>
      </c>
      <c r="M39" s="17">
        <v>21</v>
      </c>
      <c r="N39" s="17">
        <v>7106</v>
      </c>
      <c r="O39" s="17">
        <v>95022.933000000005</v>
      </c>
    </row>
    <row r="40" spans="1:15">
      <c r="A40" s="151" t="s">
        <v>363</v>
      </c>
      <c r="B40" s="17">
        <v>7</v>
      </c>
      <c r="C40" s="17">
        <v>0</v>
      </c>
      <c r="D40" s="17">
        <v>7</v>
      </c>
      <c r="E40" s="17">
        <v>42</v>
      </c>
      <c r="F40" s="17">
        <v>9</v>
      </c>
      <c r="G40" s="17">
        <v>6</v>
      </c>
      <c r="H40" s="17">
        <v>4</v>
      </c>
      <c r="I40" s="17" t="s">
        <v>989</v>
      </c>
      <c r="J40" s="17">
        <v>0</v>
      </c>
      <c r="K40" s="17">
        <v>59</v>
      </c>
      <c r="L40" s="17">
        <v>81</v>
      </c>
      <c r="M40" s="17">
        <v>22</v>
      </c>
      <c r="N40" s="17">
        <v>8440</v>
      </c>
      <c r="O40" s="17">
        <v>122967.54300000001</v>
      </c>
    </row>
    <row r="41" spans="1:15">
      <c r="A41" s="151" t="s">
        <v>364</v>
      </c>
      <c r="B41" s="17">
        <v>5</v>
      </c>
      <c r="C41" s="17">
        <v>0</v>
      </c>
      <c r="D41" s="17">
        <v>15</v>
      </c>
      <c r="E41" s="17">
        <v>12</v>
      </c>
      <c r="F41" s="17">
        <v>14</v>
      </c>
      <c r="G41" s="17">
        <v>5</v>
      </c>
      <c r="H41" s="17">
        <v>6</v>
      </c>
      <c r="I41" s="17" t="s">
        <v>989</v>
      </c>
      <c r="J41" s="17">
        <v>0</v>
      </c>
      <c r="K41" s="17">
        <v>44</v>
      </c>
      <c r="L41" s="17">
        <v>43</v>
      </c>
      <c r="M41" s="17">
        <v>16</v>
      </c>
      <c r="N41" s="17">
        <v>5690</v>
      </c>
      <c r="O41" s="17">
        <v>91754.08</v>
      </c>
    </row>
    <row r="42" spans="1:15">
      <c r="A42" s="151" t="s">
        <v>365</v>
      </c>
      <c r="B42" s="17">
        <v>10</v>
      </c>
      <c r="C42" s="17">
        <v>0</v>
      </c>
      <c r="D42" s="17">
        <v>21</v>
      </c>
      <c r="E42" s="17">
        <v>69</v>
      </c>
      <c r="F42" s="17">
        <v>5</v>
      </c>
      <c r="G42" s="17">
        <v>17</v>
      </c>
      <c r="H42" s="17">
        <v>13</v>
      </c>
      <c r="I42" s="17" t="s">
        <v>989</v>
      </c>
      <c r="J42" s="17">
        <v>0</v>
      </c>
      <c r="K42" s="17">
        <v>71</v>
      </c>
      <c r="L42" s="17">
        <v>110</v>
      </c>
      <c r="M42" s="17">
        <v>24</v>
      </c>
      <c r="N42" s="17">
        <v>8024</v>
      </c>
      <c r="O42" s="17">
        <v>155207.60800000001</v>
      </c>
    </row>
    <row r="43" spans="1:15">
      <c r="A43" s="151" t="s">
        <v>366</v>
      </c>
      <c r="B43" s="17">
        <v>106</v>
      </c>
      <c r="C43" s="17">
        <v>0</v>
      </c>
      <c r="D43" s="17">
        <v>216</v>
      </c>
      <c r="E43" s="17">
        <v>407</v>
      </c>
      <c r="F43" s="17">
        <v>177</v>
      </c>
      <c r="G43" s="17">
        <v>154</v>
      </c>
      <c r="H43" s="17">
        <v>111</v>
      </c>
      <c r="I43" s="17">
        <v>8</v>
      </c>
      <c r="J43" s="17">
        <v>0</v>
      </c>
      <c r="K43" s="17">
        <v>661</v>
      </c>
      <c r="L43" s="17">
        <v>1048</v>
      </c>
      <c r="M43" s="17">
        <v>302</v>
      </c>
      <c r="N43" s="17">
        <v>94735</v>
      </c>
      <c r="O43" s="17">
        <v>1509489.182</v>
      </c>
    </row>
    <row r="44" spans="1:15">
      <c r="A44" s="151" t="s">
        <v>367</v>
      </c>
      <c r="B44" s="17">
        <v>7</v>
      </c>
      <c r="C44" s="17">
        <v>0</v>
      </c>
      <c r="D44" s="17" t="s">
        <v>989</v>
      </c>
      <c r="E44" s="17">
        <v>10</v>
      </c>
      <c r="F44" s="17" t="s">
        <v>989</v>
      </c>
      <c r="G44" s="17">
        <v>8</v>
      </c>
      <c r="H44" s="17">
        <v>5</v>
      </c>
      <c r="I44" s="17" t="s">
        <v>989</v>
      </c>
      <c r="J44" s="17">
        <v>0</v>
      </c>
      <c r="K44" s="17">
        <v>16</v>
      </c>
      <c r="L44" s="17">
        <v>33</v>
      </c>
      <c r="M44" s="17">
        <v>15</v>
      </c>
      <c r="N44" s="17">
        <v>4725</v>
      </c>
      <c r="O44" s="17">
        <v>49797.046999999999</v>
      </c>
    </row>
    <row r="45" spans="1:15">
      <c r="A45" s="151" t="s">
        <v>368</v>
      </c>
      <c r="B45" s="17">
        <v>7</v>
      </c>
      <c r="C45" s="17">
        <v>0</v>
      </c>
      <c r="D45" s="17">
        <v>16</v>
      </c>
      <c r="E45" s="17">
        <v>52</v>
      </c>
      <c r="F45" s="17" t="s">
        <v>989</v>
      </c>
      <c r="G45" s="17">
        <v>13</v>
      </c>
      <c r="H45" s="17">
        <v>7</v>
      </c>
      <c r="I45" s="17" t="s">
        <v>989</v>
      </c>
      <c r="J45" s="17">
        <v>0</v>
      </c>
      <c r="K45" s="17">
        <v>57</v>
      </c>
      <c r="L45" s="17">
        <v>105</v>
      </c>
      <c r="M45" s="17">
        <v>18</v>
      </c>
      <c r="N45" s="17">
        <v>6443</v>
      </c>
      <c r="O45" s="17">
        <v>126388.88400000001</v>
      </c>
    </row>
    <row r="46" spans="1:15" ht="18.75" customHeight="1">
      <c r="A46" s="145" t="s">
        <v>369</v>
      </c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</row>
    <row r="47" spans="1:15">
      <c r="A47" s="151" t="s">
        <v>370</v>
      </c>
      <c r="B47" s="17">
        <v>64</v>
      </c>
      <c r="C47" s="17">
        <v>0</v>
      </c>
      <c r="D47" s="17">
        <v>14</v>
      </c>
      <c r="E47" s="17">
        <v>201</v>
      </c>
      <c r="F47" s="17">
        <v>21</v>
      </c>
      <c r="G47" s="17">
        <v>74</v>
      </c>
      <c r="H47" s="17">
        <v>55</v>
      </c>
      <c r="I47" s="17">
        <v>8</v>
      </c>
      <c r="J47" s="17" t="s">
        <v>989</v>
      </c>
      <c r="K47" s="17">
        <v>252</v>
      </c>
      <c r="L47" s="17">
        <v>542</v>
      </c>
      <c r="M47" s="17">
        <v>211</v>
      </c>
      <c r="N47" s="17">
        <v>71027</v>
      </c>
      <c r="O47" s="17">
        <v>706075.34699999995</v>
      </c>
    </row>
    <row r="48" spans="1:15">
      <c r="A48" s="151" t="s">
        <v>371</v>
      </c>
      <c r="B48" s="17">
        <v>10</v>
      </c>
      <c r="C48" s="17">
        <v>0</v>
      </c>
      <c r="D48" s="17">
        <v>4</v>
      </c>
      <c r="E48" s="17">
        <v>39</v>
      </c>
      <c r="F48" s="17" t="s">
        <v>989</v>
      </c>
      <c r="G48" s="17">
        <v>8</v>
      </c>
      <c r="H48" s="17" t="s">
        <v>989</v>
      </c>
      <c r="I48" s="17">
        <v>5</v>
      </c>
      <c r="J48" s="17">
        <v>0</v>
      </c>
      <c r="K48" s="17">
        <v>54</v>
      </c>
      <c r="L48" s="17">
        <v>71</v>
      </c>
      <c r="M48" s="17">
        <v>22</v>
      </c>
      <c r="N48" s="17">
        <v>6762</v>
      </c>
      <c r="O48" s="17">
        <v>120254.307</v>
      </c>
    </row>
    <row r="49" spans="1:15">
      <c r="A49" s="151" t="s">
        <v>372</v>
      </c>
      <c r="B49" s="17">
        <v>5</v>
      </c>
      <c r="C49" s="17">
        <v>0</v>
      </c>
      <c r="D49" s="17">
        <v>8</v>
      </c>
      <c r="E49" s="17">
        <v>33</v>
      </c>
      <c r="F49" s="17">
        <v>6</v>
      </c>
      <c r="G49" s="17">
        <v>25</v>
      </c>
      <c r="H49" s="17">
        <v>16</v>
      </c>
      <c r="I49" s="17" t="s">
        <v>989</v>
      </c>
      <c r="J49" s="17">
        <v>0</v>
      </c>
      <c r="K49" s="17">
        <v>38</v>
      </c>
      <c r="L49" s="17">
        <v>69</v>
      </c>
      <c r="M49" s="17">
        <v>12</v>
      </c>
      <c r="N49" s="17">
        <v>3712</v>
      </c>
      <c r="O49" s="17">
        <v>92450.197</v>
      </c>
    </row>
    <row r="50" spans="1:15">
      <c r="A50" s="151" t="s">
        <v>373</v>
      </c>
      <c r="B50" s="17">
        <v>23</v>
      </c>
      <c r="C50" s="17">
        <v>0</v>
      </c>
      <c r="D50" s="17">
        <v>14</v>
      </c>
      <c r="E50" s="17">
        <v>106</v>
      </c>
      <c r="F50" s="17" t="s">
        <v>989</v>
      </c>
      <c r="G50" s="17">
        <v>42</v>
      </c>
      <c r="H50" s="17">
        <v>16</v>
      </c>
      <c r="I50" s="17">
        <v>4</v>
      </c>
      <c r="J50" s="17">
        <v>0</v>
      </c>
      <c r="K50" s="17">
        <v>152</v>
      </c>
      <c r="L50" s="17">
        <v>242</v>
      </c>
      <c r="M50" s="17">
        <v>67</v>
      </c>
      <c r="N50" s="17">
        <v>21250</v>
      </c>
      <c r="O50" s="17">
        <v>342498.5</v>
      </c>
    </row>
    <row r="51" spans="1:15">
      <c r="A51" s="151" t="s">
        <v>374</v>
      </c>
      <c r="B51" s="17">
        <v>30</v>
      </c>
      <c r="C51" s="17">
        <v>0</v>
      </c>
      <c r="D51" s="17">
        <v>7</v>
      </c>
      <c r="E51" s="17">
        <v>210</v>
      </c>
      <c r="F51" s="17">
        <v>8</v>
      </c>
      <c r="G51" s="17">
        <v>37</v>
      </c>
      <c r="H51" s="17">
        <v>19</v>
      </c>
      <c r="I51" s="17">
        <v>5</v>
      </c>
      <c r="J51" s="17" t="s">
        <v>989</v>
      </c>
      <c r="K51" s="17">
        <v>192</v>
      </c>
      <c r="L51" s="17">
        <v>239</v>
      </c>
      <c r="M51" s="17">
        <v>64</v>
      </c>
      <c r="N51" s="17">
        <v>21047</v>
      </c>
      <c r="O51" s="17">
        <v>400478.68199999997</v>
      </c>
    </row>
    <row r="52" spans="1:15">
      <c r="A52" s="151" t="s">
        <v>375</v>
      </c>
      <c r="B52" s="17">
        <v>8</v>
      </c>
      <c r="C52" s="17">
        <v>0</v>
      </c>
      <c r="D52" s="17">
        <v>5</v>
      </c>
      <c r="E52" s="17">
        <v>8</v>
      </c>
      <c r="F52" s="17" t="s">
        <v>989</v>
      </c>
      <c r="G52" s="17">
        <v>12</v>
      </c>
      <c r="H52" s="17">
        <v>7</v>
      </c>
      <c r="I52" s="17">
        <v>0</v>
      </c>
      <c r="J52" s="17">
        <v>0</v>
      </c>
      <c r="K52" s="17">
        <v>37</v>
      </c>
      <c r="L52" s="17">
        <v>44</v>
      </c>
      <c r="M52" s="17">
        <v>15</v>
      </c>
      <c r="N52" s="17">
        <v>4714</v>
      </c>
      <c r="O52" s="17">
        <v>80001.520999999993</v>
      </c>
    </row>
    <row r="53" spans="1:15">
      <c r="A53" s="151" t="s">
        <v>376</v>
      </c>
      <c r="B53" s="17">
        <v>8</v>
      </c>
      <c r="C53" s="17">
        <v>0</v>
      </c>
      <c r="D53" s="17">
        <v>4</v>
      </c>
      <c r="E53" s="17">
        <v>24</v>
      </c>
      <c r="F53" s="17">
        <v>6</v>
      </c>
      <c r="G53" s="17">
        <v>21</v>
      </c>
      <c r="H53" s="17">
        <v>15</v>
      </c>
      <c r="I53" s="17">
        <v>4</v>
      </c>
      <c r="J53" s="17" t="s">
        <v>989</v>
      </c>
      <c r="K53" s="17">
        <v>91</v>
      </c>
      <c r="L53" s="17">
        <v>166</v>
      </c>
      <c r="M53" s="17">
        <v>31</v>
      </c>
      <c r="N53" s="17">
        <v>10191</v>
      </c>
      <c r="O53" s="17">
        <v>201125.476</v>
      </c>
    </row>
    <row r="54" spans="1:15">
      <c r="A54" s="151" t="s">
        <v>377</v>
      </c>
      <c r="B54" s="17">
        <v>5</v>
      </c>
      <c r="C54" s="17">
        <v>0</v>
      </c>
      <c r="D54" s="17">
        <v>7</v>
      </c>
      <c r="E54" s="17">
        <v>29</v>
      </c>
      <c r="F54" s="17" t="s">
        <v>989</v>
      </c>
      <c r="G54" s="17">
        <v>19</v>
      </c>
      <c r="H54" s="17" t="s">
        <v>989</v>
      </c>
      <c r="I54" s="17">
        <v>0</v>
      </c>
      <c r="J54" s="17">
        <v>0</v>
      </c>
      <c r="K54" s="17">
        <v>24</v>
      </c>
      <c r="L54" s="17">
        <v>41</v>
      </c>
      <c r="M54" s="17">
        <v>16</v>
      </c>
      <c r="N54" s="17">
        <v>5396</v>
      </c>
      <c r="O54" s="17">
        <v>64343.750999999997</v>
      </c>
    </row>
    <row r="55" spans="1:15">
      <c r="A55" s="151" t="s">
        <v>378</v>
      </c>
      <c r="B55" s="17">
        <v>32</v>
      </c>
      <c r="C55" s="17">
        <v>0</v>
      </c>
      <c r="D55" s="17" t="s">
        <v>989</v>
      </c>
      <c r="E55" s="17">
        <v>23</v>
      </c>
      <c r="F55" s="17">
        <v>0</v>
      </c>
      <c r="G55" s="17">
        <v>10</v>
      </c>
      <c r="H55" s="17" t="s">
        <v>989</v>
      </c>
      <c r="I55" s="17">
        <v>0</v>
      </c>
      <c r="J55" s="17">
        <v>0</v>
      </c>
      <c r="K55" s="17">
        <v>17</v>
      </c>
      <c r="L55" s="17">
        <v>50</v>
      </c>
      <c r="M55" s="17">
        <v>20</v>
      </c>
      <c r="N55" s="17">
        <v>6854</v>
      </c>
      <c r="O55" s="17">
        <v>76688.797999999995</v>
      </c>
    </row>
    <row r="56" spans="1:15" ht="18.75" customHeight="1">
      <c r="A56" s="145" t="s">
        <v>379</v>
      </c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</row>
    <row r="57" spans="1:15">
      <c r="A57" s="151" t="s">
        <v>380</v>
      </c>
      <c r="B57" s="17" t="s">
        <v>989</v>
      </c>
      <c r="C57" s="17">
        <v>0</v>
      </c>
      <c r="D57" s="17" t="s">
        <v>989</v>
      </c>
      <c r="E57" s="17">
        <v>13</v>
      </c>
      <c r="F57" s="17">
        <v>0</v>
      </c>
      <c r="G57" s="17">
        <v>5</v>
      </c>
      <c r="H57" s="17">
        <v>5</v>
      </c>
      <c r="I57" s="17">
        <v>0</v>
      </c>
      <c r="J57" s="17">
        <v>0</v>
      </c>
      <c r="K57" s="17">
        <v>16</v>
      </c>
      <c r="L57" s="17">
        <v>26</v>
      </c>
      <c r="M57" s="17">
        <v>4</v>
      </c>
      <c r="N57" s="17">
        <v>1533</v>
      </c>
      <c r="O57" s="17">
        <v>33470.055</v>
      </c>
    </row>
    <row r="58" spans="1:15">
      <c r="A58" s="151" t="s">
        <v>381</v>
      </c>
      <c r="B58" s="17">
        <v>4</v>
      </c>
      <c r="C58" s="17">
        <v>0</v>
      </c>
      <c r="D58" s="17">
        <v>4</v>
      </c>
      <c r="E58" s="17">
        <v>57</v>
      </c>
      <c r="F58" s="17">
        <v>7</v>
      </c>
      <c r="G58" s="17">
        <v>27</v>
      </c>
      <c r="H58" s="17">
        <v>12</v>
      </c>
      <c r="I58" s="17" t="s">
        <v>989</v>
      </c>
      <c r="J58" s="17" t="s">
        <v>989</v>
      </c>
      <c r="K58" s="17">
        <v>83</v>
      </c>
      <c r="L58" s="17">
        <v>83</v>
      </c>
      <c r="M58" s="17">
        <v>35</v>
      </c>
      <c r="N58" s="17">
        <v>9880</v>
      </c>
      <c r="O58" s="17">
        <v>170567.37</v>
      </c>
    </row>
    <row r="59" spans="1:15">
      <c r="A59" s="151" t="s">
        <v>382</v>
      </c>
      <c r="B59" s="17" t="s">
        <v>989</v>
      </c>
      <c r="C59" s="17">
        <v>0</v>
      </c>
      <c r="D59" s="17">
        <v>6</v>
      </c>
      <c r="E59" s="17">
        <v>18</v>
      </c>
      <c r="F59" s="17">
        <v>4</v>
      </c>
      <c r="G59" s="17">
        <v>12</v>
      </c>
      <c r="H59" s="17">
        <v>7</v>
      </c>
      <c r="I59" s="17" t="s">
        <v>989</v>
      </c>
      <c r="J59" s="17">
        <v>0</v>
      </c>
      <c r="K59" s="17">
        <v>31</v>
      </c>
      <c r="L59" s="17">
        <v>52</v>
      </c>
      <c r="M59" s="17">
        <v>8</v>
      </c>
      <c r="N59" s="17">
        <v>2770</v>
      </c>
      <c r="O59" s="17">
        <v>67515.659</v>
      </c>
    </row>
    <row r="60" spans="1:15">
      <c r="A60" s="151" t="s">
        <v>383</v>
      </c>
      <c r="B60" s="17">
        <v>99</v>
      </c>
      <c r="C60" s="17">
        <v>0</v>
      </c>
      <c r="D60" s="17">
        <v>49</v>
      </c>
      <c r="E60" s="17">
        <v>169</v>
      </c>
      <c r="F60" s="17">
        <v>46</v>
      </c>
      <c r="G60" s="17">
        <v>155</v>
      </c>
      <c r="H60" s="17">
        <v>66</v>
      </c>
      <c r="I60" s="17">
        <v>6</v>
      </c>
      <c r="J60" s="17">
        <v>0</v>
      </c>
      <c r="K60" s="17">
        <v>502</v>
      </c>
      <c r="L60" s="17">
        <v>673</v>
      </c>
      <c r="M60" s="17">
        <v>201</v>
      </c>
      <c r="N60" s="17">
        <v>67945</v>
      </c>
      <c r="O60" s="17">
        <v>1102647.149</v>
      </c>
    </row>
    <row r="61" spans="1:15">
      <c r="A61" s="151" t="s">
        <v>384</v>
      </c>
      <c r="B61" s="17">
        <v>12</v>
      </c>
      <c r="C61" s="17">
        <v>0</v>
      </c>
      <c r="D61" s="17">
        <v>17</v>
      </c>
      <c r="E61" s="17">
        <v>81</v>
      </c>
      <c r="F61" s="17">
        <v>4</v>
      </c>
      <c r="G61" s="17">
        <v>32</v>
      </c>
      <c r="H61" s="17">
        <v>13</v>
      </c>
      <c r="I61" s="17" t="s">
        <v>989</v>
      </c>
      <c r="J61" s="17">
        <v>0</v>
      </c>
      <c r="K61" s="17">
        <v>89</v>
      </c>
      <c r="L61" s="17">
        <v>129</v>
      </c>
      <c r="M61" s="17">
        <v>31</v>
      </c>
      <c r="N61" s="17">
        <v>9912</v>
      </c>
      <c r="O61" s="17">
        <v>193768.82199999999</v>
      </c>
    </row>
    <row r="62" spans="1:15">
      <c r="A62" s="151" t="s">
        <v>385</v>
      </c>
      <c r="B62" s="17">
        <v>17</v>
      </c>
      <c r="C62" s="17">
        <v>0</v>
      </c>
      <c r="D62" s="17">
        <v>29</v>
      </c>
      <c r="E62" s="17">
        <v>97</v>
      </c>
      <c r="F62" s="17">
        <v>9</v>
      </c>
      <c r="G62" s="17">
        <v>53</v>
      </c>
      <c r="H62" s="17">
        <v>18</v>
      </c>
      <c r="I62" s="17" t="s">
        <v>989</v>
      </c>
      <c r="J62" s="17">
        <v>0</v>
      </c>
      <c r="K62" s="17">
        <v>136</v>
      </c>
      <c r="L62" s="17">
        <v>203</v>
      </c>
      <c r="M62" s="17">
        <v>83</v>
      </c>
      <c r="N62" s="17">
        <v>27407</v>
      </c>
      <c r="O62" s="17">
        <v>321997.18199999997</v>
      </c>
    </row>
    <row r="63" spans="1:15">
      <c r="A63" s="151" t="s">
        <v>386</v>
      </c>
      <c r="B63" s="17">
        <v>90</v>
      </c>
      <c r="C63" s="17">
        <v>0</v>
      </c>
      <c r="D63" s="17">
        <v>50</v>
      </c>
      <c r="E63" s="17">
        <v>220</v>
      </c>
      <c r="F63" s="17">
        <v>46</v>
      </c>
      <c r="G63" s="17">
        <v>166</v>
      </c>
      <c r="H63" s="17">
        <v>83</v>
      </c>
      <c r="I63" s="17">
        <v>5</v>
      </c>
      <c r="J63" s="17">
        <v>0</v>
      </c>
      <c r="K63" s="17">
        <v>552</v>
      </c>
      <c r="L63" s="17">
        <v>637</v>
      </c>
      <c r="M63" s="17">
        <v>184</v>
      </c>
      <c r="N63" s="17">
        <v>60499</v>
      </c>
      <c r="O63" s="17">
        <v>1143809.459</v>
      </c>
    </row>
    <row r="64" spans="1:15">
      <c r="A64" s="151" t="s">
        <v>387</v>
      </c>
      <c r="B64" s="17">
        <v>11</v>
      </c>
      <c r="C64" s="17">
        <v>0</v>
      </c>
      <c r="D64" s="17">
        <v>0</v>
      </c>
      <c r="E64" s="17">
        <v>41</v>
      </c>
      <c r="F64" s="17">
        <v>4</v>
      </c>
      <c r="G64" s="17">
        <v>19</v>
      </c>
      <c r="H64" s="17">
        <v>5</v>
      </c>
      <c r="I64" s="17">
        <v>0</v>
      </c>
      <c r="J64" s="17">
        <v>0</v>
      </c>
      <c r="K64" s="17">
        <v>59</v>
      </c>
      <c r="L64" s="17">
        <v>80</v>
      </c>
      <c r="M64" s="17">
        <v>21</v>
      </c>
      <c r="N64" s="17">
        <v>6648</v>
      </c>
      <c r="O64" s="17">
        <v>125756.724</v>
      </c>
    </row>
    <row r="65" spans="1:15">
      <c r="A65" s="151" t="s">
        <v>388</v>
      </c>
      <c r="B65" s="17" t="s">
        <v>989</v>
      </c>
      <c r="C65" s="17">
        <v>0</v>
      </c>
      <c r="D65" s="17" t="s">
        <v>989</v>
      </c>
      <c r="E65" s="17">
        <v>11</v>
      </c>
      <c r="F65" s="17">
        <v>5</v>
      </c>
      <c r="G65" s="17">
        <v>8</v>
      </c>
      <c r="H65" s="17">
        <v>6</v>
      </c>
      <c r="I65" s="17">
        <v>0</v>
      </c>
      <c r="J65" s="17">
        <v>0</v>
      </c>
      <c r="K65" s="17">
        <v>18</v>
      </c>
      <c r="L65" s="17">
        <v>24</v>
      </c>
      <c r="M65" s="17">
        <v>16</v>
      </c>
      <c r="N65" s="17">
        <v>6241</v>
      </c>
      <c r="O65" s="17">
        <v>46459.421999999999</v>
      </c>
    </row>
    <row r="66" spans="1:15">
      <c r="A66" s="151" t="s">
        <v>389</v>
      </c>
      <c r="B66" s="17" t="s">
        <v>989</v>
      </c>
      <c r="C66" s="17">
        <v>0</v>
      </c>
      <c r="D66" s="17">
        <v>0</v>
      </c>
      <c r="E66" s="17">
        <v>13</v>
      </c>
      <c r="F66" s="17" t="s">
        <v>989</v>
      </c>
      <c r="G66" s="17">
        <v>5</v>
      </c>
      <c r="H66" s="17">
        <v>0</v>
      </c>
      <c r="I66" s="17" t="s">
        <v>989</v>
      </c>
      <c r="J66" s="17">
        <v>0</v>
      </c>
      <c r="K66" s="17">
        <v>32</v>
      </c>
      <c r="L66" s="17">
        <v>34</v>
      </c>
      <c r="M66" s="17">
        <v>8</v>
      </c>
      <c r="N66" s="17">
        <v>1819</v>
      </c>
      <c r="O66" s="17">
        <v>57840.391000000003</v>
      </c>
    </row>
    <row r="67" spans="1:15">
      <c r="A67" s="151" t="s">
        <v>390</v>
      </c>
      <c r="B67" s="17">
        <v>7</v>
      </c>
      <c r="C67" s="17">
        <v>0</v>
      </c>
      <c r="D67" s="17">
        <v>0</v>
      </c>
      <c r="E67" s="17">
        <v>0</v>
      </c>
      <c r="F67" s="17" t="s">
        <v>989</v>
      </c>
      <c r="G67" s="17" t="s">
        <v>989</v>
      </c>
      <c r="H67" s="17" t="s">
        <v>989</v>
      </c>
      <c r="I67" s="17">
        <v>0</v>
      </c>
      <c r="J67" s="17">
        <v>0</v>
      </c>
      <c r="K67" s="17">
        <v>4</v>
      </c>
      <c r="L67" s="17">
        <v>5</v>
      </c>
      <c r="M67" s="17" t="s">
        <v>989</v>
      </c>
      <c r="N67" s="17">
        <v>357</v>
      </c>
      <c r="O67" s="17">
        <v>13237.977999999999</v>
      </c>
    </row>
    <row r="68" spans="1:15">
      <c r="A68" s="151" t="s">
        <v>391</v>
      </c>
      <c r="B68" s="17" t="s">
        <v>989</v>
      </c>
      <c r="C68" s="17">
        <v>0</v>
      </c>
      <c r="D68" s="17" t="s">
        <v>989</v>
      </c>
      <c r="E68" s="17">
        <v>22</v>
      </c>
      <c r="F68" s="17">
        <v>6</v>
      </c>
      <c r="G68" s="17">
        <v>14</v>
      </c>
      <c r="H68" s="17">
        <v>12</v>
      </c>
      <c r="I68" s="17" t="s">
        <v>989</v>
      </c>
      <c r="J68" s="17" t="s">
        <v>989</v>
      </c>
      <c r="K68" s="17">
        <v>43</v>
      </c>
      <c r="L68" s="17">
        <v>56</v>
      </c>
      <c r="M68" s="17">
        <v>7</v>
      </c>
      <c r="N68" s="17">
        <v>2026</v>
      </c>
      <c r="O68" s="17">
        <v>86974.81</v>
      </c>
    </row>
    <row r="69" spans="1:15">
      <c r="A69" s="151" t="s">
        <v>392</v>
      </c>
      <c r="B69" s="17" t="s">
        <v>989</v>
      </c>
      <c r="C69" s="17">
        <v>0</v>
      </c>
      <c r="D69" s="17">
        <v>0</v>
      </c>
      <c r="E69" s="17">
        <v>7</v>
      </c>
      <c r="F69" s="17">
        <v>0</v>
      </c>
      <c r="G69" s="17">
        <v>6</v>
      </c>
      <c r="H69" s="17">
        <v>4</v>
      </c>
      <c r="I69" s="17" t="s">
        <v>989</v>
      </c>
      <c r="J69" s="17">
        <v>0</v>
      </c>
      <c r="K69" s="17">
        <v>17</v>
      </c>
      <c r="L69" s="17">
        <v>12</v>
      </c>
      <c r="M69" s="17">
        <v>5</v>
      </c>
      <c r="N69" s="17">
        <v>1242</v>
      </c>
      <c r="O69" s="17">
        <v>33615.124000000003</v>
      </c>
    </row>
    <row r="70" spans="1:15" ht="18.75" customHeight="1">
      <c r="A70" s="145" t="s">
        <v>393</v>
      </c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</row>
    <row r="71" spans="1:15">
      <c r="A71" s="151" t="s">
        <v>394</v>
      </c>
      <c r="B71" s="17">
        <v>7</v>
      </c>
      <c r="C71" s="17">
        <v>0</v>
      </c>
      <c r="D71" s="17">
        <v>5</v>
      </c>
      <c r="E71" s="17">
        <v>9</v>
      </c>
      <c r="F71" s="17" t="s">
        <v>989</v>
      </c>
      <c r="G71" s="17">
        <v>6</v>
      </c>
      <c r="H71" s="17" t="s">
        <v>989</v>
      </c>
      <c r="I71" s="17">
        <v>0</v>
      </c>
      <c r="J71" s="17">
        <v>0</v>
      </c>
      <c r="K71" s="17">
        <v>19</v>
      </c>
      <c r="L71" s="17">
        <v>33</v>
      </c>
      <c r="M71" s="17">
        <v>11</v>
      </c>
      <c r="N71" s="17">
        <v>3693</v>
      </c>
      <c r="O71" s="17">
        <v>48288.748</v>
      </c>
    </row>
    <row r="72" spans="1:15">
      <c r="A72" s="151" t="s">
        <v>395</v>
      </c>
      <c r="B72" s="17">
        <v>10</v>
      </c>
      <c r="C72" s="17">
        <v>0</v>
      </c>
      <c r="D72" s="17" t="s">
        <v>989</v>
      </c>
      <c r="E72" s="17">
        <v>11</v>
      </c>
      <c r="F72" s="17" t="s">
        <v>989</v>
      </c>
      <c r="G72" s="17">
        <v>23</v>
      </c>
      <c r="H72" s="17">
        <v>11</v>
      </c>
      <c r="I72" s="17">
        <v>5</v>
      </c>
      <c r="J72" s="17">
        <v>0</v>
      </c>
      <c r="K72" s="17">
        <v>70</v>
      </c>
      <c r="L72" s="17">
        <v>102</v>
      </c>
      <c r="M72" s="17">
        <v>43</v>
      </c>
      <c r="N72" s="17">
        <v>15067</v>
      </c>
      <c r="O72" s="17">
        <v>170177.82800000001</v>
      </c>
    </row>
    <row r="73" spans="1:15">
      <c r="A73" s="151" t="s">
        <v>396</v>
      </c>
      <c r="B73" s="17">
        <v>15</v>
      </c>
      <c r="C73" s="17">
        <v>0</v>
      </c>
      <c r="D73" s="17">
        <v>13</v>
      </c>
      <c r="E73" s="17">
        <v>48</v>
      </c>
      <c r="F73" s="17">
        <v>6</v>
      </c>
      <c r="G73" s="17">
        <v>31</v>
      </c>
      <c r="H73" s="17">
        <v>24</v>
      </c>
      <c r="I73" s="17" t="s">
        <v>989</v>
      </c>
      <c r="J73" s="17">
        <v>0</v>
      </c>
      <c r="K73" s="17">
        <v>90</v>
      </c>
      <c r="L73" s="17">
        <v>104</v>
      </c>
      <c r="M73" s="17">
        <v>20</v>
      </c>
      <c r="N73" s="17">
        <v>6814</v>
      </c>
      <c r="O73" s="17">
        <v>187616.10699999999</v>
      </c>
    </row>
    <row r="74" spans="1:15">
      <c r="A74" s="151" t="s">
        <v>397</v>
      </c>
      <c r="B74" s="17">
        <v>8</v>
      </c>
      <c r="C74" s="17">
        <v>0</v>
      </c>
      <c r="D74" s="17" t="s">
        <v>989</v>
      </c>
      <c r="E74" s="17" t="s">
        <v>989</v>
      </c>
      <c r="F74" s="17">
        <v>0</v>
      </c>
      <c r="G74" s="17">
        <v>7</v>
      </c>
      <c r="H74" s="17" t="s">
        <v>989</v>
      </c>
      <c r="I74" s="17" t="s">
        <v>989</v>
      </c>
      <c r="J74" s="17">
        <v>0</v>
      </c>
      <c r="K74" s="17">
        <v>21</v>
      </c>
      <c r="L74" s="17">
        <v>29</v>
      </c>
      <c r="M74" s="17">
        <v>6</v>
      </c>
      <c r="N74" s="17">
        <v>2175</v>
      </c>
      <c r="O74" s="17">
        <v>48831.055999999997</v>
      </c>
    </row>
    <row r="75" spans="1:15">
      <c r="A75" s="151" t="s">
        <v>398</v>
      </c>
      <c r="B75" s="17">
        <v>4</v>
      </c>
      <c r="C75" s="17">
        <v>0</v>
      </c>
      <c r="D75" s="17">
        <v>7</v>
      </c>
      <c r="E75" s="17">
        <v>16</v>
      </c>
      <c r="F75" s="17" t="s">
        <v>989</v>
      </c>
      <c r="G75" s="17">
        <v>14</v>
      </c>
      <c r="H75" s="17">
        <v>6</v>
      </c>
      <c r="I75" s="17" t="s">
        <v>989</v>
      </c>
      <c r="J75" s="17">
        <v>0</v>
      </c>
      <c r="K75" s="17">
        <v>21</v>
      </c>
      <c r="L75" s="17">
        <v>28</v>
      </c>
      <c r="M75" s="17">
        <v>8</v>
      </c>
      <c r="N75" s="17">
        <v>2462</v>
      </c>
      <c r="O75" s="17">
        <v>50834.334999999999</v>
      </c>
    </row>
    <row r="76" spans="1:15">
      <c r="A76" s="151" t="s">
        <v>399</v>
      </c>
      <c r="B76" s="17">
        <v>98</v>
      </c>
      <c r="C76" s="17">
        <v>6</v>
      </c>
      <c r="D76" s="17">
        <v>38</v>
      </c>
      <c r="E76" s="17">
        <v>157</v>
      </c>
      <c r="F76" s="17">
        <v>27</v>
      </c>
      <c r="G76" s="17">
        <v>76</v>
      </c>
      <c r="H76" s="17">
        <v>77</v>
      </c>
      <c r="I76" s="17">
        <v>7</v>
      </c>
      <c r="J76" s="17">
        <v>0</v>
      </c>
      <c r="K76" s="17">
        <v>432</v>
      </c>
      <c r="L76" s="17">
        <v>483</v>
      </c>
      <c r="M76" s="17">
        <v>143</v>
      </c>
      <c r="N76" s="17">
        <v>49778</v>
      </c>
      <c r="O76" s="17">
        <v>896040.41099999996</v>
      </c>
    </row>
    <row r="77" spans="1:15">
      <c r="A77" s="151" t="s">
        <v>400</v>
      </c>
      <c r="B77" s="17">
        <v>4</v>
      </c>
      <c r="C77" s="17">
        <v>0</v>
      </c>
      <c r="D77" s="17">
        <v>6</v>
      </c>
      <c r="E77" s="17">
        <v>16</v>
      </c>
      <c r="F77" s="17" t="s">
        <v>989</v>
      </c>
      <c r="G77" s="17">
        <v>8</v>
      </c>
      <c r="H77" s="17">
        <v>4</v>
      </c>
      <c r="I77" s="17" t="s">
        <v>989</v>
      </c>
      <c r="J77" s="17">
        <v>0</v>
      </c>
      <c r="K77" s="17">
        <v>15</v>
      </c>
      <c r="L77" s="17">
        <v>27</v>
      </c>
      <c r="M77" s="17">
        <v>5</v>
      </c>
      <c r="N77" s="17">
        <v>1626</v>
      </c>
      <c r="O77" s="17">
        <v>39845.063999999998</v>
      </c>
    </row>
    <row r="78" spans="1:15">
      <c r="A78" s="151" t="s">
        <v>401</v>
      </c>
      <c r="B78" s="17">
        <v>18</v>
      </c>
      <c r="C78" s="17">
        <v>0</v>
      </c>
      <c r="D78" s="17">
        <v>10</v>
      </c>
      <c r="E78" s="17">
        <v>59</v>
      </c>
      <c r="F78" s="17">
        <v>5</v>
      </c>
      <c r="G78" s="17">
        <v>23</v>
      </c>
      <c r="H78" s="17">
        <v>12</v>
      </c>
      <c r="I78" s="17">
        <v>4</v>
      </c>
      <c r="J78" s="17">
        <v>0</v>
      </c>
      <c r="K78" s="17">
        <v>121</v>
      </c>
      <c r="L78" s="17">
        <v>152</v>
      </c>
      <c r="M78" s="17">
        <v>56</v>
      </c>
      <c r="N78" s="17">
        <v>19514</v>
      </c>
      <c r="O78" s="17">
        <v>262897.43699999998</v>
      </c>
    </row>
    <row r="79" spans="1:15">
      <c r="A79" s="151" t="s">
        <v>402</v>
      </c>
      <c r="B79" s="17">
        <v>10</v>
      </c>
      <c r="C79" s="17">
        <v>0</v>
      </c>
      <c r="D79" s="17">
        <v>12</v>
      </c>
      <c r="E79" s="17">
        <v>25</v>
      </c>
      <c r="F79" s="17" t="s">
        <v>989</v>
      </c>
      <c r="G79" s="17">
        <v>8</v>
      </c>
      <c r="H79" s="17" t="s">
        <v>989</v>
      </c>
      <c r="I79" s="17" t="s">
        <v>989</v>
      </c>
      <c r="J79" s="17">
        <v>0</v>
      </c>
      <c r="K79" s="17">
        <v>31</v>
      </c>
      <c r="L79" s="17">
        <v>57</v>
      </c>
      <c r="M79" s="17">
        <v>16</v>
      </c>
      <c r="N79" s="17">
        <v>5053</v>
      </c>
      <c r="O79" s="17">
        <v>80056.585000000006</v>
      </c>
    </row>
    <row r="80" spans="1:15">
      <c r="A80" s="151" t="s">
        <v>403</v>
      </c>
      <c r="B80" s="17">
        <v>10</v>
      </c>
      <c r="C80" s="17">
        <v>0</v>
      </c>
      <c r="D80" s="17">
        <v>30</v>
      </c>
      <c r="E80" s="17">
        <v>38</v>
      </c>
      <c r="F80" s="17">
        <v>4</v>
      </c>
      <c r="G80" s="17">
        <v>14</v>
      </c>
      <c r="H80" s="17" t="s">
        <v>989</v>
      </c>
      <c r="I80" s="17" t="s">
        <v>989</v>
      </c>
      <c r="J80" s="17">
        <v>0</v>
      </c>
      <c r="K80" s="17">
        <v>57</v>
      </c>
      <c r="L80" s="17">
        <v>116</v>
      </c>
      <c r="M80" s="17">
        <v>25</v>
      </c>
      <c r="N80" s="17">
        <v>7554</v>
      </c>
      <c r="O80" s="17">
        <v>137103.61199999999</v>
      </c>
    </row>
    <row r="81" spans="1:15">
      <c r="A81" s="151" t="s">
        <v>404</v>
      </c>
      <c r="B81" s="17">
        <v>7</v>
      </c>
      <c r="C81" s="17">
        <v>0</v>
      </c>
      <c r="D81" s="17">
        <v>5</v>
      </c>
      <c r="E81" s="17">
        <v>14</v>
      </c>
      <c r="F81" s="17">
        <v>0</v>
      </c>
      <c r="G81" s="17">
        <v>22</v>
      </c>
      <c r="H81" s="17">
        <v>13</v>
      </c>
      <c r="I81" s="17">
        <v>0</v>
      </c>
      <c r="J81" s="17">
        <v>0</v>
      </c>
      <c r="K81" s="17">
        <v>45</v>
      </c>
      <c r="L81" s="17">
        <v>64</v>
      </c>
      <c r="M81" s="17">
        <v>13</v>
      </c>
      <c r="N81" s="17">
        <v>4561</v>
      </c>
      <c r="O81" s="17">
        <v>98021.83</v>
      </c>
    </row>
    <row r="82" spans="1:15">
      <c r="A82" s="151" t="s">
        <v>405</v>
      </c>
      <c r="B82" s="17">
        <v>28</v>
      </c>
      <c r="C82" s="17">
        <v>0</v>
      </c>
      <c r="D82" s="17">
        <v>9</v>
      </c>
      <c r="E82" s="17">
        <v>57</v>
      </c>
      <c r="F82" s="17" t="s">
        <v>989</v>
      </c>
      <c r="G82" s="17">
        <v>19</v>
      </c>
      <c r="H82" s="17">
        <v>11</v>
      </c>
      <c r="I82" s="17" t="s">
        <v>989</v>
      </c>
      <c r="J82" s="17">
        <v>0</v>
      </c>
      <c r="K82" s="17">
        <v>67</v>
      </c>
      <c r="L82" s="17">
        <v>135</v>
      </c>
      <c r="M82" s="17">
        <v>35</v>
      </c>
      <c r="N82" s="17">
        <v>12313</v>
      </c>
      <c r="O82" s="17">
        <v>179740.09599999999</v>
      </c>
    </row>
    <row r="83" spans="1:15">
      <c r="A83" s="151" t="s">
        <v>406</v>
      </c>
      <c r="B83" s="17">
        <v>21</v>
      </c>
      <c r="C83" s="17">
        <v>0</v>
      </c>
      <c r="D83" s="17">
        <v>7</v>
      </c>
      <c r="E83" s="17">
        <v>67</v>
      </c>
      <c r="F83" s="17">
        <v>5</v>
      </c>
      <c r="G83" s="17">
        <v>45</v>
      </c>
      <c r="H83" s="17">
        <v>28</v>
      </c>
      <c r="I83" s="17" t="s">
        <v>989</v>
      </c>
      <c r="J83" s="17">
        <v>0</v>
      </c>
      <c r="K83" s="17">
        <v>125</v>
      </c>
      <c r="L83" s="17">
        <v>133</v>
      </c>
      <c r="M83" s="17">
        <v>18</v>
      </c>
      <c r="N83" s="17">
        <v>7838</v>
      </c>
      <c r="O83" s="17">
        <v>249180.80799999999</v>
      </c>
    </row>
    <row r="84" spans="1:15" ht="18.75" customHeight="1">
      <c r="A84" s="145" t="s">
        <v>407</v>
      </c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</row>
    <row r="85" spans="1:15">
      <c r="A85" s="151" t="s">
        <v>408</v>
      </c>
      <c r="B85" s="17">
        <v>13</v>
      </c>
      <c r="C85" s="17">
        <v>0</v>
      </c>
      <c r="D85" s="17">
        <v>9</v>
      </c>
      <c r="E85" s="17">
        <v>49</v>
      </c>
      <c r="F85" s="17" t="s">
        <v>989</v>
      </c>
      <c r="G85" s="17">
        <v>29</v>
      </c>
      <c r="H85" s="17">
        <v>13</v>
      </c>
      <c r="I85" s="17">
        <v>5</v>
      </c>
      <c r="J85" s="17">
        <v>0</v>
      </c>
      <c r="K85" s="17">
        <v>47</v>
      </c>
      <c r="L85" s="17">
        <v>91</v>
      </c>
      <c r="M85" s="17">
        <v>21</v>
      </c>
      <c r="N85" s="17">
        <v>7731</v>
      </c>
      <c r="O85" s="17">
        <v>129965.395</v>
      </c>
    </row>
    <row r="86" spans="1:15">
      <c r="A86" s="151" t="s">
        <v>409</v>
      </c>
      <c r="B86" s="17">
        <v>9</v>
      </c>
      <c r="C86" s="17">
        <v>0</v>
      </c>
      <c r="D86" s="17">
        <v>12</v>
      </c>
      <c r="E86" s="17">
        <v>17</v>
      </c>
      <c r="F86" s="17">
        <v>0</v>
      </c>
      <c r="G86" s="17">
        <v>14</v>
      </c>
      <c r="H86" s="17" t="s">
        <v>989</v>
      </c>
      <c r="I86" s="17" t="s">
        <v>989</v>
      </c>
      <c r="J86" s="17">
        <v>0</v>
      </c>
      <c r="K86" s="17">
        <v>19</v>
      </c>
      <c r="L86" s="17">
        <v>31</v>
      </c>
      <c r="M86" s="17">
        <v>9</v>
      </c>
      <c r="N86" s="17">
        <v>2435</v>
      </c>
      <c r="O86" s="17">
        <v>52774.012000000002</v>
      </c>
    </row>
    <row r="87" spans="1:15">
      <c r="A87" s="151" t="s">
        <v>410</v>
      </c>
      <c r="B87" s="17">
        <v>16</v>
      </c>
      <c r="C87" s="17">
        <v>0</v>
      </c>
      <c r="D87" s="17">
        <v>8</v>
      </c>
      <c r="E87" s="17">
        <v>62</v>
      </c>
      <c r="F87" s="17">
        <v>9</v>
      </c>
      <c r="G87" s="17">
        <v>37</v>
      </c>
      <c r="H87" s="17">
        <v>21</v>
      </c>
      <c r="I87" s="17" t="s">
        <v>989</v>
      </c>
      <c r="J87" s="17">
        <v>0</v>
      </c>
      <c r="K87" s="17">
        <v>109</v>
      </c>
      <c r="L87" s="17">
        <v>173</v>
      </c>
      <c r="M87" s="17">
        <v>37</v>
      </c>
      <c r="N87" s="17">
        <v>12788</v>
      </c>
      <c r="O87" s="17">
        <v>241500.23699999999</v>
      </c>
    </row>
    <row r="88" spans="1:15">
      <c r="A88" s="151" t="s">
        <v>411</v>
      </c>
      <c r="B88" s="17">
        <v>8</v>
      </c>
      <c r="C88" s="17">
        <v>0</v>
      </c>
      <c r="D88" s="17">
        <v>6</v>
      </c>
      <c r="E88" s="17">
        <v>33</v>
      </c>
      <c r="F88" s="17" t="s">
        <v>989</v>
      </c>
      <c r="G88" s="17">
        <v>11</v>
      </c>
      <c r="H88" s="17" t="s">
        <v>989</v>
      </c>
      <c r="I88" s="17" t="s">
        <v>989</v>
      </c>
      <c r="J88" s="17">
        <v>0</v>
      </c>
      <c r="K88" s="17">
        <v>36</v>
      </c>
      <c r="L88" s="17">
        <v>59</v>
      </c>
      <c r="M88" s="17">
        <v>5</v>
      </c>
      <c r="N88" s="17">
        <v>1635</v>
      </c>
      <c r="O88" s="17">
        <v>76442.974000000002</v>
      </c>
    </row>
    <row r="89" spans="1:15">
      <c r="A89" s="151" t="s">
        <v>412</v>
      </c>
      <c r="B89" s="17">
        <v>11</v>
      </c>
      <c r="C89" s="17">
        <v>0</v>
      </c>
      <c r="D89" s="17">
        <v>13</v>
      </c>
      <c r="E89" s="17">
        <v>39</v>
      </c>
      <c r="F89" s="17">
        <v>6</v>
      </c>
      <c r="G89" s="17">
        <v>10</v>
      </c>
      <c r="H89" s="17" t="s">
        <v>989</v>
      </c>
      <c r="I89" s="17" t="s">
        <v>989</v>
      </c>
      <c r="J89" s="17">
        <v>0</v>
      </c>
      <c r="K89" s="17">
        <v>48</v>
      </c>
      <c r="L89" s="17">
        <v>71</v>
      </c>
      <c r="M89" s="17">
        <v>15</v>
      </c>
      <c r="N89" s="17">
        <v>5225</v>
      </c>
      <c r="O89" s="17">
        <v>105321.45</v>
      </c>
    </row>
    <row r="90" spans="1:15">
      <c r="A90" s="151" t="s">
        <v>413</v>
      </c>
      <c r="B90" s="17" t="s">
        <v>989</v>
      </c>
      <c r="C90" s="17">
        <v>0</v>
      </c>
      <c r="D90" s="17">
        <v>4</v>
      </c>
      <c r="E90" s="17">
        <v>12</v>
      </c>
      <c r="F90" s="17">
        <v>0</v>
      </c>
      <c r="G90" s="17">
        <v>10</v>
      </c>
      <c r="H90" s="17" t="s">
        <v>989</v>
      </c>
      <c r="I90" s="17" t="s">
        <v>989</v>
      </c>
      <c r="J90" s="17">
        <v>0</v>
      </c>
      <c r="K90" s="17">
        <v>23</v>
      </c>
      <c r="L90" s="17">
        <v>27</v>
      </c>
      <c r="M90" s="17">
        <v>6</v>
      </c>
      <c r="N90" s="17">
        <v>1684</v>
      </c>
      <c r="O90" s="17">
        <v>51242.491000000002</v>
      </c>
    </row>
    <row r="91" spans="1:15">
      <c r="A91" s="151" t="s">
        <v>414</v>
      </c>
      <c r="B91" s="17">
        <v>47</v>
      </c>
      <c r="C91" s="17" t="s">
        <v>989</v>
      </c>
      <c r="D91" s="17">
        <v>194</v>
      </c>
      <c r="E91" s="17">
        <v>143</v>
      </c>
      <c r="F91" s="17">
        <v>22</v>
      </c>
      <c r="G91" s="17">
        <v>97</v>
      </c>
      <c r="H91" s="17">
        <v>38</v>
      </c>
      <c r="I91" s="17">
        <v>5</v>
      </c>
      <c r="J91" s="17">
        <v>0</v>
      </c>
      <c r="K91" s="17">
        <v>309</v>
      </c>
      <c r="L91" s="17">
        <v>374</v>
      </c>
      <c r="M91" s="17">
        <v>115</v>
      </c>
      <c r="N91" s="17">
        <v>47971</v>
      </c>
      <c r="O91" s="17">
        <v>676854.90099999995</v>
      </c>
    </row>
    <row r="92" spans="1:15">
      <c r="A92" s="151" t="s">
        <v>415</v>
      </c>
      <c r="B92" s="17">
        <v>12</v>
      </c>
      <c r="C92" s="17">
        <v>0</v>
      </c>
      <c r="D92" s="17">
        <v>11</v>
      </c>
      <c r="E92" s="17">
        <v>48</v>
      </c>
      <c r="F92" s="17">
        <v>10</v>
      </c>
      <c r="G92" s="17">
        <v>8</v>
      </c>
      <c r="H92" s="17">
        <v>9</v>
      </c>
      <c r="I92" s="17">
        <v>0</v>
      </c>
      <c r="J92" s="17">
        <v>0</v>
      </c>
      <c r="K92" s="17">
        <v>51</v>
      </c>
      <c r="L92" s="17">
        <v>60</v>
      </c>
      <c r="M92" s="17">
        <v>16</v>
      </c>
      <c r="N92" s="17">
        <v>5724</v>
      </c>
      <c r="O92" s="17">
        <v>107466.996</v>
      </c>
    </row>
    <row r="93" spans="1:15" ht="18.75" customHeight="1">
      <c r="A93" s="145" t="s">
        <v>416</v>
      </c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</row>
    <row r="94" spans="1:15">
      <c r="A94" s="151" t="s">
        <v>417</v>
      </c>
      <c r="B94" s="17">
        <v>8</v>
      </c>
      <c r="C94" s="17">
        <v>0</v>
      </c>
      <c r="D94" s="17">
        <v>6</v>
      </c>
      <c r="E94" s="17">
        <v>28</v>
      </c>
      <c r="F94" s="17">
        <v>7</v>
      </c>
      <c r="G94" s="17" t="s">
        <v>989</v>
      </c>
      <c r="H94" s="17">
        <v>0</v>
      </c>
      <c r="I94" s="17">
        <v>0</v>
      </c>
      <c r="J94" s="17">
        <v>0</v>
      </c>
      <c r="K94" s="17">
        <v>38</v>
      </c>
      <c r="L94" s="17">
        <v>36</v>
      </c>
      <c r="M94" s="17">
        <v>11</v>
      </c>
      <c r="N94" s="17">
        <v>3770</v>
      </c>
      <c r="O94" s="17">
        <v>72799.054999999993</v>
      </c>
    </row>
    <row r="95" spans="1:15">
      <c r="A95" s="151" t="s">
        <v>418</v>
      </c>
      <c r="B95" s="17" t="s">
        <v>989</v>
      </c>
      <c r="C95" s="17">
        <v>0</v>
      </c>
      <c r="D95" s="17">
        <v>12</v>
      </c>
      <c r="E95" s="17">
        <v>12</v>
      </c>
      <c r="F95" s="17" t="s">
        <v>989</v>
      </c>
      <c r="G95" s="17">
        <v>9</v>
      </c>
      <c r="H95" s="17">
        <v>5</v>
      </c>
      <c r="I95" s="17">
        <v>0</v>
      </c>
      <c r="J95" s="17">
        <v>0</v>
      </c>
      <c r="K95" s="17">
        <v>37</v>
      </c>
      <c r="L95" s="17">
        <v>38</v>
      </c>
      <c r="M95" s="17">
        <v>11</v>
      </c>
      <c r="N95" s="17">
        <v>3775</v>
      </c>
      <c r="O95" s="17">
        <v>71747.358999999997</v>
      </c>
    </row>
    <row r="96" spans="1:15">
      <c r="A96" s="151" t="s">
        <v>419</v>
      </c>
      <c r="B96" s="17">
        <v>15</v>
      </c>
      <c r="C96" s="17">
        <v>0</v>
      </c>
      <c r="D96" s="17">
        <v>7</v>
      </c>
      <c r="E96" s="17">
        <v>31</v>
      </c>
      <c r="F96" s="17" t="s">
        <v>989</v>
      </c>
      <c r="G96" s="17">
        <v>13</v>
      </c>
      <c r="H96" s="17">
        <v>4</v>
      </c>
      <c r="I96" s="17" t="s">
        <v>989</v>
      </c>
      <c r="J96" s="17">
        <v>0</v>
      </c>
      <c r="K96" s="17">
        <v>63</v>
      </c>
      <c r="L96" s="17">
        <v>78</v>
      </c>
      <c r="M96" s="17">
        <v>19</v>
      </c>
      <c r="N96" s="17">
        <v>6389</v>
      </c>
      <c r="O96" s="17">
        <v>131680.5</v>
      </c>
    </row>
    <row r="97" spans="1:15">
      <c r="A97" s="151" t="s">
        <v>420</v>
      </c>
      <c r="B97" s="17">
        <v>4</v>
      </c>
      <c r="C97" s="17" t="s">
        <v>989</v>
      </c>
      <c r="D97" s="17">
        <v>0</v>
      </c>
      <c r="E97" s="17">
        <v>9</v>
      </c>
      <c r="F97" s="17">
        <v>0</v>
      </c>
      <c r="G97" s="17" t="s">
        <v>989</v>
      </c>
      <c r="H97" s="17" t="s">
        <v>989</v>
      </c>
      <c r="I97" s="17">
        <v>0</v>
      </c>
      <c r="J97" s="17">
        <v>0</v>
      </c>
      <c r="K97" s="17">
        <v>13</v>
      </c>
      <c r="L97" s="17">
        <v>15</v>
      </c>
      <c r="M97" s="17">
        <v>5</v>
      </c>
      <c r="N97" s="17">
        <v>1692</v>
      </c>
      <c r="O97" s="17">
        <v>26989.322</v>
      </c>
    </row>
    <row r="98" spans="1:15">
      <c r="A98" s="151" t="s">
        <v>421</v>
      </c>
      <c r="B98" s="17">
        <v>38</v>
      </c>
      <c r="C98" s="17">
        <v>0</v>
      </c>
      <c r="D98" s="17">
        <v>26</v>
      </c>
      <c r="E98" s="17">
        <v>163</v>
      </c>
      <c r="F98" s="17">
        <v>17</v>
      </c>
      <c r="G98" s="17">
        <v>61</v>
      </c>
      <c r="H98" s="17">
        <v>39</v>
      </c>
      <c r="I98" s="17">
        <v>10</v>
      </c>
      <c r="J98" s="17">
        <v>0</v>
      </c>
      <c r="K98" s="17">
        <v>319</v>
      </c>
      <c r="L98" s="17">
        <v>393</v>
      </c>
      <c r="M98" s="17">
        <v>104</v>
      </c>
      <c r="N98" s="17">
        <v>34391</v>
      </c>
      <c r="O98" s="17">
        <v>651995.57400000002</v>
      </c>
    </row>
    <row r="99" spans="1:15">
      <c r="A99" s="151" t="s">
        <v>422</v>
      </c>
      <c r="B99" s="17">
        <v>7</v>
      </c>
      <c r="C99" s="17">
        <v>0</v>
      </c>
      <c r="D99" s="17">
        <v>10</v>
      </c>
      <c r="E99" s="17">
        <v>38</v>
      </c>
      <c r="F99" s="17">
        <v>5</v>
      </c>
      <c r="G99" s="17">
        <v>20</v>
      </c>
      <c r="H99" s="17" t="s">
        <v>989</v>
      </c>
      <c r="I99" s="17">
        <v>0</v>
      </c>
      <c r="J99" s="17">
        <v>0</v>
      </c>
      <c r="K99" s="17">
        <v>45</v>
      </c>
      <c r="L99" s="17">
        <v>70</v>
      </c>
      <c r="M99" s="17">
        <v>26</v>
      </c>
      <c r="N99" s="17">
        <v>9141</v>
      </c>
      <c r="O99" s="17">
        <v>107795.825</v>
      </c>
    </row>
    <row r="100" spans="1:15">
      <c r="A100" s="151" t="s">
        <v>423</v>
      </c>
      <c r="B100" s="17">
        <v>13</v>
      </c>
      <c r="C100" s="17">
        <v>0</v>
      </c>
      <c r="D100" s="17">
        <v>7</v>
      </c>
      <c r="E100" s="17">
        <v>26</v>
      </c>
      <c r="F100" s="17">
        <v>5</v>
      </c>
      <c r="G100" s="17">
        <v>10</v>
      </c>
      <c r="H100" s="17">
        <v>6</v>
      </c>
      <c r="I100" s="17" t="s">
        <v>989</v>
      </c>
      <c r="J100" s="17">
        <v>0</v>
      </c>
      <c r="K100" s="17">
        <v>52</v>
      </c>
      <c r="L100" s="17">
        <v>62</v>
      </c>
      <c r="M100" s="17">
        <v>23</v>
      </c>
      <c r="N100" s="17">
        <v>9053</v>
      </c>
      <c r="O100" s="17">
        <v>116005.96400000001</v>
      </c>
    </row>
    <row r="101" spans="1:15">
      <c r="A101" s="151" t="s">
        <v>424</v>
      </c>
      <c r="B101" s="17">
        <v>14</v>
      </c>
      <c r="C101" s="17">
        <v>0</v>
      </c>
      <c r="D101" s="17">
        <v>14</v>
      </c>
      <c r="E101" s="17">
        <v>47</v>
      </c>
      <c r="F101" s="17">
        <v>6</v>
      </c>
      <c r="G101" s="17">
        <v>19</v>
      </c>
      <c r="H101" s="17">
        <v>14</v>
      </c>
      <c r="I101" s="17">
        <v>0</v>
      </c>
      <c r="J101" s="17">
        <v>0</v>
      </c>
      <c r="K101" s="17">
        <v>76</v>
      </c>
      <c r="L101" s="17">
        <v>117</v>
      </c>
      <c r="M101" s="17">
        <v>34</v>
      </c>
      <c r="N101" s="17">
        <v>11678</v>
      </c>
      <c r="O101" s="17">
        <v>171599.92</v>
      </c>
    </row>
    <row r="102" spans="1:15">
      <c r="A102" s="151" t="s">
        <v>425</v>
      </c>
      <c r="B102" s="17">
        <v>16</v>
      </c>
      <c r="C102" s="17" t="s">
        <v>989</v>
      </c>
      <c r="D102" s="17">
        <v>9</v>
      </c>
      <c r="E102" s="17">
        <v>104</v>
      </c>
      <c r="F102" s="17">
        <v>7</v>
      </c>
      <c r="G102" s="17">
        <v>21</v>
      </c>
      <c r="H102" s="17">
        <v>10</v>
      </c>
      <c r="I102" s="17">
        <v>0</v>
      </c>
      <c r="J102" s="17">
        <v>0</v>
      </c>
      <c r="K102" s="17">
        <v>82</v>
      </c>
      <c r="L102" s="17">
        <v>107</v>
      </c>
      <c r="M102" s="17">
        <v>31</v>
      </c>
      <c r="N102" s="17">
        <v>8988</v>
      </c>
      <c r="O102" s="17">
        <v>175275.44399999999</v>
      </c>
    </row>
    <row r="103" spans="1:15">
      <c r="A103" s="151" t="s">
        <v>426</v>
      </c>
      <c r="B103" s="17">
        <v>4</v>
      </c>
      <c r="C103" s="17">
        <v>0</v>
      </c>
      <c r="D103" s="17">
        <v>11</v>
      </c>
      <c r="E103" s="17">
        <v>8</v>
      </c>
      <c r="F103" s="17" t="s">
        <v>989</v>
      </c>
      <c r="G103" s="17">
        <v>11</v>
      </c>
      <c r="H103" s="17" t="s">
        <v>989</v>
      </c>
      <c r="I103" s="17" t="s">
        <v>989</v>
      </c>
      <c r="J103" s="17">
        <v>0</v>
      </c>
      <c r="K103" s="17">
        <v>20</v>
      </c>
      <c r="L103" s="17">
        <v>29</v>
      </c>
      <c r="M103" s="17">
        <v>8</v>
      </c>
      <c r="N103" s="17">
        <v>2556</v>
      </c>
      <c r="O103" s="17">
        <v>47934.788</v>
      </c>
    </row>
    <row r="104" spans="1:15">
      <c r="A104" s="151" t="s">
        <v>427</v>
      </c>
      <c r="B104" s="17">
        <v>12</v>
      </c>
      <c r="C104" s="17">
        <v>0</v>
      </c>
      <c r="D104" s="17">
        <v>15</v>
      </c>
      <c r="E104" s="17">
        <v>24</v>
      </c>
      <c r="F104" s="17" t="s">
        <v>989</v>
      </c>
      <c r="G104" s="17">
        <v>18</v>
      </c>
      <c r="H104" s="17">
        <v>8</v>
      </c>
      <c r="I104" s="17">
        <v>0</v>
      </c>
      <c r="J104" s="17" t="s">
        <v>989</v>
      </c>
      <c r="K104" s="17">
        <v>57</v>
      </c>
      <c r="L104" s="17">
        <v>69</v>
      </c>
      <c r="M104" s="17">
        <v>14</v>
      </c>
      <c r="N104" s="17">
        <v>4855</v>
      </c>
      <c r="O104" s="17">
        <v>118374.27099999999</v>
      </c>
    </row>
    <row r="105" spans="1:15">
      <c r="A105" s="151" t="s">
        <v>428</v>
      </c>
      <c r="B105" s="17">
        <v>21</v>
      </c>
      <c r="C105" s="17">
        <v>0</v>
      </c>
      <c r="D105" s="17">
        <v>7</v>
      </c>
      <c r="E105" s="17">
        <v>151</v>
      </c>
      <c r="F105" s="17">
        <v>8</v>
      </c>
      <c r="G105" s="17">
        <v>31</v>
      </c>
      <c r="H105" s="17">
        <v>16</v>
      </c>
      <c r="I105" s="17" t="s">
        <v>989</v>
      </c>
      <c r="J105" s="17">
        <v>0</v>
      </c>
      <c r="K105" s="17">
        <v>150</v>
      </c>
      <c r="L105" s="17">
        <v>207</v>
      </c>
      <c r="M105" s="17">
        <v>33</v>
      </c>
      <c r="N105" s="17">
        <v>10940</v>
      </c>
      <c r="O105" s="17">
        <v>299844.07900000003</v>
      </c>
    </row>
    <row r="106" spans="1:15" ht="18.75" customHeight="1">
      <c r="A106" s="145" t="s">
        <v>429</v>
      </c>
      <c r="B106" s="17"/>
      <c r="C106" s="17"/>
      <c r="D106" s="17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17"/>
    </row>
    <row r="107" spans="1:15">
      <c r="A107" s="151" t="s">
        <v>430</v>
      </c>
      <c r="B107" s="17">
        <v>21</v>
      </c>
      <c r="C107" s="17">
        <v>0</v>
      </c>
      <c r="D107" s="17">
        <v>41</v>
      </c>
      <c r="E107" s="17">
        <v>79</v>
      </c>
      <c r="F107" s="17">
        <v>17</v>
      </c>
      <c r="G107" s="17">
        <v>65</v>
      </c>
      <c r="H107" s="17">
        <v>21</v>
      </c>
      <c r="I107" s="17">
        <v>5</v>
      </c>
      <c r="J107" s="17">
        <v>0</v>
      </c>
      <c r="K107" s="17">
        <v>182</v>
      </c>
      <c r="L107" s="17">
        <v>347</v>
      </c>
      <c r="M107" s="17">
        <v>97</v>
      </c>
      <c r="N107" s="17">
        <v>33848</v>
      </c>
      <c r="O107" s="17">
        <v>441427.7</v>
      </c>
    </row>
    <row r="108" spans="1:15" ht="18.75" customHeight="1">
      <c r="A108" s="145" t="s">
        <v>431</v>
      </c>
      <c r="B108" s="17"/>
      <c r="C108" s="17"/>
      <c r="D108" s="17"/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17"/>
    </row>
    <row r="109" spans="1:15">
      <c r="A109" s="151" t="s">
        <v>432</v>
      </c>
      <c r="B109" s="17">
        <v>51</v>
      </c>
      <c r="C109" s="17">
        <v>0</v>
      </c>
      <c r="D109" s="17">
        <v>9</v>
      </c>
      <c r="E109" s="17">
        <v>199</v>
      </c>
      <c r="F109" s="17">
        <v>12</v>
      </c>
      <c r="G109" s="17">
        <v>36</v>
      </c>
      <c r="H109" s="17">
        <v>12</v>
      </c>
      <c r="I109" s="17">
        <v>6</v>
      </c>
      <c r="J109" s="17">
        <v>0</v>
      </c>
      <c r="K109" s="17">
        <v>126</v>
      </c>
      <c r="L109" s="17">
        <v>174</v>
      </c>
      <c r="M109" s="17">
        <v>34</v>
      </c>
      <c r="N109" s="17">
        <v>10089</v>
      </c>
      <c r="O109" s="17">
        <v>294964.92200000002</v>
      </c>
    </row>
    <row r="110" spans="1:15">
      <c r="A110" s="151" t="s">
        <v>433</v>
      </c>
      <c r="B110" s="17">
        <v>17</v>
      </c>
      <c r="C110" s="17">
        <v>0</v>
      </c>
      <c r="D110" s="17">
        <v>11</v>
      </c>
      <c r="E110" s="17">
        <v>152</v>
      </c>
      <c r="F110" s="17">
        <v>11</v>
      </c>
      <c r="G110" s="17">
        <v>105</v>
      </c>
      <c r="H110" s="17">
        <v>57</v>
      </c>
      <c r="I110" s="17">
        <v>11</v>
      </c>
      <c r="J110" s="17">
        <v>0</v>
      </c>
      <c r="K110" s="17">
        <v>227</v>
      </c>
      <c r="L110" s="17">
        <v>268</v>
      </c>
      <c r="M110" s="17">
        <v>78</v>
      </c>
      <c r="N110" s="17">
        <v>26294</v>
      </c>
      <c r="O110" s="17">
        <v>491502.06900000002</v>
      </c>
    </row>
    <row r="111" spans="1:15">
      <c r="A111" s="151" t="s">
        <v>434</v>
      </c>
      <c r="B111" s="17">
        <v>17</v>
      </c>
      <c r="C111" s="17">
        <v>0</v>
      </c>
      <c r="D111" s="17">
        <v>4</v>
      </c>
      <c r="E111" s="17">
        <v>43</v>
      </c>
      <c r="F111" s="17" t="s">
        <v>989</v>
      </c>
      <c r="G111" s="17">
        <v>14</v>
      </c>
      <c r="H111" s="17">
        <v>8</v>
      </c>
      <c r="I111" s="17" t="s">
        <v>989</v>
      </c>
      <c r="J111" s="17">
        <v>0</v>
      </c>
      <c r="K111" s="17">
        <v>35</v>
      </c>
      <c r="L111" s="17">
        <v>60</v>
      </c>
      <c r="M111" s="17">
        <v>21</v>
      </c>
      <c r="N111" s="17">
        <v>6464</v>
      </c>
      <c r="O111" s="17">
        <v>97423.351999999999</v>
      </c>
    </row>
    <row r="112" spans="1:15">
      <c r="A112" s="151" t="s">
        <v>435</v>
      </c>
      <c r="B112" s="17">
        <v>18</v>
      </c>
      <c r="C112" s="17">
        <v>0</v>
      </c>
      <c r="D112" s="17">
        <v>6</v>
      </c>
      <c r="E112" s="17">
        <v>149</v>
      </c>
      <c r="F112" s="17" t="s">
        <v>989</v>
      </c>
      <c r="G112" s="17">
        <v>34</v>
      </c>
      <c r="H112" s="17">
        <v>9</v>
      </c>
      <c r="I112" s="17">
        <v>6</v>
      </c>
      <c r="J112" s="17">
        <v>0</v>
      </c>
      <c r="K112" s="17">
        <v>91</v>
      </c>
      <c r="L112" s="17">
        <v>174</v>
      </c>
      <c r="M112" s="17">
        <v>40</v>
      </c>
      <c r="N112" s="17">
        <v>13441</v>
      </c>
      <c r="O112" s="17">
        <v>227667.04</v>
      </c>
    </row>
    <row r="113" spans="1:15">
      <c r="A113" s="151" t="s">
        <v>436</v>
      </c>
      <c r="B113" s="17">
        <v>6</v>
      </c>
      <c r="C113" s="17">
        <v>0</v>
      </c>
      <c r="D113" s="17">
        <v>6</v>
      </c>
      <c r="E113" s="17">
        <v>62</v>
      </c>
      <c r="F113" s="17">
        <v>8</v>
      </c>
      <c r="G113" s="17">
        <v>23</v>
      </c>
      <c r="H113" s="17">
        <v>6</v>
      </c>
      <c r="I113" s="17">
        <v>5</v>
      </c>
      <c r="J113" s="17">
        <v>0</v>
      </c>
      <c r="K113" s="17">
        <v>59</v>
      </c>
      <c r="L113" s="17">
        <v>100</v>
      </c>
      <c r="M113" s="17">
        <v>23</v>
      </c>
      <c r="N113" s="17">
        <v>7981</v>
      </c>
      <c r="O113" s="17">
        <v>140034.95699999999</v>
      </c>
    </row>
    <row r="114" spans="1:15" ht="18.75" customHeight="1">
      <c r="A114" s="145" t="s">
        <v>437</v>
      </c>
      <c r="B114" s="17"/>
      <c r="C114" s="17"/>
      <c r="D114" s="17"/>
      <c r="E114" s="17"/>
      <c r="F114" s="17"/>
      <c r="G114" s="17"/>
      <c r="H114" s="17"/>
      <c r="I114" s="17"/>
      <c r="J114" s="17"/>
      <c r="K114" s="17"/>
      <c r="L114" s="17"/>
      <c r="M114" s="17"/>
      <c r="N114" s="17"/>
      <c r="O114" s="17"/>
    </row>
    <row r="115" spans="1:15">
      <c r="A115" s="151" t="s">
        <v>438</v>
      </c>
      <c r="B115" s="17">
        <v>8</v>
      </c>
      <c r="C115" s="17">
        <v>0</v>
      </c>
      <c r="D115" s="17">
        <v>4</v>
      </c>
      <c r="E115" s="17" t="s">
        <v>989</v>
      </c>
      <c r="F115" s="17" t="s">
        <v>989</v>
      </c>
      <c r="G115" s="17">
        <v>24</v>
      </c>
      <c r="H115" s="17">
        <v>10</v>
      </c>
      <c r="I115" s="17" t="s">
        <v>989</v>
      </c>
      <c r="J115" s="17">
        <v>0</v>
      </c>
      <c r="K115" s="17">
        <v>29</v>
      </c>
      <c r="L115" s="17">
        <v>62</v>
      </c>
      <c r="M115" s="17">
        <v>25</v>
      </c>
      <c r="N115" s="17">
        <v>8824</v>
      </c>
      <c r="O115" s="17">
        <v>88373.751999999993</v>
      </c>
    </row>
    <row r="116" spans="1:15">
      <c r="A116" s="151" t="s">
        <v>439</v>
      </c>
      <c r="B116" s="17">
        <v>6</v>
      </c>
      <c r="C116" s="17">
        <v>0</v>
      </c>
      <c r="D116" s="17">
        <v>5</v>
      </c>
      <c r="E116" s="17">
        <v>29</v>
      </c>
      <c r="F116" s="17">
        <v>6</v>
      </c>
      <c r="G116" s="17">
        <v>13</v>
      </c>
      <c r="H116" s="17" t="s">
        <v>989</v>
      </c>
      <c r="I116" s="17">
        <v>0</v>
      </c>
      <c r="J116" s="17">
        <v>0</v>
      </c>
      <c r="K116" s="17">
        <v>35</v>
      </c>
      <c r="L116" s="17">
        <v>52</v>
      </c>
      <c r="M116" s="17">
        <v>13</v>
      </c>
      <c r="N116" s="17">
        <v>3935</v>
      </c>
      <c r="O116" s="17">
        <v>77068.702000000005</v>
      </c>
    </row>
    <row r="117" spans="1:15">
      <c r="A117" s="151" t="s">
        <v>440</v>
      </c>
      <c r="B117" s="17">
        <v>5</v>
      </c>
      <c r="C117" s="17">
        <v>0</v>
      </c>
      <c r="D117" s="17">
        <v>9</v>
      </c>
      <c r="E117" s="17">
        <v>5</v>
      </c>
      <c r="F117" s="17">
        <v>6</v>
      </c>
      <c r="G117" s="17">
        <v>6</v>
      </c>
      <c r="H117" s="17">
        <v>7</v>
      </c>
      <c r="I117" s="17" t="s">
        <v>989</v>
      </c>
      <c r="J117" s="17">
        <v>0</v>
      </c>
      <c r="K117" s="17">
        <v>23</v>
      </c>
      <c r="L117" s="17">
        <v>62</v>
      </c>
      <c r="M117" s="17">
        <v>22</v>
      </c>
      <c r="N117" s="17">
        <v>6994</v>
      </c>
      <c r="O117" s="17">
        <v>69443.777000000002</v>
      </c>
    </row>
    <row r="118" spans="1:15">
      <c r="A118" s="151" t="s">
        <v>441</v>
      </c>
      <c r="B118" s="17" t="s">
        <v>989</v>
      </c>
      <c r="C118" s="17">
        <v>0</v>
      </c>
      <c r="D118" s="17">
        <v>8</v>
      </c>
      <c r="E118" s="17">
        <v>24</v>
      </c>
      <c r="F118" s="17">
        <v>4</v>
      </c>
      <c r="G118" s="17">
        <v>8</v>
      </c>
      <c r="H118" s="17">
        <v>5</v>
      </c>
      <c r="I118" s="17" t="s">
        <v>989</v>
      </c>
      <c r="J118" s="17">
        <v>0</v>
      </c>
      <c r="K118" s="17">
        <v>21</v>
      </c>
      <c r="L118" s="17">
        <v>33</v>
      </c>
      <c r="M118" s="17">
        <v>19</v>
      </c>
      <c r="N118" s="17">
        <v>6561</v>
      </c>
      <c r="O118" s="17">
        <v>57628.26</v>
      </c>
    </row>
    <row r="119" spans="1:15">
      <c r="A119" s="151" t="s">
        <v>442</v>
      </c>
      <c r="B119" s="17">
        <v>15</v>
      </c>
      <c r="C119" s="17">
        <v>0</v>
      </c>
      <c r="D119" s="17">
        <v>26</v>
      </c>
      <c r="E119" s="17">
        <v>62</v>
      </c>
      <c r="F119" s="17">
        <v>8</v>
      </c>
      <c r="G119" s="17">
        <v>53</v>
      </c>
      <c r="H119" s="17">
        <v>32</v>
      </c>
      <c r="I119" s="17">
        <v>4</v>
      </c>
      <c r="J119" s="17">
        <v>0</v>
      </c>
      <c r="K119" s="17">
        <v>165</v>
      </c>
      <c r="L119" s="17">
        <v>188</v>
      </c>
      <c r="M119" s="17">
        <v>50</v>
      </c>
      <c r="N119" s="17">
        <v>17533</v>
      </c>
      <c r="O119" s="17">
        <v>336860.65700000001</v>
      </c>
    </row>
    <row r="120" spans="1:15">
      <c r="A120" s="151" t="s">
        <v>443</v>
      </c>
      <c r="B120" s="17">
        <v>79</v>
      </c>
      <c r="C120" s="17" t="s">
        <v>989</v>
      </c>
      <c r="D120" s="17">
        <v>126</v>
      </c>
      <c r="E120" s="17">
        <v>149</v>
      </c>
      <c r="F120" s="17">
        <v>42</v>
      </c>
      <c r="G120" s="17">
        <v>85</v>
      </c>
      <c r="H120" s="17">
        <v>63</v>
      </c>
      <c r="I120" s="17">
        <v>7</v>
      </c>
      <c r="J120" s="17">
        <v>0</v>
      </c>
      <c r="K120" s="17">
        <v>288</v>
      </c>
      <c r="L120" s="17">
        <v>558</v>
      </c>
      <c r="M120" s="17">
        <v>206</v>
      </c>
      <c r="N120" s="17">
        <v>73066</v>
      </c>
      <c r="O120" s="17">
        <v>778532.48400000005</v>
      </c>
    </row>
    <row r="121" spans="1:15">
      <c r="A121" s="151" t="s">
        <v>444</v>
      </c>
      <c r="B121" s="17">
        <v>34</v>
      </c>
      <c r="C121" s="17">
        <v>0</v>
      </c>
      <c r="D121" s="17">
        <v>29</v>
      </c>
      <c r="E121" s="17">
        <v>149</v>
      </c>
      <c r="F121" s="17">
        <v>17</v>
      </c>
      <c r="G121" s="17">
        <v>36</v>
      </c>
      <c r="H121" s="17">
        <v>12</v>
      </c>
      <c r="I121" s="17" t="s">
        <v>989</v>
      </c>
      <c r="J121" s="17">
        <v>0</v>
      </c>
      <c r="K121" s="17">
        <v>182</v>
      </c>
      <c r="L121" s="17">
        <v>280</v>
      </c>
      <c r="M121" s="17">
        <v>65</v>
      </c>
      <c r="N121" s="17">
        <v>22368</v>
      </c>
      <c r="O121" s="17">
        <v>394511.72899999999</v>
      </c>
    </row>
    <row r="122" spans="1:15">
      <c r="A122" s="151" t="s">
        <v>445</v>
      </c>
      <c r="B122" s="17">
        <v>12</v>
      </c>
      <c r="C122" s="17">
        <v>0</v>
      </c>
      <c r="D122" s="17">
        <v>29</v>
      </c>
      <c r="E122" s="17">
        <v>60</v>
      </c>
      <c r="F122" s="17">
        <v>18</v>
      </c>
      <c r="G122" s="17">
        <v>19</v>
      </c>
      <c r="H122" s="17">
        <v>6</v>
      </c>
      <c r="I122" s="17">
        <v>0</v>
      </c>
      <c r="J122" s="17">
        <v>0</v>
      </c>
      <c r="K122" s="17">
        <v>73</v>
      </c>
      <c r="L122" s="17">
        <v>93</v>
      </c>
      <c r="M122" s="17">
        <v>32</v>
      </c>
      <c r="N122" s="17">
        <v>10659</v>
      </c>
      <c r="O122" s="17">
        <v>160098.70800000001</v>
      </c>
    </row>
    <row r="123" spans="1:15">
      <c r="A123" s="151" t="s">
        <v>446</v>
      </c>
      <c r="B123" s="17">
        <v>5</v>
      </c>
      <c r="C123" s="17">
        <v>0</v>
      </c>
      <c r="D123" s="17">
        <v>10</v>
      </c>
      <c r="E123" s="17">
        <v>26</v>
      </c>
      <c r="F123" s="17">
        <v>8</v>
      </c>
      <c r="G123" s="17">
        <v>10</v>
      </c>
      <c r="H123" s="17">
        <v>6</v>
      </c>
      <c r="I123" s="17">
        <v>0</v>
      </c>
      <c r="J123" s="17">
        <v>0</v>
      </c>
      <c r="K123" s="17">
        <v>55</v>
      </c>
      <c r="L123" s="17">
        <v>66</v>
      </c>
      <c r="M123" s="17">
        <v>16</v>
      </c>
      <c r="N123" s="17">
        <v>5894</v>
      </c>
      <c r="O123" s="17">
        <v>107905.986</v>
      </c>
    </row>
    <row r="124" spans="1:15">
      <c r="A124" s="151" t="s">
        <v>447</v>
      </c>
      <c r="B124" s="17">
        <v>6</v>
      </c>
      <c r="C124" s="17">
        <v>0</v>
      </c>
      <c r="D124" s="17">
        <v>4</v>
      </c>
      <c r="E124" s="17">
        <v>9</v>
      </c>
      <c r="F124" s="17">
        <v>5</v>
      </c>
      <c r="G124" s="17">
        <v>22</v>
      </c>
      <c r="H124" s="17">
        <v>9</v>
      </c>
      <c r="I124" s="17">
        <v>0</v>
      </c>
      <c r="J124" s="17">
        <v>0</v>
      </c>
      <c r="K124" s="17">
        <v>43</v>
      </c>
      <c r="L124" s="17">
        <v>55</v>
      </c>
      <c r="M124" s="17">
        <v>21</v>
      </c>
      <c r="N124" s="17">
        <v>7638</v>
      </c>
      <c r="O124" s="17">
        <v>98064.61</v>
      </c>
    </row>
    <row r="125" spans="1:15">
      <c r="A125" s="151" t="s">
        <v>448</v>
      </c>
      <c r="B125" s="17">
        <v>9</v>
      </c>
      <c r="C125" s="17">
        <v>0</v>
      </c>
      <c r="D125" s="17">
        <v>12</v>
      </c>
      <c r="E125" s="17">
        <v>49</v>
      </c>
      <c r="F125" s="17">
        <v>6</v>
      </c>
      <c r="G125" s="17">
        <v>9</v>
      </c>
      <c r="H125" s="17">
        <v>7</v>
      </c>
      <c r="I125" s="17">
        <v>0</v>
      </c>
      <c r="J125" s="17">
        <v>0</v>
      </c>
      <c r="K125" s="17">
        <v>46</v>
      </c>
      <c r="L125" s="17">
        <v>110</v>
      </c>
      <c r="M125" s="17">
        <v>32</v>
      </c>
      <c r="N125" s="17">
        <v>11132</v>
      </c>
      <c r="O125" s="17">
        <v>122123.908</v>
      </c>
    </row>
    <row r="126" spans="1:15">
      <c r="A126" s="151" t="s">
        <v>449</v>
      </c>
      <c r="B126" s="17">
        <v>65</v>
      </c>
      <c r="C126" s="17" t="s">
        <v>989</v>
      </c>
      <c r="D126" s="17">
        <v>109</v>
      </c>
      <c r="E126" s="17">
        <v>139</v>
      </c>
      <c r="F126" s="17">
        <v>22</v>
      </c>
      <c r="G126" s="17">
        <v>55</v>
      </c>
      <c r="H126" s="17">
        <v>45</v>
      </c>
      <c r="I126" s="17">
        <v>4</v>
      </c>
      <c r="J126" s="17">
        <v>0</v>
      </c>
      <c r="K126" s="17">
        <v>292</v>
      </c>
      <c r="L126" s="17">
        <v>430</v>
      </c>
      <c r="M126" s="17">
        <v>140</v>
      </c>
      <c r="N126" s="17">
        <v>46917</v>
      </c>
      <c r="O126" s="17">
        <v>667773.26</v>
      </c>
    </row>
    <row r="127" spans="1:15">
      <c r="A127" s="151" t="s">
        <v>450</v>
      </c>
      <c r="B127" s="17">
        <v>9</v>
      </c>
      <c r="C127" s="17">
        <v>0</v>
      </c>
      <c r="D127" s="17">
        <v>13</v>
      </c>
      <c r="E127" s="17">
        <v>50</v>
      </c>
      <c r="F127" s="17">
        <v>16</v>
      </c>
      <c r="G127" s="17">
        <v>16</v>
      </c>
      <c r="H127" s="17">
        <v>10</v>
      </c>
      <c r="I127" s="17">
        <v>0</v>
      </c>
      <c r="J127" s="17" t="s">
        <v>989</v>
      </c>
      <c r="K127" s="17">
        <v>64</v>
      </c>
      <c r="L127" s="17">
        <v>101</v>
      </c>
      <c r="M127" s="17">
        <v>33</v>
      </c>
      <c r="N127" s="17">
        <v>10714</v>
      </c>
      <c r="O127" s="17">
        <v>147205.27499999999</v>
      </c>
    </row>
    <row r="128" spans="1:15">
      <c r="A128" s="151" t="s">
        <v>451</v>
      </c>
      <c r="B128" s="17">
        <v>12</v>
      </c>
      <c r="C128" s="17">
        <v>0</v>
      </c>
      <c r="D128" s="17">
        <v>14</v>
      </c>
      <c r="E128" s="17">
        <v>81</v>
      </c>
      <c r="F128" s="17">
        <v>5</v>
      </c>
      <c r="G128" s="17">
        <v>21</v>
      </c>
      <c r="H128" s="17">
        <v>16</v>
      </c>
      <c r="I128" s="17">
        <v>4</v>
      </c>
      <c r="J128" s="17">
        <v>0</v>
      </c>
      <c r="K128" s="17">
        <v>123</v>
      </c>
      <c r="L128" s="17">
        <v>184</v>
      </c>
      <c r="M128" s="17">
        <v>60</v>
      </c>
      <c r="N128" s="17">
        <v>20255</v>
      </c>
      <c r="O128" s="17">
        <v>272070.027</v>
      </c>
    </row>
    <row r="129" spans="1:15">
      <c r="A129" s="151" t="s">
        <v>452</v>
      </c>
      <c r="B129" s="17">
        <v>8</v>
      </c>
      <c r="C129" s="17">
        <v>0</v>
      </c>
      <c r="D129" s="17">
        <v>7</v>
      </c>
      <c r="E129" s="17">
        <v>8</v>
      </c>
      <c r="F129" s="17">
        <v>5</v>
      </c>
      <c r="G129" s="17">
        <v>13</v>
      </c>
      <c r="H129" s="17">
        <v>7</v>
      </c>
      <c r="I129" s="17" t="s">
        <v>989</v>
      </c>
      <c r="J129" s="17">
        <v>0</v>
      </c>
      <c r="K129" s="17">
        <v>37</v>
      </c>
      <c r="L129" s="17">
        <v>35</v>
      </c>
      <c r="M129" s="17">
        <v>27</v>
      </c>
      <c r="N129" s="17">
        <v>9761</v>
      </c>
      <c r="O129" s="17">
        <v>91336.437999999995</v>
      </c>
    </row>
    <row r="130" spans="1:15">
      <c r="A130" s="151" t="s">
        <v>453</v>
      </c>
      <c r="B130" s="17">
        <v>49</v>
      </c>
      <c r="C130" s="17">
        <v>0</v>
      </c>
      <c r="D130" s="17">
        <v>125</v>
      </c>
      <c r="E130" s="17">
        <v>139</v>
      </c>
      <c r="F130" s="17">
        <v>89</v>
      </c>
      <c r="G130" s="17">
        <v>99</v>
      </c>
      <c r="H130" s="17">
        <v>79</v>
      </c>
      <c r="I130" s="17" t="s">
        <v>989</v>
      </c>
      <c r="J130" s="17">
        <v>0</v>
      </c>
      <c r="K130" s="17">
        <v>400</v>
      </c>
      <c r="L130" s="17">
        <v>486</v>
      </c>
      <c r="M130" s="17">
        <v>152</v>
      </c>
      <c r="N130" s="17">
        <v>49656</v>
      </c>
      <c r="O130" s="17">
        <v>841151.61199999996</v>
      </c>
    </row>
    <row r="131" spans="1:15">
      <c r="A131" s="151" t="s">
        <v>454</v>
      </c>
      <c r="B131" s="17">
        <v>184</v>
      </c>
      <c r="C131" s="17">
        <v>4</v>
      </c>
      <c r="D131" s="17">
        <v>317</v>
      </c>
      <c r="E131" s="17">
        <v>477</v>
      </c>
      <c r="F131" s="17">
        <v>145</v>
      </c>
      <c r="G131" s="17">
        <v>165</v>
      </c>
      <c r="H131" s="17">
        <v>211</v>
      </c>
      <c r="I131" s="17">
        <v>14</v>
      </c>
      <c r="J131" s="17">
        <v>0</v>
      </c>
      <c r="K131" s="17">
        <v>874</v>
      </c>
      <c r="L131" s="17">
        <v>962</v>
      </c>
      <c r="M131" s="17">
        <v>418</v>
      </c>
      <c r="N131" s="17">
        <v>134996</v>
      </c>
      <c r="O131" s="17">
        <v>1937385.0530000001</v>
      </c>
    </row>
    <row r="132" spans="1:15">
      <c r="A132" s="151" t="s">
        <v>455</v>
      </c>
      <c r="B132" s="17">
        <v>6</v>
      </c>
      <c r="C132" s="17">
        <v>0</v>
      </c>
      <c r="D132" s="17">
        <v>15</v>
      </c>
      <c r="E132" s="17">
        <v>19</v>
      </c>
      <c r="F132" s="17" t="s">
        <v>989</v>
      </c>
      <c r="G132" s="17">
        <v>16</v>
      </c>
      <c r="H132" s="17">
        <v>7</v>
      </c>
      <c r="I132" s="17">
        <v>0</v>
      </c>
      <c r="J132" s="17" t="s">
        <v>989</v>
      </c>
      <c r="K132" s="17">
        <v>35</v>
      </c>
      <c r="L132" s="17">
        <v>68</v>
      </c>
      <c r="M132" s="17">
        <v>11</v>
      </c>
      <c r="N132" s="17">
        <v>3618</v>
      </c>
      <c r="O132" s="17">
        <v>82558.201000000001</v>
      </c>
    </row>
    <row r="133" spans="1:15">
      <c r="A133" s="151" t="s">
        <v>456</v>
      </c>
      <c r="B133" s="17">
        <v>4</v>
      </c>
      <c r="C133" s="17">
        <v>0</v>
      </c>
      <c r="D133" s="17">
        <v>0</v>
      </c>
      <c r="E133" s="17">
        <v>16</v>
      </c>
      <c r="F133" s="17" t="s">
        <v>989</v>
      </c>
      <c r="G133" s="17">
        <v>5</v>
      </c>
      <c r="H133" s="17">
        <v>11</v>
      </c>
      <c r="I133" s="17">
        <v>0</v>
      </c>
      <c r="J133" s="17">
        <v>0</v>
      </c>
      <c r="K133" s="17">
        <v>14</v>
      </c>
      <c r="L133" s="17">
        <v>42</v>
      </c>
      <c r="M133" s="17">
        <v>6</v>
      </c>
      <c r="N133" s="17">
        <v>1997</v>
      </c>
      <c r="O133" s="17">
        <v>39576.864000000001</v>
      </c>
    </row>
    <row r="134" spans="1:15">
      <c r="A134" s="151" t="s">
        <v>457</v>
      </c>
      <c r="B134" s="17">
        <v>6</v>
      </c>
      <c r="C134" s="17">
        <v>0</v>
      </c>
      <c r="D134" s="17">
        <v>21</v>
      </c>
      <c r="E134" s="17">
        <v>22</v>
      </c>
      <c r="F134" s="17" t="s">
        <v>989</v>
      </c>
      <c r="G134" s="17">
        <v>11</v>
      </c>
      <c r="H134" s="17">
        <v>6</v>
      </c>
      <c r="I134" s="17" t="s">
        <v>989</v>
      </c>
      <c r="J134" s="17">
        <v>0</v>
      </c>
      <c r="K134" s="17">
        <v>51</v>
      </c>
      <c r="L134" s="17">
        <v>105</v>
      </c>
      <c r="M134" s="17">
        <v>31</v>
      </c>
      <c r="N134" s="17">
        <v>10539</v>
      </c>
      <c r="O134" s="17">
        <v>127108.94100000001</v>
      </c>
    </row>
    <row r="135" spans="1:15">
      <c r="A135" s="151" t="s">
        <v>458</v>
      </c>
      <c r="B135" s="17">
        <v>7</v>
      </c>
      <c r="C135" s="17">
        <v>0</v>
      </c>
      <c r="D135" s="17">
        <v>18</v>
      </c>
      <c r="E135" s="17">
        <v>39</v>
      </c>
      <c r="F135" s="17">
        <v>6</v>
      </c>
      <c r="G135" s="17">
        <v>20</v>
      </c>
      <c r="H135" s="17">
        <v>13</v>
      </c>
      <c r="I135" s="17" t="s">
        <v>989</v>
      </c>
      <c r="J135" s="17">
        <v>0</v>
      </c>
      <c r="K135" s="17">
        <v>41</v>
      </c>
      <c r="L135" s="17">
        <v>86</v>
      </c>
      <c r="M135" s="17">
        <v>16</v>
      </c>
      <c r="N135" s="17">
        <v>5348</v>
      </c>
      <c r="O135" s="17">
        <v>103670.54399999999</v>
      </c>
    </row>
    <row r="136" spans="1:15">
      <c r="A136" s="151" t="s">
        <v>459</v>
      </c>
      <c r="B136" s="17">
        <v>7</v>
      </c>
      <c r="C136" s="17">
        <v>0</v>
      </c>
      <c r="D136" s="17">
        <v>16</v>
      </c>
      <c r="E136" s="17">
        <v>16</v>
      </c>
      <c r="F136" s="17">
        <v>9</v>
      </c>
      <c r="G136" s="17">
        <v>19</v>
      </c>
      <c r="H136" s="17">
        <v>9</v>
      </c>
      <c r="I136" s="17">
        <v>0</v>
      </c>
      <c r="J136" s="17">
        <v>0</v>
      </c>
      <c r="K136" s="17">
        <v>35</v>
      </c>
      <c r="L136" s="17">
        <v>50</v>
      </c>
      <c r="M136" s="17">
        <v>22</v>
      </c>
      <c r="N136" s="17">
        <v>7425</v>
      </c>
      <c r="O136" s="17">
        <v>88348.13</v>
      </c>
    </row>
    <row r="137" spans="1:15">
      <c r="A137" s="151" t="s">
        <v>460</v>
      </c>
      <c r="B137" s="17">
        <v>13</v>
      </c>
      <c r="C137" s="17">
        <v>0</v>
      </c>
      <c r="D137" s="17">
        <v>24</v>
      </c>
      <c r="E137" s="17">
        <v>19</v>
      </c>
      <c r="F137" s="17">
        <v>17</v>
      </c>
      <c r="G137" s="17">
        <v>12</v>
      </c>
      <c r="H137" s="17">
        <v>9</v>
      </c>
      <c r="I137" s="17">
        <v>0</v>
      </c>
      <c r="J137" s="17">
        <v>0</v>
      </c>
      <c r="K137" s="17">
        <v>40</v>
      </c>
      <c r="L137" s="17">
        <v>59</v>
      </c>
      <c r="M137" s="17">
        <v>33</v>
      </c>
      <c r="N137" s="17">
        <v>11299</v>
      </c>
      <c r="O137" s="17">
        <v>108330.768</v>
      </c>
    </row>
    <row r="138" spans="1:15">
      <c r="A138" s="151" t="s">
        <v>461</v>
      </c>
      <c r="B138" s="17" t="s">
        <v>989</v>
      </c>
      <c r="C138" s="17">
        <v>0</v>
      </c>
      <c r="D138" s="17">
        <v>11</v>
      </c>
      <c r="E138" s="17">
        <v>35</v>
      </c>
      <c r="F138" s="17" t="s">
        <v>989</v>
      </c>
      <c r="G138" s="17">
        <v>13</v>
      </c>
      <c r="H138" s="17">
        <v>8</v>
      </c>
      <c r="I138" s="17">
        <v>0</v>
      </c>
      <c r="J138" s="17">
        <v>0</v>
      </c>
      <c r="K138" s="17">
        <v>36</v>
      </c>
      <c r="L138" s="17">
        <v>65</v>
      </c>
      <c r="M138" s="17">
        <v>14</v>
      </c>
      <c r="N138" s="17">
        <v>4982</v>
      </c>
      <c r="O138" s="17">
        <v>82007.453999999998</v>
      </c>
    </row>
    <row r="139" spans="1:15">
      <c r="A139" s="151" t="s">
        <v>462</v>
      </c>
      <c r="B139" s="17">
        <v>6</v>
      </c>
      <c r="C139" s="17">
        <v>0</v>
      </c>
      <c r="D139" s="17" t="s">
        <v>989</v>
      </c>
      <c r="E139" s="17">
        <v>51</v>
      </c>
      <c r="F139" s="17">
        <v>11</v>
      </c>
      <c r="G139" s="17">
        <v>16</v>
      </c>
      <c r="H139" s="17">
        <v>10</v>
      </c>
      <c r="I139" s="17">
        <v>0</v>
      </c>
      <c r="J139" s="17">
        <v>0</v>
      </c>
      <c r="K139" s="17">
        <v>40</v>
      </c>
      <c r="L139" s="17">
        <v>44</v>
      </c>
      <c r="M139" s="17">
        <v>15</v>
      </c>
      <c r="N139" s="17">
        <v>5186</v>
      </c>
      <c r="O139" s="17">
        <v>86946.267000000007</v>
      </c>
    </row>
    <row r="140" spans="1:15">
      <c r="A140" s="151" t="s">
        <v>463</v>
      </c>
      <c r="B140" s="17">
        <v>6</v>
      </c>
      <c r="C140" s="17">
        <v>0</v>
      </c>
      <c r="D140" s="17">
        <v>12</v>
      </c>
      <c r="E140" s="17">
        <v>23</v>
      </c>
      <c r="F140" s="17" t="s">
        <v>989</v>
      </c>
      <c r="G140" s="17">
        <v>8</v>
      </c>
      <c r="H140" s="17">
        <v>4</v>
      </c>
      <c r="I140" s="17" t="s">
        <v>989</v>
      </c>
      <c r="J140" s="17">
        <v>0</v>
      </c>
      <c r="K140" s="17">
        <v>34</v>
      </c>
      <c r="L140" s="17">
        <v>53</v>
      </c>
      <c r="M140" s="17">
        <v>30</v>
      </c>
      <c r="N140" s="17">
        <v>10999</v>
      </c>
      <c r="O140" s="17">
        <v>92662.479000000007</v>
      </c>
    </row>
    <row r="141" spans="1:15">
      <c r="A141" s="151" t="s">
        <v>464</v>
      </c>
      <c r="B141" s="17">
        <v>23</v>
      </c>
      <c r="C141" s="17">
        <v>0</v>
      </c>
      <c r="D141" s="17">
        <v>25</v>
      </c>
      <c r="E141" s="17">
        <v>72</v>
      </c>
      <c r="F141" s="17">
        <v>8</v>
      </c>
      <c r="G141" s="17">
        <v>53</v>
      </c>
      <c r="H141" s="17">
        <v>12</v>
      </c>
      <c r="I141" s="17">
        <v>5</v>
      </c>
      <c r="J141" s="17">
        <v>0</v>
      </c>
      <c r="K141" s="17">
        <v>125</v>
      </c>
      <c r="L141" s="17">
        <v>197</v>
      </c>
      <c r="M141" s="17">
        <v>67</v>
      </c>
      <c r="N141" s="17">
        <v>25274</v>
      </c>
      <c r="O141" s="17">
        <v>306851.00599999999</v>
      </c>
    </row>
    <row r="142" spans="1:15">
      <c r="A142" s="151" t="s">
        <v>465</v>
      </c>
      <c r="B142" s="17">
        <v>13</v>
      </c>
      <c r="C142" s="17">
        <v>0</v>
      </c>
      <c r="D142" s="17">
        <v>52</v>
      </c>
      <c r="E142" s="17">
        <v>48</v>
      </c>
      <c r="F142" s="17">
        <v>13</v>
      </c>
      <c r="G142" s="17">
        <v>32</v>
      </c>
      <c r="H142" s="17">
        <v>19</v>
      </c>
      <c r="I142" s="17" t="s">
        <v>989</v>
      </c>
      <c r="J142" s="17">
        <v>0</v>
      </c>
      <c r="K142" s="17">
        <v>47</v>
      </c>
      <c r="L142" s="17">
        <v>82</v>
      </c>
      <c r="M142" s="17">
        <v>49</v>
      </c>
      <c r="N142" s="17">
        <v>16820</v>
      </c>
      <c r="O142" s="17">
        <v>148131.66800000001</v>
      </c>
    </row>
    <row r="143" spans="1:15">
      <c r="A143" s="151" t="s">
        <v>466</v>
      </c>
      <c r="B143" s="17">
        <v>13</v>
      </c>
      <c r="C143" s="17">
        <v>0</v>
      </c>
      <c r="D143" s="17">
        <v>34</v>
      </c>
      <c r="E143" s="17">
        <v>76</v>
      </c>
      <c r="F143" s="17">
        <v>4</v>
      </c>
      <c r="G143" s="17">
        <v>24</v>
      </c>
      <c r="H143" s="17">
        <v>22</v>
      </c>
      <c r="I143" s="17" t="s">
        <v>989</v>
      </c>
      <c r="J143" s="17">
        <v>0</v>
      </c>
      <c r="K143" s="17">
        <v>111</v>
      </c>
      <c r="L143" s="17">
        <v>134</v>
      </c>
      <c r="M143" s="17">
        <v>35</v>
      </c>
      <c r="N143" s="17">
        <v>11274</v>
      </c>
      <c r="O143" s="17">
        <v>228014.829</v>
      </c>
    </row>
    <row r="144" spans="1:15">
      <c r="A144" s="151" t="s">
        <v>467</v>
      </c>
      <c r="B144" s="17">
        <v>5</v>
      </c>
      <c r="C144" s="17">
        <v>0</v>
      </c>
      <c r="D144" s="17" t="s">
        <v>989</v>
      </c>
      <c r="E144" s="17">
        <v>38</v>
      </c>
      <c r="F144" s="17">
        <v>6</v>
      </c>
      <c r="G144" s="17" t="s">
        <v>989</v>
      </c>
      <c r="H144" s="17">
        <v>5</v>
      </c>
      <c r="I144" s="17">
        <v>0</v>
      </c>
      <c r="J144" s="17">
        <v>0</v>
      </c>
      <c r="K144" s="17">
        <v>35</v>
      </c>
      <c r="L144" s="17">
        <v>48</v>
      </c>
      <c r="M144" s="17">
        <v>20</v>
      </c>
      <c r="N144" s="17">
        <v>7263</v>
      </c>
      <c r="O144" s="17">
        <v>77892.914999999994</v>
      </c>
    </row>
    <row r="145" spans="1:15">
      <c r="A145" s="151" t="s">
        <v>468</v>
      </c>
      <c r="B145" s="17">
        <v>30</v>
      </c>
      <c r="C145" s="17">
        <v>0</v>
      </c>
      <c r="D145" s="17">
        <v>46</v>
      </c>
      <c r="E145" s="17">
        <v>61</v>
      </c>
      <c r="F145" s="17">
        <v>12</v>
      </c>
      <c r="G145" s="17">
        <v>23</v>
      </c>
      <c r="H145" s="17">
        <v>19</v>
      </c>
      <c r="I145" s="17" t="s">
        <v>989</v>
      </c>
      <c r="J145" s="17">
        <v>0</v>
      </c>
      <c r="K145" s="17">
        <v>124</v>
      </c>
      <c r="L145" s="17">
        <v>154</v>
      </c>
      <c r="M145" s="17">
        <v>65</v>
      </c>
      <c r="N145" s="17">
        <v>20654</v>
      </c>
      <c r="O145" s="17">
        <v>284437.43800000002</v>
      </c>
    </row>
    <row r="146" spans="1:15">
      <c r="A146" s="151" t="s">
        <v>469</v>
      </c>
      <c r="B146" s="17">
        <v>5</v>
      </c>
      <c r="C146" s="17">
        <v>0</v>
      </c>
      <c r="D146" s="17">
        <v>7</v>
      </c>
      <c r="E146" s="17">
        <v>22</v>
      </c>
      <c r="F146" s="17" t="s">
        <v>989</v>
      </c>
      <c r="G146" s="17">
        <v>20</v>
      </c>
      <c r="H146" s="17" t="s">
        <v>989</v>
      </c>
      <c r="I146" s="17">
        <v>0</v>
      </c>
      <c r="J146" s="17">
        <v>0</v>
      </c>
      <c r="K146" s="17">
        <v>23</v>
      </c>
      <c r="L146" s="17">
        <v>50</v>
      </c>
      <c r="M146" s="17">
        <v>15</v>
      </c>
      <c r="N146" s="17">
        <v>5223</v>
      </c>
      <c r="O146" s="17">
        <v>64814.841</v>
      </c>
    </row>
    <row r="147" spans="1:15">
      <c r="A147" s="151" t="s">
        <v>470</v>
      </c>
      <c r="B147" s="17">
        <v>6</v>
      </c>
      <c r="C147" s="17">
        <v>0</v>
      </c>
      <c r="D147" s="17">
        <v>20</v>
      </c>
      <c r="E147" s="17">
        <v>26</v>
      </c>
      <c r="F147" s="17">
        <v>4</v>
      </c>
      <c r="G147" s="17">
        <v>30</v>
      </c>
      <c r="H147" s="17">
        <v>12</v>
      </c>
      <c r="I147" s="17" t="s">
        <v>989</v>
      </c>
      <c r="J147" s="17">
        <v>0</v>
      </c>
      <c r="K147" s="17">
        <v>45</v>
      </c>
      <c r="L147" s="17">
        <v>71</v>
      </c>
      <c r="M147" s="17">
        <v>29</v>
      </c>
      <c r="N147" s="17">
        <v>9974</v>
      </c>
      <c r="O147" s="17">
        <v>116770.087</v>
      </c>
    </row>
    <row r="148" spans="1:15" ht="18.75" customHeight="1">
      <c r="A148" s="145" t="s">
        <v>471</v>
      </c>
      <c r="B148" s="17"/>
      <c r="C148" s="17"/>
      <c r="D148" s="17"/>
      <c r="E148" s="17"/>
      <c r="F148" s="17"/>
      <c r="G148" s="17"/>
      <c r="H148" s="17"/>
      <c r="I148" s="17"/>
      <c r="J148" s="17"/>
      <c r="K148" s="17"/>
      <c r="L148" s="17"/>
      <c r="M148" s="17"/>
      <c r="N148" s="17"/>
      <c r="O148" s="17"/>
    </row>
    <row r="149" spans="1:15">
      <c r="A149" s="151" t="s">
        <v>472</v>
      </c>
      <c r="B149" s="17">
        <v>47</v>
      </c>
      <c r="C149" s="17">
        <v>0</v>
      </c>
      <c r="D149" s="17">
        <v>35</v>
      </c>
      <c r="E149" s="17">
        <v>56</v>
      </c>
      <c r="F149" s="17">
        <v>8</v>
      </c>
      <c r="G149" s="17">
        <v>18</v>
      </c>
      <c r="H149" s="17">
        <v>19</v>
      </c>
      <c r="I149" s="17">
        <v>6</v>
      </c>
      <c r="J149" s="17">
        <v>0</v>
      </c>
      <c r="K149" s="17">
        <v>133</v>
      </c>
      <c r="L149" s="17">
        <v>203</v>
      </c>
      <c r="M149" s="17">
        <v>69</v>
      </c>
      <c r="N149" s="17">
        <v>24214</v>
      </c>
      <c r="O149" s="17">
        <v>326737.40899999999</v>
      </c>
    </row>
    <row r="150" spans="1:15">
      <c r="A150" s="151" t="s">
        <v>473</v>
      </c>
      <c r="B150" s="17">
        <v>43</v>
      </c>
      <c r="C150" s="17">
        <v>0</v>
      </c>
      <c r="D150" s="17">
        <v>44</v>
      </c>
      <c r="E150" s="17">
        <v>85</v>
      </c>
      <c r="F150" s="17">
        <v>26</v>
      </c>
      <c r="G150" s="17">
        <v>42</v>
      </c>
      <c r="H150" s="17">
        <v>37</v>
      </c>
      <c r="I150" s="17" t="s">
        <v>989</v>
      </c>
      <c r="J150" s="17">
        <v>0</v>
      </c>
      <c r="K150" s="17">
        <v>303</v>
      </c>
      <c r="L150" s="17">
        <v>427</v>
      </c>
      <c r="M150" s="17">
        <v>106</v>
      </c>
      <c r="N150" s="17">
        <v>34339</v>
      </c>
      <c r="O150" s="17">
        <v>622830.31499999994</v>
      </c>
    </row>
    <row r="151" spans="1:15">
      <c r="A151" s="151" t="s">
        <v>474</v>
      </c>
      <c r="B151" s="17">
        <v>10</v>
      </c>
      <c r="C151" s="17">
        <v>0</v>
      </c>
      <c r="D151" s="17" t="s">
        <v>989</v>
      </c>
      <c r="E151" s="17">
        <v>23</v>
      </c>
      <c r="F151" s="17" t="s">
        <v>989</v>
      </c>
      <c r="G151" s="17">
        <v>8</v>
      </c>
      <c r="H151" s="17" t="s">
        <v>989</v>
      </c>
      <c r="I151" s="17">
        <v>0</v>
      </c>
      <c r="J151" s="17">
        <v>0</v>
      </c>
      <c r="K151" s="17">
        <v>19</v>
      </c>
      <c r="L151" s="17">
        <v>44</v>
      </c>
      <c r="M151" s="17">
        <v>7</v>
      </c>
      <c r="N151" s="17">
        <v>2043</v>
      </c>
      <c r="O151" s="17">
        <v>50793.855000000003</v>
      </c>
    </row>
    <row r="152" spans="1:15">
      <c r="A152" s="151" t="s">
        <v>475</v>
      </c>
      <c r="B152" s="17">
        <v>39</v>
      </c>
      <c r="C152" s="17">
        <v>0</v>
      </c>
      <c r="D152" s="17">
        <v>61</v>
      </c>
      <c r="E152" s="17">
        <v>52</v>
      </c>
      <c r="F152" s="17">
        <v>54</v>
      </c>
      <c r="G152" s="17">
        <v>145</v>
      </c>
      <c r="H152" s="17">
        <v>69</v>
      </c>
      <c r="I152" s="17">
        <v>11</v>
      </c>
      <c r="J152" s="17">
        <v>0</v>
      </c>
      <c r="K152" s="17">
        <v>200</v>
      </c>
      <c r="L152" s="17">
        <v>280</v>
      </c>
      <c r="M152" s="17">
        <v>59</v>
      </c>
      <c r="N152" s="17">
        <v>19371</v>
      </c>
      <c r="O152" s="17">
        <v>484518.69400000002</v>
      </c>
    </row>
    <row r="153" spans="1:15">
      <c r="A153" s="151" t="s">
        <v>476</v>
      </c>
      <c r="B153" s="17">
        <v>8</v>
      </c>
      <c r="C153" s="17">
        <v>0</v>
      </c>
      <c r="D153" s="17">
        <v>53</v>
      </c>
      <c r="E153" s="17">
        <v>30</v>
      </c>
      <c r="F153" s="17">
        <v>5</v>
      </c>
      <c r="G153" s="17">
        <v>17</v>
      </c>
      <c r="H153" s="17">
        <v>7</v>
      </c>
      <c r="I153" s="17" t="s">
        <v>989</v>
      </c>
      <c r="J153" s="17">
        <v>0</v>
      </c>
      <c r="K153" s="17">
        <v>63</v>
      </c>
      <c r="L153" s="17">
        <v>150</v>
      </c>
      <c r="M153" s="17">
        <v>32</v>
      </c>
      <c r="N153" s="17">
        <v>11714</v>
      </c>
      <c r="O153" s="17">
        <v>161847.27799999999</v>
      </c>
    </row>
    <row r="154" spans="1:15">
      <c r="A154" s="151" t="s">
        <v>477</v>
      </c>
      <c r="B154" s="17">
        <v>26</v>
      </c>
      <c r="C154" s="17">
        <v>0</v>
      </c>
      <c r="D154" s="17">
        <v>68</v>
      </c>
      <c r="E154" s="17">
        <v>75</v>
      </c>
      <c r="F154" s="17">
        <v>36</v>
      </c>
      <c r="G154" s="17">
        <v>77</v>
      </c>
      <c r="H154" s="17">
        <v>29</v>
      </c>
      <c r="I154" s="17">
        <v>4</v>
      </c>
      <c r="J154" s="17">
        <v>0</v>
      </c>
      <c r="K154" s="17">
        <v>128</v>
      </c>
      <c r="L154" s="17">
        <v>287</v>
      </c>
      <c r="M154" s="17">
        <v>69</v>
      </c>
      <c r="N154" s="17">
        <v>24597</v>
      </c>
      <c r="O154" s="17">
        <v>351539.74300000002</v>
      </c>
    </row>
    <row r="155" spans="1:15" ht="18.75" customHeight="1">
      <c r="A155" s="145" t="s">
        <v>478</v>
      </c>
      <c r="B155" s="17"/>
      <c r="C155" s="17"/>
      <c r="D155" s="17"/>
      <c r="E155" s="17"/>
      <c r="F155" s="17"/>
      <c r="G155" s="17"/>
      <c r="H155" s="17"/>
      <c r="I155" s="17"/>
      <c r="J155" s="17"/>
      <c r="K155" s="17"/>
      <c r="L155" s="17"/>
      <c r="M155" s="17"/>
      <c r="N155" s="17"/>
      <c r="O155" s="17"/>
    </row>
    <row r="156" spans="1:15">
      <c r="A156" s="151" t="s">
        <v>479</v>
      </c>
      <c r="B156" s="17">
        <v>11</v>
      </c>
      <c r="C156" s="17">
        <v>0</v>
      </c>
      <c r="D156" s="17">
        <v>9</v>
      </c>
      <c r="E156" s="17">
        <v>9</v>
      </c>
      <c r="F156" s="17">
        <v>8</v>
      </c>
      <c r="G156" s="17">
        <v>28</v>
      </c>
      <c r="H156" s="17">
        <v>13</v>
      </c>
      <c r="I156" s="17">
        <v>5</v>
      </c>
      <c r="J156" s="17">
        <v>0</v>
      </c>
      <c r="K156" s="17">
        <v>91</v>
      </c>
      <c r="L156" s="17">
        <v>131</v>
      </c>
      <c r="M156" s="17">
        <v>22</v>
      </c>
      <c r="N156" s="17">
        <v>8336</v>
      </c>
      <c r="O156" s="17">
        <v>192935.21799999999</v>
      </c>
    </row>
    <row r="157" spans="1:15">
      <c r="A157" s="151" t="s">
        <v>480</v>
      </c>
      <c r="B157" s="17">
        <v>23</v>
      </c>
      <c r="C157" s="17">
        <v>0</v>
      </c>
      <c r="D157" s="17">
        <v>7</v>
      </c>
      <c r="E157" s="17">
        <v>69</v>
      </c>
      <c r="F157" s="17">
        <v>18</v>
      </c>
      <c r="G157" s="17">
        <v>39</v>
      </c>
      <c r="H157" s="17">
        <v>25</v>
      </c>
      <c r="I157" s="17" t="s">
        <v>989</v>
      </c>
      <c r="J157" s="17">
        <v>0</v>
      </c>
      <c r="K157" s="17">
        <v>134</v>
      </c>
      <c r="L157" s="17">
        <v>207</v>
      </c>
      <c r="M157" s="17">
        <v>91</v>
      </c>
      <c r="N157" s="17">
        <v>30560</v>
      </c>
      <c r="O157" s="17">
        <v>325285.85100000002</v>
      </c>
    </row>
    <row r="158" spans="1:15">
      <c r="A158" s="151" t="s">
        <v>481</v>
      </c>
      <c r="B158" s="17">
        <v>10</v>
      </c>
      <c r="C158" s="17">
        <v>0</v>
      </c>
      <c r="D158" s="17" t="s">
        <v>989</v>
      </c>
      <c r="E158" s="17">
        <v>13</v>
      </c>
      <c r="F158" s="17">
        <v>5</v>
      </c>
      <c r="G158" s="17">
        <v>8</v>
      </c>
      <c r="H158" s="17">
        <v>4</v>
      </c>
      <c r="I158" s="17" t="s">
        <v>989</v>
      </c>
      <c r="J158" s="17">
        <v>0</v>
      </c>
      <c r="K158" s="17">
        <v>17</v>
      </c>
      <c r="L158" s="17">
        <v>36</v>
      </c>
      <c r="M158" s="17">
        <v>19</v>
      </c>
      <c r="N158" s="17">
        <v>5690</v>
      </c>
      <c r="O158" s="17">
        <v>59902.423999999999</v>
      </c>
    </row>
    <row r="159" spans="1:15">
      <c r="A159" s="151" t="s">
        <v>482</v>
      </c>
      <c r="B159" s="17" t="s">
        <v>989</v>
      </c>
      <c r="C159" s="17">
        <v>0</v>
      </c>
      <c r="D159" s="17">
        <v>6</v>
      </c>
      <c r="E159" s="17">
        <v>12</v>
      </c>
      <c r="F159" s="17">
        <v>8</v>
      </c>
      <c r="G159" s="17">
        <v>9</v>
      </c>
      <c r="H159" s="17" t="s">
        <v>989</v>
      </c>
      <c r="I159" s="17" t="s">
        <v>989</v>
      </c>
      <c r="J159" s="17">
        <v>0</v>
      </c>
      <c r="K159" s="17">
        <v>23</v>
      </c>
      <c r="L159" s="17">
        <v>31</v>
      </c>
      <c r="M159" s="17">
        <v>17</v>
      </c>
      <c r="N159" s="17">
        <v>5743</v>
      </c>
      <c r="O159" s="17">
        <v>58220.597999999998</v>
      </c>
    </row>
    <row r="160" spans="1:15">
      <c r="A160" s="151" t="s">
        <v>483</v>
      </c>
      <c r="B160" s="17">
        <v>58</v>
      </c>
      <c r="C160" s="17">
        <v>0</v>
      </c>
      <c r="D160" s="17">
        <v>80</v>
      </c>
      <c r="E160" s="17">
        <v>152</v>
      </c>
      <c r="F160" s="17">
        <v>20</v>
      </c>
      <c r="G160" s="17">
        <v>65</v>
      </c>
      <c r="H160" s="17">
        <v>43</v>
      </c>
      <c r="I160" s="17" t="s">
        <v>989</v>
      </c>
      <c r="J160" s="17">
        <v>0</v>
      </c>
      <c r="K160" s="17">
        <v>305</v>
      </c>
      <c r="L160" s="17">
        <v>473</v>
      </c>
      <c r="M160" s="17">
        <v>169</v>
      </c>
      <c r="N160" s="17">
        <v>60294</v>
      </c>
      <c r="O160" s="17">
        <v>715016.02599999995</v>
      </c>
    </row>
    <row r="161" spans="1:15">
      <c r="A161" s="151" t="s">
        <v>484</v>
      </c>
      <c r="B161" s="17" t="s">
        <v>989</v>
      </c>
      <c r="C161" s="17">
        <v>0</v>
      </c>
      <c r="D161" s="17" t="s">
        <v>989</v>
      </c>
      <c r="E161" s="17">
        <v>12</v>
      </c>
      <c r="F161" s="17">
        <v>0</v>
      </c>
      <c r="G161" s="17">
        <v>5</v>
      </c>
      <c r="H161" s="17">
        <v>0</v>
      </c>
      <c r="I161" s="17">
        <v>0</v>
      </c>
      <c r="J161" s="17">
        <v>0</v>
      </c>
      <c r="K161" s="17">
        <v>35</v>
      </c>
      <c r="L161" s="17">
        <v>42</v>
      </c>
      <c r="M161" s="17">
        <v>7</v>
      </c>
      <c r="N161" s="17">
        <v>2495</v>
      </c>
      <c r="O161" s="17">
        <v>62226.546999999999</v>
      </c>
    </row>
    <row r="162" spans="1:15">
      <c r="A162" s="151" t="s">
        <v>485</v>
      </c>
      <c r="B162" s="17" t="s">
        <v>989</v>
      </c>
      <c r="C162" s="17">
        <v>0</v>
      </c>
      <c r="D162" s="17" t="s">
        <v>989</v>
      </c>
      <c r="E162" s="17">
        <v>17</v>
      </c>
      <c r="F162" s="17">
        <v>0</v>
      </c>
      <c r="G162" s="17">
        <v>9</v>
      </c>
      <c r="H162" s="17" t="s">
        <v>989</v>
      </c>
      <c r="I162" s="17">
        <v>0</v>
      </c>
      <c r="J162" s="17">
        <v>0</v>
      </c>
      <c r="K162" s="17">
        <v>23</v>
      </c>
      <c r="L162" s="17">
        <v>32</v>
      </c>
      <c r="M162" s="17">
        <v>10</v>
      </c>
      <c r="N162" s="17">
        <v>3294</v>
      </c>
      <c r="O162" s="17">
        <v>49080.644</v>
      </c>
    </row>
    <row r="163" spans="1:15">
      <c r="A163" s="151" t="s">
        <v>486</v>
      </c>
      <c r="B163" s="17">
        <v>16</v>
      </c>
      <c r="C163" s="17">
        <v>0</v>
      </c>
      <c r="D163" s="17">
        <v>36</v>
      </c>
      <c r="E163" s="17">
        <v>100</v>
      </c>
      <c r="F163" s="17">
        <v>5</v>
      </c>
      <c r="G163" s="17">
        <v>40</v>
      </c>
      <c r="H163" s="17">
        <v>17</v>
      </c>
      <c r="I163" s="17">
        <v>4</v>
      </c>
      <c r="J163" s="17">
        <v>0</v>
      </c>
      <c r="K163" s="17">
        <v>98</v>
      </c>
      <c r="L163" s="17">
        <v>144</v>
      </c>
      <c r="M163" s="17">
        <v>69</v>
      </c>
      <c r="N163" s="17">
        <v>25336</v>
      </c>
      <c r="O163" s="17">
        <v>252236.446</v>
      </c>
    </row>
    <row r="164" spans="1:15">
      <c r="A164" s="151" t="s">
        <v>487</v>
      </c>
      <c r="B164" s="17">
        <v>0</v>
      </c>
      <c r="C164" s="17">
        <v>0</v>
      </c>
      <c r="D164" s="17">
        <v>5</v>
      </c>
      <c r="E164" s="17">
        <v>19</v>
      </c>
      <c r="F164" s="17">
        <v>0</v>
      </c>
      <c r="G164" s="17">
        <v>6</v>
      </c>
      <c r="H164" s="17" t="s">
        <v>989</v>
      </c>
      <c r="I164" s="17" t="s">
        <v>989</v>
      </c>
      <c r="J164" s="17">
        <v>0</v>
      </c>
      <c r="K164" s="17">
        <v>14</v>
      </c>
      <c r="L164" s="17">
        <v>22</v>
      </c>
      <c r="M164" s="17" t="s">
        <v>989</v>
      </c>
      <c r="N164" s="17">
        <v>1034</v>
      </c>
      <c r="O164" s="17">
        <v>31850.527999999998</v>
      </c>
    </row>
    <row r="165" spans="1:15">
      <c r="A165" s="151" t="s">
        <v>488</v>
      </c>
      <c r="B165" s="17" t="s">
        <v>989</v>
      </c>
      <c r="C165" s="17">
        <v>0</v>
      </c>
      <c r="D165" s="17">
        <v>0</v>
      </c>
      <c r="E165" s="17">
        <v>8</v>
      </c>
      <c r="F165" s="17">
        <v>0</v>
      </c>
      <c r="G165" s="17">
        <v>6</v>
      </c>
      <c r="H165" s="17" t="s">
        <v>989</v>
      </c>
      <c r="I165" s="17">
        <v>0</v>
      </c>
      <c r="J165" s="17">
        <v>0</v>
      </c>
      <c r="K165" s="17">
        <v>20</v>
      </c>
      <c r="L165" s="17">
        <v>26</v>
      </c>
      <c r="M165" s="17">
        <v>11</v>
      </c>
      <c r="N165" s="17">
        <v>3367</v>
      </c>
      <c r="O165" s="17">
        <v>43753.557999999997</v>
      </c>
    </row>
    <row r="166" spans="1:15">
      <c r="A166" s="151" t="s">
        <v>489</v>
      </c>
      <c r="B166" s="17" t="s">
        <v>989</v>
      </c>
      <c r="C166" s="17">
        <v>0</v>
      </c>
      <c r="D166" s="17">
        <v>0</v>
      </c>
      <c r="E166" s="17">
        <v>6</v>
      </c>
      <c r="F166" s="17" t="s">
        <v>989</v>
      </c>
      <c r="G166" s="17">
        <v>4</v>
      </c>
      <c r="H166" s="17" t="s">
        <v>989</v>
      </c>
      <c r="I166" s="17" t="s">
        <v>989</v>
      </c>
      <c r="J166" s="17">
        <v>0</v>
      </c>
      <c r="K166" s="17">
        <v>18</v>
      </c>
      <c r="L166" s="17">
        <v>22</v>
      </c>
      <c r="M166" s="17">
        <v>5</v>
      </c>
      <c r="N166" s="17">
        <v>1666</v>
      </c>
      <c r="O166" s="17">
        <v>37258.849000000002</v>
      </c>
    </row>
    <row r="167" spans="1:15">
      <c r="A167" s="151" t="s">
        <v>490</v>
      </c>
      <c r="B167" s="17">
        <v>206</v>
      </c>
      <c r="C167" s="17" t="s">
        <v>989</v>
      </c>
      <c r="D167" s="17">
        <v>220</v>
      </c>
      <c r="E167" s="17">
        <v>395</v>
      </c>
      <c r="F167" s="17">
        <v>322</v>
      </c>
      <c r="G167" s="17">
        <v>469</v>
      </c>
      <c r="H167" s="17">
        <v>282</v>
      </c>
      <c r="I167" s="17">
        <v>51</v>
      </c>
      <c r="J167" s="17" t="s">
        <v>989</v>
      </c>
      <c r="K167" s="17">
        <v>1808</v>
      </c>
      <c r="L167" s="17">
        <v>1943</v>
      </c>
      <c r="M167" s="17">
        <v>649</v>
      </c>
      <c r="N167" s="17">
        <v>217746</v>
      </c>
      <c r="O167" s="17">
        <v>3720725.202</v>
      </c>
    </row>
    <row r="168" spans="1:15">
      <c r="A168" s="151" t="s">
        <v>491</v>
      </c>
      <c r="B168" s="17" t="s">
        <v>989</v>
      </c>
      <c r="C168" s="17">
        <v>0</v>
      </c>
      <c r="D168" s="17" t="s">
        <v>989</v>
      </c>
      <c r="E168" s="17">
        <v>20</v>
      </c>
      <c r="F168" s="17">
        <v>0</v>
      </c>
      <c r="G168" s="17">
        <v>17</v>
      </c>
      <c r="H168" s="17" t="s">
        <v>989</v>
      </c>
      <c r="I168" s="17" t="s">
        <v>989</v>
      </c>
      <c r="J168" s="17">
        <v>0</v>
      </c>
      <c r="K168" s="17">
        <v>25</v>
      </c>
      <c r="L168" s="17">
        <v>41</v>
      </c>
      <c r="M168" s="17">
        <v>12</v>
      </c>
      <c r="N168" s="17">
        <v>3972</v>
      </c>
      <c r="O168" s="17">
        <v>64381.453000000001</v>
      </c>
    </row>
    <row r="169" spans="1:15">
      <c r="A169" s="151" t="s">
        <v>492</v>
      </c>
      <c r="B169" s="17">
        <v>8</v>
      </c>
      <c r="C169" s="17">
        <v>0</v>
      </c>
      <c r="D169" s="17">
        <v>4</v>
      </c>
      <c r="E169" s="17">
        <v>15</v>
      </c>
      <c r="F169" s="17" t="s">
        <v>989</v>
      </c>
      <c r="G169" s="17">
        <v>11</v>
      </c>
      <c r="H169" s="17" t="s">
        <v>989</v>
      </c>
      <c r="I169" s="17" t="s">
        <v>989</v>
      </c>
      <c r="J169" s="17">
        <v>0</v>
      </c>
      <c r="K169" s="17">
        <v>16</v>
      </c>
      <c r="L169" s="17">
        <v>32</v>
      </c>
      <c r="M169" s="17">
        <v>11</v>
      </c>
      <c r="N169" s="17">
        <v>3559</v>
      </c>
      <c r="O169" s="17">
        <v>48772.722999999998</v>
      </c>
    </row>
    <row r="170" spans="1:15">
      <c r="A170" s="151" t="s">
        <v>493</v>
      </c>
      <c r="B170" s="17" t="s">
        <v>989</v>
      </c>
      <c r="C170" s="17">
        <v>0</v>
      </c>
      <c r="D170" s="17" t="s">
        <v>989</v>
      </c>
      <c r="E170" s="17">
        <v>29</v>
      </c>
      <c r="F170" s="17">
        <v>0</v>
      </c>
      <c r="G170" s="17">
        <v>8</v>
      </c>
      <c r="H170" s="17">
        <v>8</v>
      </c>
      <c r="I170" s="17" t="s">
        <v>989</v>
      </c>
      <c r="J170" s="17">
        <v>0</v>
      </c>
      <c r="K170" s="17">
        <v>23</v>
      </c>
      <c r="L170" s="17">
        <v>36</v>
      </c>
      <c r="M170" s="17">
        <v>20</v>
      </c>
      <c r="N170" s="17">
        <v>6821</v>
      </c>
      <c r="O170" s="17">
        <v>61459.747000000003</v>
      </c>
    </row>
    <row r="171" spans="1:15">
      <c r="A171" s="151" t="s">
        <v>494</v>
      </c>
      <c r="B171" s="17">
        <v>17</v>
      </c>
      <c r="C171" s="17">
        <v>0</v>
      </c>
      <c r="D171" s="17">
        <v>18</v>
      </c>
      <c r="E171" s="17">
        <v>35</v>
      </c>
      <c r="F171" s="17">
        <v>21</v>
      </c>
      <c r="G171" s="17">
        <v>59</v>
      </c>
      <c r="H171" s="17">
        <v>13</v>
      </c>
      <c r="I171" s="17">
        <v>6</v>
      </c>
      <c r="J171" s="17">
        <v>0</v>
      </c>
      <c r="K171" s="17">
        <v>92</v>
      </c>
      <c r="L171" s="17">
        <v>133</v>
      </c>
      <c r="M171" s="17">
        <v>36</v>
      </c>
      <c r="N171" s="17">
        <v>12593</v>
      </c>
      <c r="O171" s="17">
        <v>224335.75599999999</v>
      </c>
    </row>
    <row r="172" spans="1:15">
      <c r="A172" s="151" t="s">
        <v>495</v>
      </c>
      <c r="B172" s="17">
        <v>4</v>
      </c>
      <c r="C172" s="17">
        <v>0</v>
      </c>
      <c r="D172" s="17">
        <v>0</v>
      </c>
      <c r="E172" s="17">
        <v>17</v>
      </c>
      <c r="F172" s="17">
        <v>0</v>
      </c>
      <c r="G172" s="17">
        <v>4</v>
      </c>
      <c r="H172" s="17" t="s">
        <v>989</v>
      </c>
      <c r="I172" s="17">
        <v>0</v>
      </c>
      <c r="J172" s="17">
        <v>0</v>
      </c>
      <c r="K172" s="17">
        <v>9</v>
      </c>
      <c r="L172" s="17">
        <v>22</v>
      </c>
      <c r="M172" s="17">
        <v>9</v>
      </c>
      <c r="N172" s="17">
        <v>3127</v>
      </c>
      <c r="O172" s="17">
        <v>28549.655999999999</v>
      </c>
    </row>
    <row r="173" spans="1:15">
      <c r="A173" s="151" t="s">
        <v>496</v>
      </c>
      <c r="B173" s="17">
        <v>5</v>
      </c>
      <c r="C173" s="17">
        <v>0</v>
      </c>
      <c r="D173" s="17">
        <v>7</v>
      </c>
      <c r="E173" s="17">
        <v>59</v>
      </c>
      <c r="F173" s="17">
        <v>7</v>
      </c>
      <c r="G173" s="17">
        <v>29</v>
      </c>
      <c r="H173" s="17">
        <v>15</v>
      </c>
      <c r="I173" s="17">
        <v>6</v>
      </c>
      <c r="J173" s="17">
        <v>0</v>
      </c>
      <c r="K173" s="17">
        <v>139</v>
      </c>
      <c r="L173" s="17">
        <v>210</v>
      </c>
      <c r="M173" s="17">
        <v>30</v>
      </c>
      <c r="N173" s="17">
        <v>10106</v>
      </c>
      <c r="O173" s="17">
        <v>276305.71899999998</v>
      </c>
    </row>
    <row r="174" spans="1:15">
      <c r="A174" s="151" t="s">
        <v>497</v>
      </c>
      <c r="B174" s="17">
        <v>14</v>
      </c>
      <c r="C174" s="17">
        <v>0</v>
      </c>
      <c r="D174" s="17">
        <v>28</v>
      </c>
      <c r="E174" s="17">
        <v>25</v>
      </c>
      <c r="F174" s="17">
        <v>19</v>
      </c>
      <c r="G174" s="17">
        <v>55</v>
      </c>
      <c r="H174" s="17">
        <v>22</v>
      </c>
      <c r="I174" s="17" t="s">
        <v>989</v>
      </c>
      <c r="J174" s="17">
        <v>0</v>
      </c>
      <c r="K174" s="17">
        <v>101</v>
      </c>
      <c r="L174" s="17">
        <v>134</v>
      </c>
      <c r="M174" s="17">
        <v>39</v>
      </c>
      <c r="N174" s="17">
        <v>14018</v>
      </c>
      <c r="O174" s="17">
        <v>230595.66800000001</v>
      </c>
    </row>
    <row r="175" spans="1:15">
      <c r="A175" s="151" t="s">
        <v>498</v>
      </c>
      <c r="B175" s="17">
        <v>18</v>
      </c>
      <c r="C175" s="17">
        <v>0</v>
      </c>
      <c r="D175" s="17">
        <v>22</v>
      </c>
      <c r="E175" s="17">
        <v>83</v>
      </c>
      <c r="F175" s="17" t="s">
        <v>989</v>
      </c>
      <c r="G175" s="17">
        <v>71</v>
      </c>
      <c r="H175" s="17">
        <v>20</v>
      </c>
      <c r="I175" s="17">
        <v>4</v>
      </c>
      <c r="J175" s="17">
        <v>0</v>
      </c>
      <c r="K175" s="17">
        <v>132</v>
      </c>
      <c r="L175" s="17">
        <v>215</v>
      </c>
      <c r="M175" s="17">
        <v>47</v>
      </c>
      <c r="N175" s="17">
        <v>14424</v>
      </c>
      <c r="O175" s="17">
        <v>303838.14600000001</v>
      </c>
    </row>
    <row r="176" spans="1:15">
      <c r="A176" s="151" t="s">
        <v>499</v>
      </c>
      <c r="B176" s="17">
        <v>6</v>
      </c>
      <c r="C176" s="17" t="s">
        <v>989</v>
      </c>
      <c r="D176" s="17">
        <v>5</v>
      </c>
      <c r="E176" s="17">
        <v>8</v>
      </c>
      <c r="F176" s="17" t="s">
        <v>989</v>
      </c>
      <c r="G176" s="17">
        <v>13</v>
      </c>
      <c r="H176" s="17">
        <v>4</v>
      </c>
      <c r="I176" s="17" t="s">
        <v>989</v>
      </c>
      <c r="J176" s="17">
        <v>0</v>
      </c>
      <c r="K176" s="17">
        <v>30</v>
      </c>
      <c r="L176" s="17">
        <v>51</v>
      </c>
      <c r="M176" s="17">
        <v>17</v>
      </c>
      <c r="N176" s="17">
        <v>6227</v>
      </c>
      <c r="O176" s="17">
        <v>77384.979000000007</v>
      </c>
    </row>
    <row r="177" spans="1:15">
      <c r="A177" s="151" t="s">
        <v>500</v>
      </c>
      <c r="B177" s="17">
        <v>6</v>
      </c>
      <c r="C177" s="17">
        <v>0</v>
      </c>
      <c r="D177" s="17">
        <v>20</v>
      </c>
      <c r="E177" s="17">
        <v>30</v>
      </c>
      <c r="F177" s="17" t="s">
        <v>989</v>
      </c>
      <c r="G177" s="17">
        <v>9</v>
      </c>
      <c r="H177" s="17" t="s">
        <v>989</v>
      </c>
      <c r="I177" s="17">
        <v>0</v>
      </c>
      <c r="J177" s="17">
        <v>0</v>
      </c>
      <c r="K177" s="17">
        <v>49</v>
      </c>
      <c r="L177" s="17">
        <v>68</v>
      </c>
      <c r="M177" s="17">
        <v>20</v>
      </c>
      <c r="N177" s="17">
        <v>6596</v>
      </c>
      <c r="O177" s="17">
        <v>103454.451</v>
      </c>
    </row>
    <row r="178" spans="1:15">
      <c r="A178" s="151" t="s">
        <v>501</v>
      </c>
      <c r="B178" s="17" t="s">
        <v>989</v>
      </c>
      <c r="C178" s="17">
        <v>0</v>
      </c>
      <c r="D178" s="17">
        <v>7</v>
      </c>
      <c r="E178" s="17">
        <v>46</v>
      </c>
      <c r="F178" s="17" t="s">
        <v>989</v>
      </c>
      <c r="G178" s="17">
        <v>22</v>
      </c>
      <c r="H178" s="17">
        <v>11</v>
      </c>
      <c r="I178" s="17" t="s">
        <v>989</v>
      </c>
      <c r="J178" s="17">
        <v>0</v>
      </c>
      <c r="K178" s="17">
        <v>102</v>
      </c>
      <c r="L178" s="17">
        <v>119</v>
      </c>
      <c r="M178" s="17">
        <v>33</v>
      </c>
      <c r="N178" s="17">
        <v>11556</v>
      </c>
      <c r="O178" s="17">
        <v>196132.46599999999</v>
      </c>
    </row>
    <row r="179" spans="1:15">
      <c r="A179" s="151" t="s">
        <v>502</v>
      </c>
      <c r="B179" s="17">
        <v>14</v>
      </c>
      <c r="C179" s="17">
        <v>0</v>
      </c>
      <c r="D179" s="17" t="s">
        <v>989</v>
      </c>
      <c r="E179" s="17">
        <v>57</v>
      </c>
      <c r="F179" s="17" t="s">
        <v>989</v>
      </c>
      <c r="G179" s="17">
        <v>39</v>
      </c>
      <c r="H179" s="17">
        <v>13</v>
      </c>
      <c r="I179" s="17" t="s">
        <v>989</v>
      </c>
      <c r="J179" s="17">
        <v>0</v>
      </c>
      <c r="K179" s="17">
        <v>100</v>
      </c>
      <c r="L179" s="17">
        <v>132</v>
      </c>
      <c r="M179" s="17">
        <v>54</v>
      </c>
      <c r="N179" s="17">
        <v>16880</v>
      </c>
      <c r="O179" s="17">
        <v>225620.24400000001</v>
      </c>
    </row>
    <row r="180" spans="1:15">
      <c r="A180" s="151" t="s">
        <v>503</v>
      </c>
      <c r="B180" s="17">
        <v>6</v>
      </c>
      <c r="C180" s="17">
        <v>0</v>
      </c>
      <c r="D180" s="17" t="s">
        <v>989</v>
      </c>
      <c r="E180" s="17">
        <v>15</v>
      </c>
      <c r="F180" s="17" t="s">
        <v>989</v>
      </c>
      <c r="G180" s="17">
        <v>8</v>
      </c>
      <c r="H180" s="17">
        <v>4</v>
      </c>
      <c r="I180" s="17" t="s">
        <v>989</v>
      </c>
      <c r="J180" s="17">
        <v>0</v>
      </c>
      <c r="K180" s="17">
        <v>49</v>
      </c>
      <c r="L180" s="17">
        <v>49</v>
      </c>
      <c r="M180" s="17">
        <v>9</v>
      </c>
      <c r="N180" s="17">
        <v>3115</v>
      </c>
      <c r="O180" s="17">
        <v>90604.679000000004</v>
      </c>
    </row>
    <row r="181" spans="1:15">
      <c r="A181" s="151" t="s">
        <v>504</v>
      </c>
      <c r="B181" s="17" t="s">
        <v>989</v>
      </c>
      <c r="C181" s="17">
        <v>0</v>
      </c>
      <c r="D181" s="17" t="s">
        <v>989</v>
      </c>
      <c r="E181" s="17">
        <v>16</v>
      </c>
      <c r="F181" s="17" t="s">
        <v>989</v>
      </c>
      <c r="G181" s="17">
        <v>6</v>
      </c>
      <c r="H181" s="17">
        <v>6</v>
      </c>
      <c r="I181" s="17" t="s">
        <v>989</v>
      </c>
      <c r="J181" s="17">
        <v>0</v>
      </c>
      <c r="K181" s="17">
        <v>35</v>
      </c>
      <c r="L181" s="17">
        <v>46</v>
      </c>
      <c r="M181" s="17">
        <v>12</v>
      </c>
      <c r="N181" s="17">
        <v>4134</v>
      </c>
      <c r="O181" s="17">
        <v>74696.31</v>
      </c>
    </row>
    <row r="182" spans="1:15">
      <c r="A182" s="151" t="s">
        <v>505</v>
      </c>
      <c r="B182" s="17">
        <v>13</v>
      </c>
      <c r="C182" s="17">
        <v>0</v>
      </c>
      <c r="D182" s="17">
        <v>35</v>
      </c>
      <c r="E182" s="17">
        <v>37</v>
      </c>
      <c r="F182" s="17">
        <v>38</v>
      </c>
      <c r="G182" s="17">
        <v>61</v>
      </c>
      <c r="H182" s="17">
        <v>46</v>
      </c>
      <c r="I182" s="17">
        <v>7</v>
      </c>
      <c r="J182" s="17">
        <v>0</v>
      </c>
      <c r="K182" s="17">
        <v>204</v>
      </c>
      <c r="L182" s="17">
        <v>278</v>
      </c>
      <c r="M182" s="17">
        <v>67</v>
      </c>
      <c r="N182" s="17">
        <v>23644</v>
      </c>
      <c r="O182" s="17">
        <v>431424.08</v>
      </c>
    </row>
    <row r="183" spans="1:15">
      <c r="A183" s="151" t="s">
        <v>506</v>
      </c>
      <c r="B183" s="17" t="s">
        <v>989</v>
      </c>
      <c r="C183" s="17">
        <v>0</v>
      </c>
      <c r="D183" s="17">
        <v>6</v>
      </c>
      <c r="E183" s="17">
        <v>18</v>
      </c>
      <c r="F183" s="17" t="s">
        <v>989</v>
      </c>
      <c r="G183" s="17">
        <v>11</v>
      </c>
      <c r="H183" s="17">
        <v>0</v>
      </c>
      <c r="I183" s="17" t="s">
        <v>989</v>
      </c>
      <c r="J183" s="17">
        <v>0</v>
      </c>
      <c r="K183" s="17">
        <v>41</v>
      </c>
      <c r="L183" s="17">
        <v>51</v>
      </c>
      <c r="M183" s="17">
        <v>10</v>
      </c>
      <c r="N183" s="17">
        <v>2706</v>
      </c>
      <c r="O183" s="17">
        <v>80063.494000000006</v>
      </c>
    </row>
    <row r="184" spans="1:15">
      <c r="A184" s="151" t="s">
        <v>507</v>
      </c>
      <c r="B184" s="17">
        <v>15</v>
      </c>
      <c r="C184" s="17" t="s">
        <v>989</v>
      </c>
      <c r="D184" s="17">
        <v>34</v>
      </c>
      <c r="E184" s="17">
        <v>11</v>
      </c>
      <c r="F184" s="17">
        <v>32</v>
      </c>
      <c r="G184" s="17">
        <v>44</v>
      </c>
      <c r="H184" s="17">
        <v>18</v>
      </c>
      <c r="I184" s="17" t="s">
        <v>989</v>
      </c>
      <c r="J184" s="17">
        <v>0</v>
      </c>
      <c r="K184" s="17">
        <v>100</v>
      </c>
      <c r="L184" s="17">
        <v>179</v>
      </c>
      <c r="M184" s="17">
        <v>45</v>
      </c>
      <c r="N184" s="17">
        <v>16325</v>
      </c>
      <c r="O184" s="17">
        <v>240438.269</v>
      </c>
    </row>
    <row r="185" spans="1:15">
      <c r="A185" s="151" t="s">
        <v>508</v>
      </c>
      <c r="B185" s="17">
        <v>4</v>
      </c>
      <c r="C185" s="17">
        <v>0</v>
      </c>
      <c r="D185" s="17" t="s">
        <v>989</v>
      </c>
      <c r="E185" s="17">
        <v>51</v>
      </c>
      <c r="F185" s="17">
        <v>4</v>
      </c>
      <c r="G185" s="17">
        <v>28</v>
      </c>
      <c r="H185" s="17">
        <v>14</v>
      </c>
      <c r="I185" s="17" t="s">
        <v>989</v>
      </c>
      <c r="J185" s="17">
        <v>0</v>
      </c>
      <c r="K185" s="17">
        <v>45</v>
      </c>
      <c r="L185" s="17">
        <v>102</v>
      </c>
      <c r="M185" s="17">
        <v>35</v>
      </c>
      <c r="N185" s="17">
        <v>12264</v>
      </c>
      <c r="O185" s="17">
        <v>126140.34299999999</v>
      </c>
    </row>
    <row r="186" spans="1:15">
      <c r="A186" s="151" t="s">
        <v>509</v>
      </c>
      <c r="B186" s="17">
        <v>20</v>
      </c>
      <c r="C186" s="17">
        <v>0</v>
      </c>
      <c r="D186" s="17">
        <v>22</v>
      </c>
      <c r="E186" s="17">
        <v>123</v>
      </c>
      <c r="F186" s="17">
        <v>14</v>
      </c>
      <c r="G186" s="17">
        <v>68</v>
      </c>
      <c r="H186" s="17">
        <v>35</v>
      </c>
      <c r="I186" s="17">
        <v>7</v>
      </c>
      <c r="J186" s="17">
        <v>0</v>
      </c>
      <c r="K186" s="17">
        <v>209</v>
      </c>
      <c r="L186" s="17">
        <v>259</v>
      </c>
      <c r="M186" s="17">
        <v>96</v>
      </c>
      <c r="N186" s="17">
        <v>34171</v>
      </c>
      <c r="O186" s="17">
        <v>459911.73200000002</v>
      </c>
    </row>
    <row r="187" spans="1:15">
      <c r="A187" s="151" t="s">
        <v>510</v>
      </c>
      <c r="B187" s="17">
        <v>5</v>
      </c>
      <c r="C187" s="17">
        <v>0</v>
      </c>
      <c r="D187" s="17" t="s">
        <v>989</v>
      </c>
      <c r="E187" s="17">
        <v>29</v>
      </c>
      <c r="F187" s="17" t="s">
        <v>989</v>
      </c>
      <c r="G187" s="17">
        <v>6</v>
      </c>
      <c r="H187" s="17">
        <v>0</v>
      </c>
      <c r="I187" s="17" t="s">
        <v>989</v>
      </c>
      <c r="J187" s="17">
        <v>0</v>
      </c>
      <c r="K187" s="17">
        <v>16</v>
      </c>
      <c r="L187" s="17">
        <v>29</v>
      </c>
      <c r="M187" s="17">
        <v>9</v>
      </c>
      <c r="N187" s="17">
        <v>3297</v>
      </c>
      <c r="O187" s="17">
        <v>45851.040000000001</v>
      </c>
    </row>
    <row r="188" spans="1:15">
      <c r="A188" s="151" t="s">
        <v>511</v>
      </c>
      <c r="B188" s="17" t="s">
        <v>989</v>
      </c>
      <c r="C188" s="17" t="s">
        <v>989</v>
      </c>
      <c r="D188" s="17" t="s">
        <v>989</v>
      </c>
      <c r="E188" s="17">
        <v>9</v>
      </c>
      <c r="F188" s="17">
        <v>6</v>
      </c>
      <c r="G188" s="17">
        <v>26</v>
      </c>
      <c r="H188" s="17">
        <v>10</v>
      </c>
      <c r="I188" s="17">
        <v>5</v>
      </c>
      <c r="J188" s="17">
        <v>0</v>
      </c>
      <c r="K188" s="17">
        <v>85</v>
      </c>
      <c r="L188" s="17">
        <v>115</v>
      </c>
      <c r="M188" s="17">
        <v>27</v>
      </c>
      <c r="N188" s="17">
        <v>9681</v>
      </c>
      <c r="O188" s="17">
        <v>175051.63099999999</v>
      </c>
    </row>
    <row r="189" spans="1:15">
      <c r="A189" s="151" t="s">
        <v>512</v>
      </c>
      <c r="B189" s="17">
        <v>17</v>
      </c>
      <c r="C189" s="17">
        <v>0</v>
      </c>
      <c r="D189" s="17">
        <v>0</v>
      </c>
      <c r="E189" s="17">
        <v>22</v>
      </c>
      <c r="F189" s="17">
        <v>0</v>
      </c>
      <c r="G189" s="17">
        <v>8</v>
      </c>
      <c r="H189" s="17" t="s">
        <v>989</v>
      </c>
      <c r="I189" s="17">
        <v>6</v>
      </c>
      <c r="J189" s="17" t="s">
        <v>989</v>
      </c>
      <c r="K189" s="17">
        <v>24</v>
      </c>
      <c r="L189" s="17">
        <v>39</v>
      </c>
      <c r="M189" s="17">
        <v>18</v>
      </c>
      <c r="N189" s="17">
        <v>6961</v>
      </c>
      <c r="O189" s="17">
        <v>80803.744000000006</v>
      </c>
    </row>
    <row r="190" spans="1:15">
      <c r="A190" s="151" t="s">
        <v>513</v>
      </c>
      <c r="B190" s="17" t="s">
        <v>989</v>
      </c>
      <c r="C190" s="17">
        <v>0</v>
      </c>
      <c r="D190" s="17" t="s">
        <v>989</v>
      </c>
      <c r="E190" s="17" t="s">
        <v>989</v>
      </c>
      <c r="F190" s="17">
        <v>0</v>
      </c>
      <c r="G190" s="17">
        <v>7</v>
      </c>
      <c r="H190" s="17" t="s">
        <v>989</v>
      </c>
      <c r="I190" s="17">
        <v>0</v>
      </c>
      <c r="J190" s="17">
        <v>0</v>
      </c>
      <c r="K190" s="17">
        <v>22</v>
      </c>
      <c r="L190" s="17">
        <v>40</v>
      </c>
      <c r="M190" s="17">
        <v>18</v>
      </c>
      <c r="N190" s="17">
        <v>6608</v>
      </c>
      <c r="O190" s="17">
        <v>55472.432999999997</v>
      </c>
    </row>
    <row r="191" spans="1:15">
      <c r="A191" s="151" t="s">
        <v>514</v>
      </c>
      <c r="B191" s="17" t="s">
        <v>989</v>
      </c>
      <c r="C191" s="17">
        <v>0</v>
      </c>
      <c r="D191" s="17">
        <v>0</v>
      </c>
      <c r="E191" s="17">
        <v>8</v>
      </c>
      <c r="F191" s="17">
        <v>0</v>
      </c>
      <c r="G191" s="17">
        <v>8</v>
      </c>
      <c r="H191" s="17" t="s">
        <v>989</v>
      </c>
      <c r="I191" s="17" t="s">
        <v>989</v>
      </c>
      <c r="J191" s="17">
        <v>0</v>
      </c>
      <c r="K191" s="17">
        <v>31</v>
      </c>
      <c r="L191" s="17">
        <v>48</v>
      </c>
      <c r="M191" s="17">
        <v>5</v>
      </c>
      <c r="N191" s="17">
        <v>1786</v>
      </c>
      <c r="O191" s="17">
        <v>63270.582999999999</v>
      </c>
    </row>
    <row r="192" spans="1:15">
      <c r="A192" s="151" t="s">
        <v>515</v>
      </c>
      <c r="B192" s="17">
        <v>7</v>
      </c>
      <c r="C192" s="17">
        <v>0</v>
      </c>
      <c r="D192" s="17" t="s">
        <v>989</v>
      </c>
      <c r="E192" s="17">
        <v>22</v>
      </c>
      <c r="F192" s="17">
        <v>0</v>
      </c>
      <c r="G192" s="17">
        <v>15</v>
      </c>
      <c r="H192" s="17" t="s">
        <v>989</v>
      </c>
      <c r="I192" s="17" t="s">
        <v>989</v>
      </c>
      <c r="J192" s="17">
        <v>0</v>
      </c>
      <c r="K192" s="17">
        <v>20</v>
      </c>
      <c r="L192" s="17">
        <v>49</v>
      </c>
      <c r="M192" s="17">
        <v>20</v>
      </c>
      <c r="N192" s="17">
        <v>5631</v>
      </c>
      <c r="O192" s="17">
        <v>65288.122000000003</v>
      </c>
    </row>
    <row r="193" spans="1:15">
      <c r="A193" s="151" t="s">
        <v>516</v>
      </c>
      <c r="B193" s="17">
        <v>5</v>
      </c>
      <c r="C193" s="17" t="s">
        <v>989</v>
      </c>
      <c r="D193" s="17">
        <v>0</v>
      </c>
      <c r="E193" s="17">
        <v>37</v>
      </c>
      <c r="F193" s="17" t="s">
        <v>989</v>
      </c>
      <c r="G193" s="17">
        <v>10</v>
      </c>
      <c r="H193" s="17">
        <v>7</v>
      </c>
      <c r="I193" s="17">
        <v>0</v>
      </c>
      <c r="J193" s="17">
        <v>0</v>
      </c>
      <c r="K193" s="17">
        <v>48</v>
      </c>
      <c r="L193" s="17">
        <v>73</v>
      </c>
      <c r="M193" s="17">
        <v>19</v>
      </c>
      <c r="N193" s="17">
        <v>6729</v>
      </c>
      <c r="O193" s="17">
        <v>101082.257</v>
      </c>
    </row>
    <row r="194" spans="1:15">
      <c r="A194" s="151" t="s">
        <v>517</v>
      </c>
      <c r="B194" s="17">
        <v>8</v>
      </c>
      <c r="C194" s="17">
        <v>0</v>
      </c>
      <c r="D194" s="17" t="s">
        <v>989</v>
      </c>
      <c r="E194" s="17">
        <v>15</v>
      </c>
      <c r="F194" s="17" t="s">
        <v>989</v>
      </c>
      <c r="G194" s="17">
        <v>17</v>
      </c>
      <c r="H194" s="17">
        <v>9</v>
      </c>
      <c r="I194" s="17" t="s">
        <v>989</v>
      </c>
      <c r="J194" s="17">
        <v>0</v>
      </c>
      <c r="K194" s="17">
        <v>44</v>
      </c>
      <c r="L194" s="17">
        <v>57</v>
      </c>
      <c r="M194" s="17">
        <v>24</v>
      </c>
      <c r="N194" s="17">
        <v>8602</v>
      </c>
      <c r="O194" s="17">
        <v>105886.552</v>
      </c>
    </row>
    <row r="195" spans="1:15">
      <c r="A195" s="151" t="s">
        <v>518</v>
      </c>
      <c r="B195" s="17" t="s">
        <v>989</v>
      </c>
      <c r="C195" s="17">
        <v>0</v>
      </c>
      <c r="D195" s="17" t="s">
        <v>989</v>
      </c>
      <c r="E195" s="17" t="s">
        <v>989</v>
      </c>
      <c r="F195" s="17" t="s">
        <v>989</v>
      </c>
      <c r="G195" s="17">
        <v>12</v>
      </c>
      <c r="H195" s="17">
        <v>4</v>
      </c>
      <c r="I195" s="17">
        <v>0</v>
      </c>
      <c r="J195" s="17">
        <v>0</v>
      </c>
      <c r="K195" s="17">
        <v>39</v>
      </c>
      <c r="L195" s="17">
        <v>42</v>
      </c>
      <c r="M195" s="17">
        <v>19</v>
      </c>
      <c r="N195" s="17">
        <v>6453</v>
      </c>
      <c r="O195" s="17">
        <v>80381.183999999994</v>
      </c>
    </row>
    <row r="196" spans="1:15">
      <c r="A196" s="151" t="s">
        <v>519</v>
      </c>
      <c r="B196" s="17">
        <v>32</v>
      </c>
      <c r="C196" s="17">
        <v>0</v>
      </c>
      <c r="D196" s="17">
        <v>46</v>
      </c>
      <c r="E196" s="17">
        <v>110</v>
      </c>
      <c r="F196" s="17">
        <v>21</v>
      </c>
      <c r="G196" s="17">
        <v>44</v>
      </c>
      <c r="H196" s="17">
        <v>26</v>
      </c>
      <c r="I196" s="17">
        <v>7</v>
      </c>
      <c r="J196" s="17">
        <v>0</v>
      </c>
      <c r="K196" s="17">
        <v>161</v>
      </c>
      <c r="L196" s="17">
        <v>256</v>
      </c>
      <c r="M196" s="17">
        <v>90</v>
      </c>
      <c r="N196" s="17">
        <v>31414</v>
      </c>
      <c r="O196" s="17">
        <v>394864.83799999999</v>
      </c>
    </row>
    <row r="197" spans="1:15">
      <c r="A197" s="151" t="s">
        <v>520</v>
      </c>
      <c r="B197" s="17">
        <v>6</v>
      </c>
      <c r="C197" s="17">
        <v>0</v>
      </c>
      <c r="D197" s="17" t="s">
        <v>989</v>
      </c>
      <c r="E197" s="17">
        <v>20</v>
      </c>
      <c r="F197" s="17" t="s">
        <v>989</v>
      </c>
      <c r="G197" s="17">
        <v>14</v>
      </c>
      <c r="H197" s="17" t="s">
        <v>989</v>
      </c>
      <c r="I197" s="17" t="s">
        <v>989</v>
      </c>
      <c r="J197" s="17">
        <v>0</v>
      </c>
      <c r="K197" s="17">
        <v>45</v>
      </c>
      <c r="L197" s="17">
        <v>63</v>
      </c>
      <c r="M197" s="17">
        <v>21</v>
      </c>
      <c r="N197" s="17">
        <v>4260</v>
      </c>
      <c r="O197" s="17">
        <v>97742.391000000003</v>
      </c>
    </row>
    <row r="198" spans="1:15">
      <c r="A198" s="151" t="s">
        <v>521</v>
      </c>
      <c r="B198" s="17">
        <v>29</v>
      </c>
      <c r="C198" s="17">
        <v>0</v>
      </c>
      <c r="D198" s="17">
        <v>46</v>
      </c>
      <c r="E198" s="17">
        <v>143</v>
      </c>
      <c r="F198" s="17">
        <v>17</v>
      </c>
      <c r="G198" s="17">
        <v>69</v>
      </c>
      <c r="H198" s="17">
        <v>26</v>
      </c>
      <c r="I198" s="17">
        <v>7</v>
      </c>
      <c r="J198" s="17">
        <v>0</v>
      </c>
      <c r="K198" s="17">
        <v>249</v>
      </c>
      <c r="L198" s="17">
        <v>313</v>
      </c>
      <c r="M198" s="17">
        <v>73</v>
      </c>
      <c r="N198" s="17">
        <v>26040</v>
      </c>
      <c r="O198" s="17">
        <v>514822.35399999999</v>
      </c>
    </row>
    <row r="199" spans="1:15">
      <c r="A199" s="151" t="s">
        <v>522</v>
      </c>
      <c r="B199" s="17">
        <v>10</v>
      </c>
      <c r="C199" s="17">
        <v>0</v>
      </c>
      <c r="D199" s="17">
        <v>13</v>
      </c>
      <c r="E199" s="17">
        <v>39</v>
      </c>
      <c r="F199" s="17">
        <v>5</v>
      </c>
      <c r="G199" s="17">
        <v>25</v>
      </c>
      <c r="H199" s="17">
        <v>13</v>
      </c>
      <c r="I199" s="17">
        <v>0</v>
      </c>
      <c r="J199" s="17">
        <v>0</v>
      </c>
      <c r="K199" s="17">
        <v>79</v>
      </c>
      <c r="L199" s="17">
        <v>91</v>
      </c>
      <c r="M199" s="17">
        <v>38</v>
      </c>
      <c r="N199" s="17">
        <v>12962</v>
      </c>
      <c r="O199" s="17">
        <v>170380.41500000001</v>
      </c>
    </row>
    <row r="200" spans="1:15">
      <c r="A200" s="151" t="s">
        <v>523</v>
      </c>
      <c r="B200" s="17">
        <v>6</v>
      </c>
      <c r="C200" s="17">
        <v>0</v>
      </c>
      <c r="D200" s="17">
        <v>7</v>
      </c>
      <c r="E200" s="17">
        <v>43</v>
      </c>
      <c r="F200" s="17" t="s">
        <v>989</v>
      </c>
      <c r="G200" s="17">
        <v>21</v>
      </c>
      <c r="H200" s="17">
        <v>7</v>
      </c>
      <c r="I200" s="17" t="s">
        <v>989</v>
      </c>
      <c r="J200" s="17">
        <v>4</v>
      </c>
      <c r="K200" s="17">
        <v>57</v>
      </c>
      <c r="L200" s="17">
        <v>100</v>
      </c>
      <c r="M200" s="17">
        <v>17</v>
      </c>
      <c r="N200" s="17">
        <v>5676</v>
      </c>
      <c r="O200" s="17">
        <v>128954.01300000001</v>
      </c>
    </row>
    <row r="201" spans="1:15">
      <c r="A201" s="151" t="s">
        <v>524</v>
      </c>
      <c r="B201" s="17">
        <v>8</v>
      </c>
      <c r="C201" s="17">
        <v>0</v>
      </c>
      <c r="D201" s="17">
        <v>13</v>
      </c>
      <c r="E201" s="17">
        <v>11</v>
      </c>
      <c r="F201" s="17" t="s">
        <v>989</v>
      </c>
      <c r="G201" s="17">
        <v>10</v>
      </c>
      <c r="H201" s="17">
        <v>7</v>
      </c>
      <c r="I201" s="17" t="s">
        <v>989</v>
      </c>
      <c r="J201" s="17">
        <v>0</v>
      </c>
      <c r="K201" s="17">
        <v>22</v>
      </c>
      <c r="L201" s="17">
        <v>40</v>
      </c>
      <c r="M201" s="17">
        <v>23</v>
      </c>
      <c r="N201" s="17">
        <v>7005</v>
      </c>
      <c r="O201" s="17">
        <v>68847.388999999996</v>
      </c>
    </row>
    <row r="202" spans="1:15">
      <c r="A202" s="151" t="s">
        <v>525</v>
      </c>
      <c r="B202" s="17">
        <v>8</v>
      </c>
      <c r="C202" s="17">
        <v>0</v>
      </c>
      <c r="D202" s="17">
        <v>37</v>
      </c>
      <c r="E202" s="17">
        <v>57</v>
      </c>
      <c r="F202" s="17">
        <v>29</v>
      </c>
      <c r="G202" s="17">
        <v>47</v>
      </c>
      <c r="H202" s="17">
        <v>14</v>
      </c>
      <c r="I202" s="17">
        <v>0</v>
      </c>
      <c r="J202" s="17">
        <v>5</v>
      </c>
      <c r="K202" s="17">
        <v>146</v>
      </c>
      <c r="L202" s="17">
        <v>195</v>
      </c>
      <c r="M202" s="17">
        <v>46</v>
      </c>
      <c r="N202" s="17">
        <v>15812</v>
      </c>
      <c r="O202" s="17">
        <v>299747.73700000002</v>
      </c>
    </row>
    <row r="203" spans="1:15">
      <c r="A203" s="151" t="s">
        <v>526</v>
      </c>
      <c r="B203" s="17">
        <v>6</v>
      </c>
      <c r="C203" s="17">
        <v>0</v>
      </c>
      <c r="D203" s="17">
        <v>9</v>
      </c>
      <c r="E203" s="17">
        <v>55</v>
      </c>
      <c r="F203" s="17" t="s">
        <v>989</v>
      </c>
      <c r="G203" s="17">
        <v>5</v>
      </c>
      <c r="H203" s="17" t="s">
        <v>989</v>
      </c>
      <c r="I203" s="17">
        <v>4</v>
      </c>
      <c r="J203" s="17">
        <v>0</v>
      </c>
      <c r="K203" s="17">
        <v>60</v>
      </c>
      <c r="L203" s="17">
        <v>75</v>
      </c>
      <c r="M203" s="17">
        <v>14</v>
      </c>
      <c r="N203" s="17">
        <v>3836</v>
      </c>
      <c r="O203" s="17">
        <v>118475.344</v>
      </c>
    </row>
    <row r="204" spans="1:15">
      <c r="A204" s="151" t="s">
        <v>527</v>
      </c>
      <c r="B204" s="17">
        <v>6</v>
      </c>
      <c r="C204" s="17">
        <v>0</v>
      </c>
      <c r="D204" s="17">
        <v>11</v>
      </c>
      <c r="E204" s="17">
        <v>17</v>
      </c>
      <c r="F204" s="17">
        <v>5</v>
      </c>
      <c r="G204" s="17">
        <v>18</v>
      </c>
      <c r="H204" s="17">
        <v>6</v>
      </c>
      <c r="I204" s="17" t="s">
        <v>989</v>
      </c>
      <c r="J204" s="17">
        <v>0</v>
      </c>
      <c r="K204" s="17">
        <v>33</v>
      </c>
      <c r="L204" s="17">
        <v>43</v>
      </c>
      <c r="M204" s="17">
        <v>10</v>
      </c>
      <c r="N204" s="17">
        <v>4137</v>
      </c>
      <c r="O204" s="17">
        <v>75447.428</v>
      </c>
    </row>
    <row r="205" spans="1:15" ht="18.75" customHeight="1">
      <c r="A205" s="145" t="s">
        <v>528</v>
      </c>
      <c r="B205" s="17"/>
      <c r="C205" s="17"/>
      <c r="D205" s="17"/>
      <c r="E205" s="17"/>
      <c r="F205" s="17"/>
      <c r="G205" s="17"/>
      <c r="H205" s="17"/>
      <c r="I205" s="17"/>
      <c r="J205" s="17"/>
      <c r="K205" s="17"/>
      <c r="L205" s="17"/>
      <c r="M205" s="17"/>
      <c r="N205" s="17"/>
      <c r="O205" s="17"/>
    </row>
    <row r="206" spans="1:15">
      <c r="A206" s="151" t="s">
        <v>529</v>
      </c>
      <c r="B206" s="17">
        <v>9</v>
      </c>
      <c r="C206" s="17">
        <v>0</v>
      </c>
      <c r="D206" s="17">
        <v>7</v>
      </c>
      <c r="E206" s="17">
        <v>38</v>
      </c>
      <c r="F206" s="17">
        <v>0</v>
      </c>
      <c r="G206" s="17">
        <v>18</v>
      </c>
      <c r="H206" s="17">
        <v>12</v>
      </c>
      <c r="I206" s="17">
        <v>7</v>
      </c>
      <c r="J206" s="17">
        <v>0</v>
      </c>
      <c r="K206" s="17">
        <v>83</v>
      </c>
      <c r="L206" s="17">
        <v>91</v>
      </c>
      <c r="M206" s="17">
        <v>33</v>
      </c>
      <c r="N206" s="17">
        <v>11343</v>
      </c>
      <c r="O206" s="17">
        <v>178387.94099999999</v>
      </c>
    </row>
    <row r="207" spans="1:15">
      <c r="A207" s="151" t="s">
        <v>530</v>
      </c>
      <c r="B207" s="17">
        <v>4</v>
      </c>
      <c r="C207" s="17">
        <v>0</v>
      </c>
      <c r="D207" s="17" t="s">
        <v>989</v>
      </c>
      <c r="E207" s="17">
        <v>18</v>
      </c>
      <c r="F207" s="17" t="s">
        <v>989</v>
      </c>
      <c r="G207" s="17" t="s">
        <v>989</v>
      </c>
      <c r="H207" s="17">
        <v>0</v>
      </c>
      <c r="I207" s="17" t="s">
        <v>989</v>
      </c>
      <c r="J207" s="17">
        <v>0</v>
      </c>
      <c r="K207" s="17">
        <v>29</v>
      </c>
      <c r="L207" s="17">
        <v>34</v>
      </c>
      <c r="M207" s="17">
        <v>15</v>
      </c>
      <c r="N207" s="17">
        <v>4973</v>
      </c>
      <c r="O207" s="17">
        <v>63231.881000000001</v>
      </c>
    </row>
    <row r="208" spans="1:15">
      <c r="A208" s="151" t="s">
        <v>531</v>
      </c>
      <c r="B208" s="17">
        <v>5</v>
      </c>
      <c r="C208" s="17">
        <v>0</v>
      </c>
      <c r="D208" s="17">
        <v>10</v>
      </c>
      <c r="E208" s="17">
        <v>37</v>
      </c>
      <c r="F208" s="17" t="s">
        <v>989</v>
      </c>
      <c r="G208" s="17">
        <v>17</v>
      </c>
      <c r="H208" s="17" t="s">
        <v>989</v>
      </c>
      <c r="I208" s="17">
        <v>0</v>
      </c>
      <c r="J208" s="17">
        <v>0</v>
      </c>
      <c r="K208" s="17">
        <v>23</v>
      </c>
      <c r="L208" s="17">
        <v>57</v>
      </c>
      <c r="M208" s="17">
        <v>12</v>
      </c>
      <c r="N208" s="17">
        <v>3594</v>
      </c>
      <c r="O208" s="17">
        <v>63366.142</v>
      </c>
    </row>
    <row r="209" spans="1:15">
      <c r="A209" s="151" t="s">
        <v>532</v>
      </c>
      <c r="B209" s="17" t="s">
        <v>989</v>
      </c>
      <c r="C209" s="17">
        <v>0</v>
      </c>
      <c r="D209" s="17">
        <v>5</v>
      </c>
      <c r="E209" s="17">
        <v>42</v>
      </c>
      <c r="F209" s="17">
        <v>6</v>
      </c>
      <c r="G209" s="17">
        <v>12</v>
      </c>
      <c r="H209" s="17">
        <v>0</v>
      </c>
      <c r="I209" s="17">
        <v>0</v>
      </c>
      <c r="J209" s="17">
        <v>0</v>
      </c>
      <c r="K209" s="17">
        <v>33</v>
      </c>
      <c r="L209" s="17">
        <v>45</v>
      </c>
      <c r="M209" s="17">
        <v>24</v>
      </c>
      <c r="N209" s="17">
        <v>7195</v>
      </c>
      <c r="O209" s="17">
        <v>76023.717999999993</v>
      </c>
    </row>
    <row r="210" spans="1:15">
      <c r="A210" s="151" t="s">
        <v>533</v>
      </c>
      <c r="B210" s="17">
        <v>5</v>
      </c>
      <c r="C210" s="17">
        <v>0</v>
      </c>
      <c r="D210" s="17">
        <v>0</v>
      </c>
      <c r="E210" s="17">
        <v>36</v>
      </c>
      <c r="F210" s="17" t="s">
        <v>989</v>
      </c>
      <c r="G210" s="17">
        <v>8</v>
      </c>
      <c r="H210" s="17">
        <v>0</v>
      </c>
      <c r="I210" s="17">
        <v>0</v>
      </c>
      <c r="J210" s="17" t="s">
        <v>989</v>
      </c>
      <c r="K210" s="17">
        <v>27</v>
      </c>
      <c r="L210" s="17">
        <v>54</v>
      </c>
      <c r="M210" s="17">
        <v>24</v>
      </c>
      <c r="N210" s="17">
        <v>8499</v>
      </c>
      <c r="O210" s="17">
        <v>73634.498000000007</v>
      </c>
    </row>
    <row r="211" spans="1:15">
      <c r="A211" s="151" t="s">
        <v>534</v>
      </c>
      <c r="B211" s="17">
        <v>11</v>
      </c>
      <c r="C211" s="17">
        <v>0</v>
      </c>
      <c r="D211" s="17" t="s">
        <v>989</v>
      </c>
      <c r="E211" s="17">
        <v>29</v>
      </c>
      <c r="F211" s="17" t="s">
        <v>989</v>
      </c>
      <c r="G211" s="17">
        <v>5</v>
      </c>
      <c r="H211" s="17">
        <v>0</v>
      </c>
      <c r="I211" s="17">
        <v>5</v>
      </c>
      <c r="J211" s="17">
        <v>0</v>
      </c>
      <c r="K211" s="17">
        <v>27</v>
      </c>
      <c r="L211" s="17">
        <v>52</v>
      </c>
      <c r="M211" s="17">
        <v>24</v>
      </c>
      <c r="N211" s="17">
        <v>7883</v>
      </c>
      <c r="O211" s="17">
        <v>82426.357000000004</v>
      </c>
    </row>
    <row r="212" spans="1:15">
      <c r="A212" s="151" t="s">
        <v>535</v>
      </c>
      <c r="B212" s="17" t="s">
        <v>989</v>
      </c>
      <c r="C212" s="17">
        <v>0</v>
      </c>
      <c r="D212" s="17">
        <v>12</v>
      </c>
      <c r="E212" s="17">
        <v>55</v>
      </c>
      <c r="F212" s="17">
        <v>0</v>
      </c>
      <c r="G212" s="17">
        <v>10</v>
      </c>
      <c r="H212" s="17">
        <v>5</v>
      </c>
      <c r="I212" s="17">
        <v>0</v>
      </c>
      <c r="J212" s="17">
        <v>0</v>
      </c>
      <c r="K212" s="17">
        <v>51</v>
      </c>
      <c r="L212" s="17">
        <v>59</v>
      </c>
      <c r="M212" s="17">
        <v>23</v>
      </c>
      <c r="N212" s="17">
        <v>7871</v>
      </c>
      <c r="O212" s="17">
        <v>104611.41800000001</v>
      </c>
    </row>
    <row r="213" spans="1:15">
      <c r="A213" s="151" t="s">
        <v>536</v>
      </c>
      <c r="B213" s="17">
        <v>48</v>
      </c>
      <c r="C213" s="17">
        <v>0</v>
      </c>
      <c r="D213" s="17">
        <v>106</v>
      </c>
      <c r="E213" s="17">
        <v>242</v>
      </c>
      <c r="F213" s="17">
        <v>43</v>
      </c>
      <c r="G213" s="17">
        <v>61</v>
      </c>
      <c r="H213" s="17">
        <v>27</v>
      </c>
      <c r="I213" s="17" t="s">
        <v>989</v>
      </c>
      <c r="J213" s="17">
        <v>0</v>
      </c>
      <c r="K213" s="17">
        <v>267</v>
      </c>
      <c r="L213" s="17">
        <v>355</v>
      </c>
      <c r="M213" s="17">
        <v>136</v>
      </c>
      <c r="N213" s="17">
        <v>45617</v>
      </c>
      <c r="O213" s="17">
        <v>605813.32200000004</v>
      </c>
    </row>
    <row r="214" spans="1:15">
      <c r="A214" s="151" t="s">
        <v>537</v>
      </c>
      <c r="B214" s="17">
        <v>11</v>
      </c>
      <c r="C214" s="17">
        <v>0</v>
      </c>
      <c r="D214" s="17">
        <v>11</v>
      </c>
      <c r="E214" s="17">
        <v>33</v>
      </c>
      <c r="F214" s="17" t="s">
        <v>989</v>
      </c>
      <c r="G214" s="17">
        <v>11</v>
      </c>
      <c r="H214" s="17">
        <v>12</v>
      </c>
      <c r="I214" s="17">
        <v>0</v>
      </c>
      <c r="J214" s="17">
        <v>0</v>
      </c>
      <c r="K214" s="17">
        <v>29</v>
      </c>
      <c r="L214" s="17">
        <v>49</v>
      </c>
      <c r="M214" s="17">
        <v>17</v>
      </c>
      <c r="N214" s="17">
        <v>5818</v>
      </c>
      <c r="O214" s="17">
        <v>77255.171000000002</v>
      </c>
    </row>
    <row r="215" spans="1:15">
      <c r="A215" s="151" t="s">
        <v>538</v>
      </c>
      <c r="B215" s="17">
        <v>21</v>
      </c>
      <c r="C215" s="17">
        <v>0</v>
      </c>
      <c r="D215" s="17">
        <v>22</v>
      </c>
      <c r="E215" s="17">
        <v>102</v>
      </c>
      <c r="F215" s="17">
        <v>8</v>
      </c>
      <c r="G215" s="17">
        <v>19</v>
      </c>
      <c r="H215" s="17">
        <v>8</v>
      </c>
      <c r="I215" s="17" t="s">
        <v>989</v>
      </c>
      <c r="J215" s="17">
        <v>0</v>
      </c>
      <c r="K215" s="17">
        <v>63</v>
      </c>
      <c r="L215" s="17">
        <v>103</v>
      </c>
      <c r="M215" s="17">
        <v>32</v>
      </c>
      <c r="N215" s="17">
        <v>9171</v>
      </c>
      <c r="O215" s="17">
        <v>157177.72399999999</v>
      </c>
    </row>
    <row r="216" spans="1:15">
      <c r="A216" s="151" t="s">
        <v>539</v>
      </c>
      <c r="B216" s="17" t="s">
        <v>989</v>
      </c>
      <c r="C216" s="17">
        <v>0</v>
      </c>
      <c r="D216" s="17">
        <v>0</v>
      </c>
      <c r="E216" s="17">
        <v>10</v>
      </c>
      <c r="F216" s="17">
        <v>0</v>
      </c>
      <c r="G216" s="17">
        <v>4</v>
      </c>
      <c r="H216" s="17" t="s">
        <v>989</v>
      </c>
      <c r="I216" s="17">
        <v>0</v>
      </c>
      <c r="J216" s="17">
        <v>0</v>
      </c>
      <c r="K216" s="17">
        <v>16</v>
      </c>
      <c r="L216" s="17">
        <v>22</v>
      </c>
      <c r="M216" s="17" t="s">
        <v>989</v>
      </c>
      <c r="N216" s="17">
        <v>1698</v>
      </c>
      <c r="O216" s="17">
        <v>30967.115000000002</v>
      </c>
    </row>
    <row r="217" spans="1:15">
      <c r="A217" s="151" t="s">
        <v>540</v>
      </c>
      <c r="B217" s="17">
        <v>5</v>
      </c>
      <c r="C217" s="17">
        <v>0</v>
      </c>
      <c r="D217" s="17">
        <v>0</v>
      </c>
      <c r="E217" s="17">
        <v>9</v>
      </c>
      <c r="F217" s="17">
        <v>0</v>
      </c>
      <c r="G217" s="17">
        <v>0</v>
      </c>
      <c r="H217" s="17">
        <v>0</v>
      </c>
      <c r="I217" s="17">
        <v>0</v>
      </c>
      <c r="J217" s="17">
        <v>0</v>
      </c>
      <c r="K217" s="17" t="s">
        <v>989</v>
      </c>
      <c r="L217" s="17">
        <v>4</v>
      </c>
      <c r="M217" s="17">
        <v>5</v>
      </c>
      <c r="N217" s="17">
        <v>1799</v>
      </c>
      <c r="O217" s="17">
        <v>9975.2350000000006</v>
      </c>
    </row>
    <row r="218" spans="1:15">
      <c r="A218" s="151" t="s">
        <v>541</v>
      </c>
      <c r="B218" s="17">
        <v>10</v>
      </c>
      <c r="C218" s="17">
        <v>0</v>
      </c>
      <c r="D218" s="17">
        <v>6</v>
      </c>
      <c r="E218" s="17">
        <v>65</v>
      </c>
      <c r="F218" s="17" t="s">
        <v>989</v>
      </c>
      <c r="G218" s="17">
        <v>14</v>
      </c>
      <c r="H218" s="17">
        <v>6</v>
      </c>
      <c r="I218" s="17" t="s">
        <v>989</v>
      </c>
      <c r="J218" s="17">
        <v>0</v>
      </c>
      <c r="K218" s="17">
        <v>49</v>
      </c>
      <c r="L218" s="17">
        <v>91</v>
      </c>
      <c r="M218" s="17">
        <v>19</v>
      </c>
      <c r="N218" s="17">
        <v>6677</v>
      </c>
      <c r="O218" s="17">
        <v>117142.15300000001</v>
      </c>
    </row>
    <row r="219" spans="1:15">
      <c r="A219" s="151" t="s">
        <v>542</v>
      </c>
      <c r="B219" s="17">
        <v>5</v>
      </c>
      <c r="C219" s="17">
        <v>0</v>
      </c>
      <c r="D219" s="17" t="s">
        <v>989</v>
      </c>
      <c r="E219" s="17">
        <v>51</v>
      </c>
      <c r="F219" s="17" t="s">
        <v>989</v>
      </c>
      <c r="G219" s="17">
        <v>10</v>
      </c>
      <c r="H219" s="17" t="s">
        <v>989</v>
      </c>
      <c r="I219" s="17" t="s">
        <v>989</v>
      </c>
      <c r="J219" s="17">
        <v>0</v>
      </c>
      <c r="K219" s="17">
        <v>55</v>
      </c>
      <c r="L219" s="17">
        <v>67</v>
      </c>
      <c r="M219" s="17">
        <v>19</v>
      </c>
      <c r="N219" s="17">
        <v>6465</v>
      </c>
      <c r="O219" s="17">
        <v>113578.478</v>
      </c>
    </row>
    <row r="220" spans="1:15">
      <c r="A220" s="151" t="s">
        <v>543</v>
      </c>
      <c r="B220" s="17" t="s">
        <v>989</v>
      </c>
      <c r="C220" s="17">
        <v>0</v>
      </c>
      <c r="D220" s="17">
        <v>7</v>
      </c>
      <c r="E220" s="17">
        <v>32</v>
      </c>
      <c r="F220" s="17" t="s">
        <v>989</v>
      </c>
      <c r="G220" s="17">
        <v>9</v>
      </c>
      <c r="H220" s="17" t="s">
        <v>989</v>
      </c>
      <c r="I220" s="17">
        <v>4</v>
      </c>
      <c r="J220" s="17">
        <v>0</v>
      </c>
      <c r="K220" s="17">
        <v>43</v>
      </c>
      <c r="L220" s="17">
        <v>56</v>
      </c>
      <c r="M220" s="17">
        <v>14</v>
      </c>
      <c r="N220" s="17">
        <v>4908</v>
      </c>
      <c r="O220" s="17">
        <v>90888.323999999993</v>
      </c>
    </row>
    <row r="221" spans="1:15">
      <c r="A221" s="151" t="s">
        <v>544</v>
      </c>
      <c r="B221" s="17">
        <v>7</v>
      </c>
      <c r="C221" s="17">
        <v>0</v>
      </c>
      <c r="D221" s="17">
        <v>5</v>
      </c>
      <c r="E221" s="17">
        <v>12</v>
      </c>
      <c r="F221" s="17">
        <v>0</v>
      </c>
      <c r="G221" s="17">
        <v>7</v>
      </c>
      <c r="H221" s="17" t="s">
        <v>989</v>
      </c>
      <c r="I221" s="17">
        <v>5</v>
      </c>
      <c r="J221" s="17">
        <v>0</v>
      </c>
      <c r="K221" s="17">
        <v>19</v>
      </c>
      <c r="L221" s="17">
        <v>47</v>
      </c>
      <c r="M221" s="17">
        <v>19</v>
      </c>
      <c r="N221" s="17">
        <v>6485</v>
      </c>
      <c r="O221" s="17">
        <v>65676.62</v>
      </c>
    </row>
    <row r="222" spans="1:15" ht="18.75" customHeight="1">
      <c r="A222" s="145" t="s">
        <v>545</v>
      </c>
      <c r="B222" s="17"/>
      <c r="C222" s="17"/>
      <c r="D222" s="17"/>
      <c r="E222" s="17"/>
      <c r="F222" s="17"/>
      <c r="G222" s="17"/>
      <c r="H222" s="17"/>
      <c r="I222" s="17"/>
      <c r="J222" s="17"/>
      <c r="K222" s="17"/>
      <c r="L222" s="17"/>
      <c r="M222" s="17"/>
      <c r="N222" s="17"/>
      <c r="O222" s="17"/>
    </row>
    <row r="223" spans="1:15">
      <c r="A223" s="151" t="s">
        <v>546</v>
      </c>
      <c r="B223" s="17">
        <v>10</v>
      </c>
      <c r="C223" s="17">
        <v>0</v>
      </c>
      <c r="D223" s="17" t="s">
        <v>989</v>
      </c>
      <c r="E223" s="17">
        <v>23</v>
      </c>
      <c r="F223" s="17">
        <v>0</v>
      </c>
      <c r="G223" s="17">
        <v>7</v>
      </c>
      <c r="H223" s="17">
        <v>5</v>
      </c>
      <c r="I223" s="17" t="s">
        <v>989</v>
      </c>
      <c r="J223" s="17">
        <v>0</v>
      </c>
      <c r="K223" s="17">
        <v>28</v>
      </c>
      <c r="L223" s="17">
        <v>38</v>
      </c>
      <c r="M223" s="17">
        <v>10</v>
      </c>
      <c r="N223" s="17">
        <v>3662</v>
      </c>
      <c r="O223" s="17">
        <v>66957.710000000006</v>
      </c>
    </row>
    <row r="224" spans="1:15">
      <c r="A224" s="151" t="s">
        <v>547</v>
      </c>
      <c r="B224" s="17">
        <v>6</v>
      </c>
      <c r="C224" s="17">
        <v>0</v>
      </c>
      <c r="D224" s="17">
        <v>9</v>
      </c>
      <c r="E224" s="17">
        <v>14</v>
      </c>
      <c r="F224" s="17" t="s">
        <v>989</v>
      </c>
      <c r="G224" s="17">
        <v>6</v>
      </c>
      <c r="H224" s="17" t="s">
        <v>989</v>
      </c>
      <c r="I224" s="17" t="s">
        <v>989</v>
      </c>
      <c r="J224" s="17">
        <v>0</v>
      </c>
      <c r="K224" s="17">
        <v>31</v>
      </c>
      <c r="L224" s="17">
        <v>50</v>
      </c>
      <c r="M224" s="17">
        <v>14</v>
      </c>
      <c r="N224" s="17">
        <v>4179</v>
      </c>
      <c r="O224" s="17">
        <v>70301.072</v>
      </c>
    </row>
    <row r="225" spans="1:15">
      <c r="A225" s="151" t="s">
        <v>548</v>
      </c>
      <c r="B225" s="17">
        <v>4</v>
      </c>
      <c r="C225" s="17">
        <v>0</v>
      </c>
      <c r="D225" s="17">
        <v>13</v>
      </c>
      <c r="E225" s="17">
        <v>34</v>
      </c>
      <c r="F225" s="17">
        <v>0</v>
      </c>
      <c r="G225" s="17">
        <v>10</v>
      </c>
      <c r="H225" s="17">
        <v>0</v>
      </c>
      <c r="I225" s="17" t="s">
        <v>989</v>
      </c>
      <c r="J225" s="17">
        <v>0</v>
      </c>
      <c r="K225" s="17">
        <v>33</v>
      </c>
      <c r="L225" s="17">
        <v>86</v>
      </c>
      <c r="M225" s="17">
        <v>22</v>
      </c>
      <c r="N225" s="17">
        <v>7135</v>
      </c>
      <c r="O225" s="17">
        <v>89645.521999999997</v>
      </c>
    </row>
    <row r="226" spans="1:15">
      <c r="A226" s="151" t="s">
        <v>549</v>
      </c>
      <c r="B226" s="17" t="s">
        <v>989</v>
      </c>
      <c r="C226" s="17">
        <v>0</v>
      </c>
      <c r="D226" s="17" t="s">
        <v>989</v>
      </c>
      <c r="E226" s="17">
        <v>12</v>
      </c>
      <c r="F226" s="17" t="s">
        <v>989</v>
      </c>
      <c r="G226" s="17" t="s">
        <v>989</v>
      </c>
      <c r="H226" s="17">
        <v>0</v>
      </c>
      <c r="I226" s="17">
        <v>0</v>
      </c>
      <c r="J226" s="17">
        <v>0</v>
      </c>
      <c r="K226" s="17">
        <v>22</v>
      </c>
      <c r="L226" s="17">
        <v>28</v>
      </c>
      <c r="M226" s="17">
        <v>7</v>
      </c>
      <c r="N226" s="17">
        <v>2336</v>
      </c>
      <c r="O226" s="17">
        <v>42326.139000000003</v>
      </c>
    </row>
    <row r="227" spans="1:15">
      <c r="A227" s="151" t="s">
        <v>550</v>
      </c>
      <c r="B227" s="17">
        <v>10</v>
      </c>
      <c r="C227" s="17">
        <v>0</v>
      </c>
      <c r="D227" s="17">
        <v>12</v>
      </c>
      <c r="E227" s="17">
        <v>103</v>
      </c>
      <c r="F227" s="17">
        <v>4</v>
      </c>
      <c r="G227" s="17">
        <v>21</v>
      </c>
      <c r="H227" s="17">
        <v>12</v>
      </c>
      <c r="I227" s="17" t="s">
        <v>989</v>
      </c>
      <c r="J227" s="17">
        <v>0</v>
      </c>
      <c r="K227" s="17">
        <v>97</v>
      </c>
      <c r="L227" s="17">
        <v>148</v>
      </c>
      <c r="M227" s="17">
        <v>43</v>
      </c>
      <c r="N227" s="17">
        <v>13988</v>
      </c>
      <c r="O227" s="17">
        <v>211647.44099999999</v>
      </c>
    </row>
    <row r="228" spans="1:15">
      <c r="A228" s="151" t="s">
        <v>551</v>
      </c>
      <c r="B228" s="17">
        <v>7</v>
      </c>
      <c r="C228" s="17">
        <v>0</v>
      </c>
      <c r="D228" s="17">
        <v>15</v>
      </c>
      <c r="E228" s="17">
        <v>40</v>
      </c>
      <c r="F228" s="17">
        <v>5</v>
      </c>
      <c r="G228" s="17">
        <v>12</v>
      </c>
      <c r="H228" s="17">
        <v>6</v>
      </c>
      <c r="I228" s="17">
        <v>0</v>
      </c>
      <c r="J228" s="17" t="s">
        <v>989</v>
      </c>
      <c r="K228" s="17">
        <v>89</v>
      </c>
      <c r="L228" s="17">
        <v>134</v>
      </c>
      <c r="M228" s="17">
        <v>21</v>
      </c>
      <c r="N228" s="17">
        <v>5487</v>
      </c>
      <c r="O228" s="17">
        <v>171881.63800000001</v>
      </c>
    </row>
    <row r="229" spans="1:15">
      <c r="A229" s="151" t="s">
        <v>552</v>
      </c>
      <c r="B229" s="17">
        <v>8</v>
      </c>
      <c r="C229" s="17">
        <v>0</v>
      </c>
      <c r="D229" s="17">
        <v>0</v>
      </c>
      <c r="E229" s="17">
        <v>6</v>
      </c>
      <c r="F229" s="17">
        <v>0</v>
      </c>
      <c r="G229" s="17">
        <v>4</v>
      </c>
      <c r="H229" s="17" t="s">
        <v>989</v>
      </c>
      <c r="I229" s="17">
        <v>0</v>
      </c>
      <c r="J229" s="17">
        <v>0</v>
      </c>
      <c r="K229" s="17">
        <v>18</v>
      </c>
      <c r="L229" s="17">
        <v>21</v>
      </c>
      <c r="M229" s="17">
        <v>8</v>
      </c>
      <c r="N229" s="17">
        <v>1736</v>
      </c>
      <c r="O229" s="17">
        <v>40246.947</v>
      </c>
    </row>
    <row r="230" spans="1:15">
      <c r="A230" s="151" t="s">
        <v>553</v>
      </c>
      <c r="B230" s="17">
        <v>5</v>
      </c>
      <c r="C230" s="17">
        <v>0</v>
      </c>
      <c r="D230" s="17" t="s">
        <v>989</v>
      </c>
      <c r="E230" s="17">
        <v>22</v>
      </c>
      <c r="F230" s="17" t="s">
        <v>989</v>
      </c>
      <c r="G230" s="17">
        <v>5</v>
      </c>
      <c r="H230" s="17" t="s">
        <v>989</v>
      </c>
      <c r="I230" s="17">
        <v>0</v>
      </c>
      <c r="J230" s="17">
        <v>0</v>
      </c>
      <c r="K230" s="17">
        <v>29</v>
      </c>
      <c r="L230" s="17">
        <v>37</v>
      </c>
      <c r="M230" s="17">
        <v>11</v>
      </c>
      <c r="N230" s="17">
        <v>3554</v>
      </c>
      <c r="O230" s="17">
        <v>59906.396999999997</v>
      </c>
    </row>
    <row r="231" spans="1:15">
      <c r="A231" s="151" t="s">
        <v>554</v>
      </c>
      <c r="B231" s="17">
        <v>13</v>
      </c>
      <c r="C231" s="17">
        <v>0</v>
      </c>
      <c r="D231" s="17">
        <v>9</v>
      </c>
      <c r="E231" s="17">
        <v>55</v>
      </c>
      <c r="F231" s="17">
        <v>10</v>
      </c>
      <c r="G231" s="17">
        <v>22</v>
      </c>
      <c r="H231" s="17">
        <v>14</v>
      </c>
      <c r="I231" s="17" t="s">
        <v>989</v>
      </c>
      <c r="J231" s="17">
        <v>0</v>
      </c>
      <c r="K231" s="17">
        <v>102</v>
      </c>
      <c r="L231" s="17">
        <v>129</v>
      </c>
      <c r="M231" s="17">
        <v>41</v>
      </c>
      <c r="N231" s="17">
        <v>13669</v>
      </c>
      <c r="O231" s="17">
        <v>215397.93400000001</v>
      </c>
    </row>
    <row r="232" spans="1:15">
      <c r="A232" s="151" t="s">
        <v>555</v>
      </c>
      <c r="B232" s="17" t="s">
        <v>989</v>
      </c>
      <c r="C232" s="17">
        <v>0</v>
      </c>
      <c r="D232" s="17" t="s">
        <v>989</v>
      </c>
      <c r="E232" s="17">
        <v>16</v>
      </c>
      <c r="F232" s="17">
        <v>0</v>
      </c>
      <c r="G232" s="17" t="s">
        <v>989</v>
      </c>
      <c r="H232" s="17">
        <v>0</v>
      </c>
      <c r="I232" s="17">
        <v>0</v>
      </c>
      <c r="J232" s="17">
        <v>0</v>
      </c>
      <c r="K232" s="17">
        <v>11</v>
      </c>
      <c r="L232" s="17">
        <v>23</v>
      </c>
      <c r="M232" s="17">
        <v>7</v>
      </c>
      <c r="N232" s="17">
        <v>2881</v>
      </c>
      <c r="O232" s="17">
        <v>27738.488000000001</v>
      </c>
    </row>
    <row r="233" spans="1:15">
      <c r="A233" s="151" t="s">
        <v>556</v>
      </c>
      <c r="B233" s="17">
        <v>8</v>
      </c>
      <c r="C233" s="17">
        <v>0</v>
      </c>
      <c r="D233" s="17">
        <v>9</v>
      </c>
      <c r="E233" s="17">
        <v>72</v>
      </c>
      <c r="F233" s="17" t="s">
        <v>989</v>
      </c>
      <c r="G233" s="17">
        <v>10</v>
      </c>
      <c r="H233" s="17" t="s">
        <v>989</v>
      </c>
      <c r="I233" s="17" t="s">
        <v>989</v>
      </c>
      <c r="J233" s="17">
        <v>0</v>
      </c>
      <c r="K233" s="17">
        <v>38</v>
      </c>
      <c r="L233" s="17">
        <v>54</v>
      </c>
      <c r="M233" s="17">
        <v>20</v>
      </c>
      <c r="N233" s="17">
        <v>6603</v>
      </c>
      <c r="O233" s="17">
        <v>89755.154999999999</v>
      </c>
    </row>
    <row r="234" spans="1:15">
      <c r="A234" s="151" t="s">
        <v>557</v>
      </c>
      <c r="B234" s="17">
        <v>110</v>
      </c>
      <c r="C234" s="17">
        <v>0</v>
      </c>
      <c r="D234" s="17">
        <v>245</v>
      </c>
      <c r="E234" s="17">
        <v>418</v>
      </c>
      <c r="F234" s="17">
        <v>98</v>
      </c>
      <c r="G234" s="17">
        <v>201</v>
      </c>
      <c r="H234" s="17">
        <v>91</v>
      </c>
      <c r="I234" s="17">
        <v>8</v>
      </c>
      <c r="J234" s="17">
        <v>0</v>
      </c>
      <c r="K234" s="17">
        <v>555</v>
      </c>
      <c r="L234" s="17">
        <v>748</v>
      </c>
      <c r="M234" s="17">
        <v>208</v>
      </c>
      <c r="N234" s="17">
        <v>72305</v>
      </c>
      <c r="O234" s="17">
        <v>1258377.4650000001</v>
      </c>
    </row>
    <row r="235" spans="1:15" ht="18.75" customHeight="1">
      <c r="A235" s="145" t="s">
        <v>558</v>
      </c>
      <c r="B235" s="17"/>
      <c r="C235" s="17"/>
      <c r="D235" s="17"/>
      <c r="E235" s="17"/>
      <c r="F235" s="17"/>
      <c r="G235" s="17"/>
      <c r="H235" s="17"/>
      <c r="I235" s="17"/>
      <c r="J235" s="17"/>
      <c r="K235" s="17"/>
      <c r="L235" s="17"/>
      <c r="M235" s="17"/>
      <c r="N235" s="17"/>
      <c r="O235" s="17"/>
    </row>
    <row r="236" spans="1:15">
      <c r="A236" s="151" t="s">
        <v>559</v>
      </c>
      <c r="B236" s="17" t="s">
        <v>989</v>
      </c>
      <c r="C236" s="17">
        <v>0</v>
      </c>
      <c r="D236" s="17">
        <v>4</v>
      </c>
      <c r="E236" s="17">
        <v>44</v>
      </c>
      <c r="F236" s="17" t="s">
        <v>989</v>
      </c>
      <c r="G236" s="17">
        <v>9</v>
      </c>
      <c r="H236" s="17" t="s">
        <v>989</v>
      </c>
      <c r="I236" s="17" t="s">
        <v>989</v>
      </c>
      <c r="J236" s="17">
        <v>0</v>
      </c>
      <c r="K236" s="17">
        <v>43</v>
      </c>
      <c r="L236" s="17">
        <v>44</v>
      </c>
      <c r="M236" s="17">
        <v>20</v>
      </c>
      <c r="N236" s="17">
        <v>6599</v>
      </c>
      <c r="O236" s="17">
        <v>87580.713000000003</v>
      </c>
    </row>
    <row r="237" spans="1:15">
      <c r="A237" s="151" t="s">
        <v>560</v>
      </c>
      <c r="B237" s="17">
        <v>0</v>
      </c>
      <c r="C237" s="17">
        <v>0</v>
      </c>
      <c r="D237" s="17" t="s">
        <v>989</v>
      </c>
      <c r="E237" s="17">
        <v>36</v>
      </c>
      <c r="F237" s="17">
        <v>5</v>
      </c>
      <c r="G237" s="17">
        <v>18</v>
      </c>
      <c r="H237" s="17">
        <v>8</v>
      </c>
      <c r="I237" s="17" t="s">
        <v>989</v>
      </c>
      <c r="J237" s="17">
        <v>0</v>
      </c>
      <c r="K237" s="17">
        <v>39</v>
      </c>
      <c r="L237" s="17">
        <v>71</v>
      </c>
      <c r="M237" s="17">
        <v>20</v>
      </c>
      <c r="N237" s="17">
        <v>6520</v>
      </c>
      <c r="O237" s="17">
        <v>91618.476999999999</v>
      </c>
    </row>
    <row r="238" spans="1:15">
      <c r="A238" s="151" t="s">
        <v>561</v>
      </c>
      <c r="B238" s="17">
        <v>4</v>
      </c>
      <c r="C238" s="17">
        <v>0</v>
      </c>
      <c r="D238" s="17" t="s">
        <v>989</v>
      </c>
      <c r="E238" s="17">
        <v>62</v>
      </c>
      <c r="F238" s="17" t="s">
        <v>989</v>
      </c>
      <c r="G238" s="17">
        <v>20</v>
      </c>
      <c r="H238" s="17">
        <v>14</v>
      </c>
      <c r="I238" s="17">
        <v>0</v>
      </c>
      <c r="J238" s="17">
        <v>0</v>
      </c>
      <c r="K238" s="17">
        <v>77</v>
      </c>
      <c r="L238" s="17">
        <v>90</v>
      </c>
      <c r="M238" s="17">
        <v>18</v>
      </c>
      <c r="N238" s="17">
        <v>6418</v>
      </c>
      <c r="O238" s="17">
        <v>147122.136</v>
      </c>
    </row>
    <row r="239" spans="1:15">
      <c r="A239" s="151" t="s">
        <v>562</v>
      </c>
      <c r="B239" s="17">
        <v>7</v>
      </c>
      <c r="C239" s="17">
        <v>0</v>
      </c>
      <c r="D239" s="17" t="s">
        <v>989</v>
      </c>
      <c r="E239" s="17">
        <v>25</v>
      </c>
      <c r="F239" s="17" t="s">
        <v>989</v>
      </c>
      <c r="G239" s="17">
        <v>5</v>
      </c>
      <c r="H239" s="17">
        <v>5</v>
      </c>
      <c r="I239" s="17" t="s">
        <v>989</v>
      </c>
      <c r="J239" s="17" t="s">
        <v>989</v>
      </c>
      <c r="K239" s="17">
        <v>43</v>
      </c>
      <c r="L239" s="17">
        <v>57</v>
      </c>
      <c r="M239" s="17">
        <v>7</v>
      </c>
      <c r="N239" s="17">
        <v>2347</v>
      </c>
      <c r="O239" s="17">
        <v>83916.512000000002</v>
      </c>
    </row>
    <row r="240" spans="1:15">
      <c r="A240" s="151" t="s">
        <v>563</v>
      </c>
      <c r="B240" s="17">
        <v>4</v>
      </c>
      <c r="C240" s="17">
        <v>0</v>
      </c>
      <c r="D240" s="17">
        <v>4</v>
      </c>
      <c r="E240" s="17">
        <v>76</v>
      </c>
      <c r="F240" s="17">
        <v>9</v>
      </c>
      <c r="G240" s="17">
        <v>11</v>
      </c>
      <c r="H240" s="17">
        <v>0</v>
      </c>
      <c r="I240" s="17">
        <v>0</v>
      </c>
      <c r="J240" s="17">
        <v>0</v>
      </c>
      <c r="K240" s="17">
        <v>77</v>
      </c>
      <c r="L240" s="17">
        <v>125</v>
      </c>
      <c r="M240" s="17">
        <v>31</v>
      </c>
      <c r="N240" s="17">
        <v>10263</v>
      </c>
      <c r="O240" s="17">
        <v>159489.33499999999</v>
      </c>
    </row>
    <row r="241" spans="1:15">
      <c r="A241" s="151" t="s">
        <v>564</v>
      </c>
      <c r="B241" s="17">
        <v>0</v>
      </c>
      <c r="C241" s="17">
        <v>0</v>
      </c>
      <c r="D241" s="17">
        <v>0</v>
      </c>
      <c r="E241" s="17">
        <v>4</v>
      </c>
      <c r="F241" s="17">
        <v>0</v>
      </c>
      <c r="G241" s="17" t="s">
        <v>989</v>
      </c>
      <c r="H241" s="17">
        <v>0</v>
      </c>
      <c r="I241" s="17">
        <v>0</v>
      </c>
      <c r="J241" s="17">
        <v>0</v>
      </c>
      <c r="K241" s="17">
        <v>10</v>
      </c>
      <c r="L241" s="17">
        <v>16</v>
      </c>
      <c r="M241" s="17">
        <v>10</v>
      </c>
      <c r="N241" s="17">
        <v>3449</v>
      </c>
      <c r="O241" s="17">
        <v>24828.958999999999</v>
      </c>
    </row>
    <row r="242" spans="1:15">
      <c r="A242" s="151" t="s">
        <v>565</v>
      </c>
      <c r="B242" s="17">
        <v>4</v>
      </c>
      <c r="C242" s="17">
        <v>0</v>
      </c>
      <c r="D242" s="17" t="s">
        <v>989</v>
      </c>
      <c r="E242" s="17">
        <v>48</v>
      </c>
      <c r="F242" s="17" t="s">
        <v>989</v>
      </c>
      <c r="G242" s="17">
        <v>15</v>
      </c>
      <c r="H242" s="17">
        <v>7</v>
      </c>
      <c r="I242" s="17">
        <v>0</v>
      </c>
      <c r="J242" s="17">
        <v>0</v>
      </c>
      <c r="K242" s="17">
        <v>84</v>
      </c>
      <c r="L242" s="17">
        <v>128</v>
      </c>
      <c r="M242" s="17">
        <v>30</v>
      </c>
      <c r="N242" s="17">
        <v>10706</v>
      </c>
      <c r="O242" s="17">
        <v>169980.39199999999</v>
      </c>
    </row>
    <row r="243" spans="1:15">
      <c r="A243" s="151" t="s">
        <v>566</v>
      </c>
      <c r="B243" s="17" t="s">
        <v>989</v>
      </c>
      <c r="C243" s="17">
        <v>0</v>
      </c>
      <c r="D243" s="17" t="s">
        <v>989</v>
      </c>
      <c r="E243" s="17">
        <v>10</v>
      </c>
      <c r="F243" s="17" t="s">
        <v>989</v>
      </c>
      <c r="G243" s="17" t="s">
        <v>989</v>
      </c>
      <c r="H243" s="17" t="s">
        <v>989</v>
      </c>
      <c r="I243" s="17">
        <v>0</v>
      </c>
      <c r="J243" s="17">
        <v>0</v>
      </c>
      <c r="K243" s="17">
        <v>4</v>
      </c>
      <c r="L243" s="17">
        <v>11</v>
      </c>
      <c r="M243" s="17">
        <v>6</v>
      </c>
      <c r="N243" s="17">
        <v>1775</v>
      </c>
      <c r="O243" s="17">
        <v>15196.162</v>
      </c>
    </row>
    <row r="244" spans="1:15">
      <c r="A244" s="151" t="s">
        <v>567</v>
      </c>
      <c r="B244" s="17" t="s">
        <v>989</v>
      </c>
      <c r="C244" s="17">
        <v>0</v>
      </c>
      <c r="D244" s="17" t="s">
        <v>989</v>
      </c>
      <c r="E244" s="17">
        <v>8</v>
      </c>
      <c r="F244" s="17" t="s">
        <v>989</v>
      </c>
      <c r="G244" s="17">
        <v>7</v>
      </c>
      <c r="H244" s="17" t="s">
        <v>989</v>
      </c>
      <c r="I244" s="17">
        <v>0</v>
      </c>
      <c r="J244" s="17" t="s">
        <v>989</v>
      </c>
      <c r="K244" s="17">
        <v>15</v>
      </c>
      <c r="L244" s="17">
        <v>30</v>
      </c>
      <c r="M244" s="17">
        <v>13</v>
      </c>
      <c r="N244" s="17">
        <v>4949</v>
      </c>
      <c r="O244" s="17">
        <v>41410.161</v>
      </c>
    </row>
    <row r="245" spans="1:15">
      <c r="A245" s="151" t="s">
        <v>568</v>
      </c>
      <c r="B245" s="17">
        <v>52</v>
      </c>
      <c r="C245" s="17" t="s">
        <v>989</v>
      </c>
      <c r="D245" s="17">
        <v>89</v>
      </c>
      <c r="E245" s="17">
        <v>292</v>
      </c>
      <c r="F245" s="17">
        <v>93</v>
      </c>
      <c r="G245" s="17">
        <v>156</v>
      </c>
      <c r="H245" s="17">
        <v>95</v>
      </c>
      <c r="I245" s="17">
        <v>6</v>
      </c>
      <c r="J245" s="17">
        <v>0</v>
      </c>
      <c r="K245" s="17">
        <v>386</v>
      </c>
      <c r="L245" s="17">
        <v>817</v>
      </c>
      <c r="M245" s="17">
        <v>208</v>
      </c>
      <c r="N245" s="17">
        <v>72765</v>
      </c>
      <c r="O245" s="17">
        <v>980745.00699999998</v>
      </c>
    </row>
    <row r="246" spans="1:15" ht="18.75" customHeight="1">
      <c r="A246" s="145" t="s">
        <v>569</v>
      </c>
      <c r="B246" s="17"/>
      <c r="C246" s="17"/>
      <c r="D246" s="17"/>
      <c r="E246" s="17"/>
      <c r="F246" s="17"/>
      <c r="G246" s="17"/>
      <c r="H246" s="17"/>
      <c r="I246" s="17"/>
      <c r="J246" s="17"/>
      <c r="K246" s="17"/>
      <c r="L246" s="17"/>
      <c r="M246" s="17"/>
      <c r="N246" s="17"/>
      <c r="O246" s="17"/>
    </row>
    <row r="247" spans="1:15">
      <c r="A247" s="151" t="s">
        <v>570</v>
      </c>
      <c r="B247" s="17">
        <v>11</v>
      </c>
      <c r="C247" s="17">
        <v>0</v>
      </c>
      <c r="D247" s="17">
        <v>0</v>
      </c>
      <c r="E247" s="17">
        <v>40</v>
      </c>
      <c r="F247" s="17">
        <v>0</v>
      </c>
      <c r="G247" s="17">
        <v>14</v>
      </c>
      <c r="H247" s="17">
        <v>4</v>
      </c>
      <c r="I247" s="17">
        <v>0</v>
      </c>
      <c r="J247" s="17">
        <v>0</v>
      </c>
      <c r="K247" s="17">
        <v>64</v>
      </c>
      <c r="L247" s="17">
        <v>80</v>
      </c>
      <c r="M247" s="17">
        <v>24</v>
      </c>
      <c r="N247" s="17">
        <v>6735</v>
      </c>
      <c r="O247" s="17">
        <v>130851.405</v>
      </c>
    </row>
    <row r="248" spans="1:15">
      <c r="A248" s="151" t="s">
        <v>571</v>
      </c>
      <c r="B248" s="17">
        <v>34</v>
      </c>
      <c r="C248" s="17">
        <v>0</v>
      </c>
      <c r="D248" s="17">
        <v>68</v>
      </c>
      <c r="E248" s="17">
        <v>136</v>
      </c>
      <c r="F248" s="17">
        <v>12</v>
      </c>
      <c r="G248" s="17">
        <v>30</v>
      </c>
      <c r="H248" s="17">
        <v>27</v>
      </c>
      <c r="I248" s="17" t="s">
        <v>989</v>
      </c>
      <c r="J248" s="17">
        <v>0</v>
      </c>
      <c r="K248" s="17">
        <v>135</v>
      </c>
      <c r="L248" s="17">
        <v>341</v>
      </c>
      <c r="M248" s="17">
        <v>123</v>
      </c>
      <c r="N248" s="17">
        <v>40565</v>
      </c>
      <c r="O248" s="17">
        <v>395173.38500000001</v>
      </c>
    </row>
    <row r="249" spans="1:15">
      <c r="A249" s="151" t="s">
        <v>572</v>
      </c>
      <c r="B249" s="17">
        <v>14</v>
      </c>
      <c r="C249" s="17">
        <v>0</v>
      </c>
      <c r="D249" s="17">
        <v>5</v>
      </c>
      <c r="E249" s="17">
        <v>264</v>
      </c>
      <c r="F249" s="17">
        <v>23</v>
      </c>
      <c r="G249" s="17">
        <v>47</v>
      </c>
      <c r="H249" s="17">
        <v>24</v>
      </c>
      <c r="I249" s="17">
        <v>0</v>
      </c>
      <c r="J249" s="17">
        <v>0</v>
      </c>
      <c r="K249" s="17">
        <v>198</v>
      </c>
      <c r="L249" s="17">
        <v>274</v>
      </c>
      <c r="M249" s="17">
        <v>99</v>
      </c>
      <c r="N249" s="17">
        <v>34150</v>
      </c>
      <c r="O249" s="17">
        <v>429957.70199999999</v>
      </c>
    </row>
    <row r="250" spans="1:15">
      <c r="A250" s="151" t="s">
        <v>573</v>
      </c>
      <c r="B250" s="17">
        <v>5</v>
      </c>
      <c r="C250" s="17">
        <v>0</v>
      </c>
      <c r="D250" s="17" t="s">
        <v>989</v>
      </c>
      <c r="E250" s="17">
        <v>13</v>
      </c>
      <c r="F250" s="17" t="s">
        <v>989</v>
      </c>
      <c r="G250" s="17">
        <v>16</v>
      </c>
      <c r="H250" s="17">
        <v>5</v>
      </c>
      <c r="I250" s="17">
        <v>0</v>
      </c>
      <c r="J250" s="17">
        <v>0</v>
      </c>
      <c r="K250" s="17">
        <v>27</v>
      </c>
      <c r="L250" s="17">
        <v>33</v>
      </c>
      <c r="M250" s="17">
        <v>22</v>
      </c>
      <c r="N250" s="17">
        <v>7451</v>
      </c>
      <c r="O250" s="17">
        <v>68961.623999999996</v>
      </c>
    </row>
    <row r="251" spans="1:15">
      <c r="A251" s="151" t="s">
        <v>574</v>
      </c>
      <c r="B251" s="17" t="s">
        <v>989</v>
      </c>
      <c r="C251" s="17">
        <v>0</v>
      </c>
      <c r="D251" s="17">
        <v>4</v>
      </c>
      <c r="E251" s="17">
        <v>22</v>
      </c>
      <c r="F251" s="17" t="s">
        <v>989</v>
      </c>
      <c r="G251" s="17">
        <v>4</v>
      </c>
      <c r="H251" s="17" t="s">
        <v>989</v>
      </c>
      <c r="I251" s="17">
        <v>4</v>
      </c>
      <c r="J251" s="17">
        <v>0</v>
      </c>
      <c r="K251" s="17">
        <v>36</v>
      </c>
      <c r="L251" s="17">
        <v>60</v>
      </c>
      <c r="M251" s="17">
        <v>43</v>
      </c>
      <c r="N251" s="17">
        <v>13773</v>
      </c>
      <c r="O251" s="17">
        <v>101147.97900000001</v>
      </c>
    </row>
    <row r="252" spans="1:15">
      <c r="A252" s="151" t="s">
        <v>575</v>
      </c>
      <c r="B252" s="17" t="s">
        <v>989</v>
      </c>
      <c r="C252" s="17">
        <v>0</v>
      </c>
      <c r="D252" s="17" t="s">
        <v>989</v>
      </c>
      <c r="E252" s="17">
        <v>26</v>
      </c>
      <c r="F252" s="17">
        <v>8</v>
      </c>
      <c r="G252" s="17" t="s">
        <v>989</v>
      </c>
      <c r="H252" s="17" t="s">
        <v>989</v>
      </c>
      <c r="I252" s="17">
        <v>0</v>
      </c>
      <c r="J252" s="17">
        <v>0</v>
      </c>
      <c r="K252" s="17">
        <v>23</v>
      </c>
      <c r="L252" s="17">
        <v>45</v>
      </c>
      <c r="M252" s="17">
        <v>12</v>
      </c>
      <c r="N252" s="17">
        <v>4081</v>
      </c>
      <c r="O252" s="17">
        <v>52898.139000000003</v>
      </c>
    </row>
    <row r="253" spans="1:15">
      <c r="A253" s="151" t="s">
        <v>576</v>
      </c>
      <c r="B253" s="17">
        <v>23</v>
      </c>
      <c r="C253" s="17">
        <v>0</v>
      </c>
      <c r="D253" s="17">
        <v>6</v>
      </c>
      <c r="E253" s="17">
        <v>40</v>
      </c>
      <c r="F253" s="17">
        <v>6</v>
      </c>
      <c r="G253" s="17">
        <v>15</v>
      </c>
      <c r="H253" s="17" t="s">
        <v>989</v>
      </c>
      <c r="I253" s="17">
        <v>21</v>
      </c>
      <c r="J253" s="17">
        <v>0</v>
      </c>
      <c r="K253" s="17">
        <v>61</v>
      </c>
      <c r="L253" s="17">
        <v>113</v>
      </c>
      <c r="M253" s="17">
        <v>38</v>
      </c>
      <c r="N253" s="17">
        <v>13107</v>
      </c>
      <c r="O253" s="17">
        <v>189462.144</v>
      </c>
    </row>
    <row r="254" spans="1:15">
      <c r="A254" s="151" t="s">
        <v>577</v>
      </c>
      <c r="B254" s="17">
        <v>4</v>
      </c>
      <c r="C254" s="17">
        <v>0</v>
      </c>
      <c r="D254" s="17">
        <v>0</v>
      </c>
      <c r="E254" s="17">
        <v>10</v>
      </c>
      <c r="F254" s="17" t="s">
        <v>989</v>
      </c>
      <c r="G254" s="17">
        <v>10</v>
      </c>
      <c r="H254" s="17">
        <v>4</v>
      </c>
      <c r="I254" s="17">
        <v>5</v>
      </c>
      <c r="J254" s="17">
        <v>0</v>
      </c>
      <c r="K254" s="17">
        <v>18</v>
      </c>
      <c r="L254" s="17">
        <v>24</v>
      </c>
      <c r="M254" s="17">
        <v>14</v>
      </c>
      <c r="N254" s="17">
        <v>4838</v>
      </c>
      <c r="O254" s="17">
        <v>54149.675000000003</v>
      </c>
    </row>
    <row r="255" spans="1:15">
      <c r="A255" s="151" t="s">
        <v>578</v>
      </c>
      <c r="B255" s="17">
        <v>6</v>
      </c>
      <c r="C255" s="17">
        <v>0</v>
      </c>
      <c r="D255" s="17" t="s">
        <v>989</v>
      </c>
      <c r="E255" s="17">
        <v>53</v>
      </c>
      <c r="F255" s="17">
        <v>4</v>
      </c>
      <c r="G255" s="17">
        <v>20</v>
      </c>
      <c r="H255" s="17">
        <v>7</v>
      </c>
      <c r="I255" s="17" t="s">
        <v>989</v>
      </c>
      <c r="J255" s="17">
        <v>0</v>
      </c>
      <c r="K255" s="17">
        <v>71</v>
      </c>
      <c r="L255" s="17">
        <v>129</v>
      </c>
      <c r="M255" s="17">
        <v>38</v>
      </c>
      <c r="N255" s="17">
        <v>13132</v>
      </c>
      <c r="O255" s="17">
        <v>167707.09899999999</v>
      </c>
    </row>
    <row r="256" spans="1:15">
      <c r="A256" s="151" t="s">
        <v>579</v>
      </c>
      <c r="B256" s="17" t="s">
        <v>989</v>
      </c>
      <c r="C256" s="17">
        <v>0</v>
      </c>
      <c r="D256" s="17">
        <v>4</v>
      </c>
      <c r="E256" s="17">
        <v>16</v>
      </c>
      <c r="F256" s="17" t="s">
        <v>989</v>
      </c>
      <c r="G256" s="17">
        <v>6</v>
      </c>
      <c r="H256" s="17">
        <v>0</v>
      </c>
      <c r="I256" s="17">
        <v>0</v>
      </c>
      <c r="J256" s="17">
        <v>0</v>
      </c>
      <c r="K256" s="17">
        <v>14</v>
      </c>
      <c r="L256" s="17">
        <v>26</v>
      </c>
      <c r="M256" s="17">
        <v>12</v>
      </c>
      <c r="N256" s="17">
        <v>4193</v>
      </c>
      <c r="O256" s="17">
        <v>36643.516000000003</v>
      </c>
    </row>
    <row r="257" spans="1:15">
      <c r="A257" s="151" t="s">
        <v>580</v>
      </c>
      <c r="B257" s="17" t="s">
        <v>989</v>
      </c>
      <c r="C257" s="17">
        <v>0</v>
      </c>
      <c r="D257" s="17" t="s">
        <v>989</v>
      </c>
      <c r="E257" s="17">
        <v>49</v>
      </c>
      <c r="F257" s="17">
        <v>0</v>
      </c>
      <c r="G257" s="17">
        <v>7</v>
      </c>
      <c r="H257" s="17">
        <v>5</v>
      </c>
      <c r="I257" s="17" t="s">
        <v>989</v>
      </c>
      <c r="J257" s="17" t="s">
        <v>989</v>
      </c>
      <c r="K257" s="17">
        <v>37</v>
      </c>
      <c r="L257" s="17">
        <v>53</v>
      </c>
      <c r="M257" s="17">
        <v>15</v>
      </c>
      <c r="N257" s="17">
        <v>5299</v>
      </c>
      <c r="O257" s="17">
        <v>79118.975999999995</v>
      </c>
    </row>
    <row r="258" spans="1:15">
      <c r="A258" s="151" t="s">
        <v>581</v>
      </c>
      <c r="B258" s="17">
        <v>6</v>
      </c>
      <c r="C258" s="17">
        <v>0</v>
      </c>
      <c r="D258" s="17">
        <v>4</v>
      </c>
      <c r="E258" s="17">
        <v>26</v>
      </c>
      <c r="F258" s="17">
        <v>0</v>
      </c>
      <c r="G258" s="17">
        <v>13</v>
      </c>
      <c r="H258" s="17">
        <v>5</v>
      </c>
      <c r="I258" s="17">
        <v>4</v>
      </c>
      <c r="J258" s="17">
        <v>0</v>
      </c>
      <c r="K258" s="17">
        <v>31</v>
      </c>
      <c r="L258" s="17">
        <v>45</v>
      </c>
      <c r="M258" s="17">
        <v>9</v>
      </c>
      <c r="N258" s="17">
        <v>3090</v>
      </c>
      <c r="O258" s="17">
        <v>73948.945999999996</v>
      </c>
    </row>
    <row r="259" spans="1:15">
      <c r="A259" s="151" t="s">
        <v>582</v>
      </c>
      <c r="B259" s="17" t="s">
        <v>989</v>
      </c>
      <c r="C259" s="17">
        <v>0</v>
      </c>
      <c r="D259" s="17" t="s">
        <v>989</v>
      </c>
      <c r="E259" s="17">
        <v>35</v>
      </c>
      <c r="F259" s="17">
        <v>4</v>
      </c>
      <c r="G259" s="17">
        <v>0</v>
      </c>
      <c r="H259" s="17" t="s">
        <v>989</v>
      </c>
      <c r="I259" s="17">
        <v>0</v>
      </c>
      <c r="J259" s="17">
        <v>0</v>
      </c>
      <c r="K259" s="17">
        <v>33</v>
      </c>
      <c r="L259" s="17">
        <v>42</v>
      </c>
      <c r="M259" s="17">
        <v>16</v>
      </c>
      <c r="N259" s="17">
        <v>4802</v>
      </c>
      <c r="O259" s="17">
        <v>67069.163</v>
      </c>
    </row>
    <row r="260" spans="1:15">
      <c r="A260" s="151" t="s">
        <v>583</v>
      </c>
      <c r="B260" s="17">
        <v>10</v>
      </c>
      <c r="C260" s="17">
        <v>0</v>
      </c>
      <c r="D260" s="17">
        <v>5</v>
      </c>
      <c r="E260" s="17">
        <v>7</v>
      </c>
      <c r="F260" s="17">
        <v>0</v>
      </c>
      <c r="G260" s="17">
        <v>4</v>
      </c>
      <c r="H260" s="17" t="s">
        <v>989</v>
      </c>
      <c r="I260" s="17">
        <v>7</v>
      </c>
      <c r="J260" s="17">
        <v>0</v>
      </c>
      <c r="K260" s="17">
        <v>11</v>
      </c>
      <c r="L260" s="17">
        <v>35</v>
      </c>
      <c r="M260" s="17">
        <v>10</v>
      </c>
      <c r="N260" s="17">
        <v>3702</v>
      </c>
      <c r="O260" s="17">
        <v>50716.758999999998</v>
      </c>
    </row>
    <row r="261" spans="1:15">
      <c r="A261" s="151" t="s">
        <v>584</v>
      </c>
      <c r="B261" s="17" t="s">
        <v>989</v>
      </c>
      <c r="C261" s="17">
        <v>0</v>
      </c>
      <c r="D261" s="17" t="s">
        <v>989</v>
      </c>
      <c r="E261" s="17">
        <v>10</v>
      </c>
      <c r="F261" s="17" t="s">
        <v>989</v>
      </c>
      <c r="G261" s="17">
        <v>0</v>
      </c>
      <c r="H261" s="17">
        <v>0</v>
      </c>
      <c r="I261" s="17" t="s">
        <v>989</v>
      </c>
      <c r="J261" s="17">
        <v>0</v>
      </c>
      <c r="K261" s="17">
        <v>11</v>
      </c>
      <c r="L261" s="17">
        <v>18</v>
      </c>
      <c r="M261" s="17">
        <v>9</v>
      </c>
      <c r="N261" s="17">
        <v>3227</v>
      </c>
      <c r="O261" s="17">
        <v>29262.094000000001</v>
      </c>
    </row>
    <row r="262" spans="1:15" ht="18.75" customHeight="1">
      <c r="A262" s="145" t="s">
        <v>585</v>
      </c>
      <c r="B262" s="17"/>
      <c r="C262" s="17"/>
      <c r="D262" s="17"/>
      <c r="E262" s="17"/>
      <c r="F262" s="17"/>
      <c r="G262" s="17"/>
      <c r="H262" s="17"/>
      <c r="I262" s="17"/>
      <c r="J262" s="17"/>
      <c r="K262" s="17"/>
      <c r="L262" s="17"/>
      <c r="M262" s="17"/>
      <c r="N262" s="17"/>
      <c r="O262" s="17"/>
    </row>
    <row r="263" spans="1:15">
      <c r="A263" s="151" t="s">
        <v>586</v>
      </c>
      <c r="B263" s="17">
        <v>8</v>
      </c>
      <c r="C263" s="17">
        <v>0</v>
      </c>
      <c r="D263" s="17">
        <v>7</v>
      </c>
      <c r="E263" s="17">
        <v>44</v>
      </c>
      <c r="F263" s="17" t="s">
        <v>989</v>
      </c>
      <c r="G263" s="17">
        <v>17</v>
      </c>
      <c r="H263" s="17">
        <v>9</v>
      </c>
      <c r="I263" s="17" t="s">
        <v>989</v>
      </c>
      <c r="J263" s="17">
        <v>0</v>
      </c>
      <c r="K263" s="17">
        <v>109</v>
      </c>
      <c r="L263" s="17">
        <v>143</v>
      </c>
      <c r="M263" s="17">
        <v>42</v>
      </c>
      <c r="N263" s="17">
        <v>14918</v>
      </c>
      <c r="O263" s="17">
        <v>219856.74299999999</v>
      </c>
    </row>
    <row r="264" spans="1:15">
      <c r="A264" s="151" t="s">
        <v>587</v>
      </c>
      <c r="B264" s="17">
        <v>39</v>
      </c>
      <c r="C264" s="17" t="s">
        <v>989</v>
      </c>
      <c r="D264" s="17">
        <v>14</v>
      </c>
      <c r="E264" s="17">
        <v>300</v>
      </c>
      <c r="F264" s="17">
        <v>44</v>
      </c>
      <c r="G264" s="17">
        <v>82</v>
      </c>
      <c r="H264" s="17">
        <v>78</v>
      </c>
      <c r="I264" s="17">
        <v>9</v>
      </c>
      <c r="J264" s="17">
        <v>0</v>
      </c>
      <c r="K264" s="17">
        <v>301</v>
      </c>
      <c r="L264" s="17">
        <v>503</v>
      </c>
      <c r="M264" s="17">
        <v>134</v>
      </c>
      <c r="N264" s="17">
        <v>38531</v>
      </c>
      <c r="O264" s="17">
        <v>689785.36600000004</v>
      </c>
    </row>
    <row r="265" spans="1:15">
      <c r="A265" s="151" t="s">
        <v>588</v>
      </c>
      <c r="B265" s="17">
        <v>6</v>
      </c>
      <c r="C265" s="17">
        <v>0</v>
      </c>
      <c r="D265" s="17" t="s">
        <v>989</v>
      </c>
      <c r="E265" s="17">
        <v>19</v>
      </c>
      <c r="F265" s="17" t="s">
        <v>989</v>
      </c>
      <c r="G265" s="17">
        <v>0</v>
      </c>
      <c r="H265" s="17" t="s">
        <v>989</v>
      </c>
      <c r="I265" s="17">
        <v>0</v>
      </c>
      <c r="J265" s="17">
        <v>0</v>
      </c>
      <c r="K265" s="17">
        <v>21</v>
      </c>
      <c r="L265" s="17">
        <v>38</v>
      </c>
      <c r="M265" s="17">
        <v>23</v>
      </c>
      <c r="N265" s="17">
        <v>7131</v>
      </c>
      <c r="O265" s="17">
        <v>57216.98</v>
      </c>
    </row>
    <row r="266" spans="1:15">
      <c r="A266" s="151" t="s">
        <v>589</v>
      </c>
      <c r="B266" s="17">
        <v>24</v>
      </c>
      <c r="C266" s="17">
        <v>0</v>
      </c>
      <c r="D266" s="17">
        <v>10</v>
      </c>
      <c r="E266" s="17">
        <v>73</v>
      </c>
      <c r="F266" s="17">
        <v>10</v>
      </c>
      <c r="G266" s="17">
        <v>51</v>
      </c>
      <c r="H266" s="17">
        <v>13</v>
      </c>
      <c r="I266" s="17" t="s">
        <v>989</v>
      </c>
      <c r="J266" s="17">
        <v>0</v>
      </c>
      <c r="K266" s="17">
        <v>140</v>
      </c>
      <c r="L266" s="17">
        <v>208</v>
      </c>
      <c r="M266" s="17">
        <v>58</v>
      </c>
      <c r="N266" s="17">
        <v>20339</v>
      </c>
      <c r="O266" s="17">
        <v>314395.76899999997</v>
      </c>
    </row>
    <row r="267" spans="1:15">
      <c r="A267" s="151" t="s">
        <v>590</v>
      </c>
      <c r="B267" s="17">
        <v>14</v>
      </c>
      <c r="C267" s="17">
        <v>0</v>
      </c>
      <c r="D267" s="17">
        <v>6</v>
      </c>
      <c r="E267" s="17">
        <v>41</v>
      </c>
      <c r="F267" s="17">
        <v>6</v>
      </c>
      <c r="G267" s="17">
        <v>14</v>
      </c>
      <c r="H267" s="17">
        <v>4</v>
      </c>
      <c r="I267" s="17">
        <v>7</v>
      </c>
      <c r="J267" s="17">
        <v>0</v>
      </c>
      <c r="K267" s="17">
        <v>65</v>
      </c>
      <c r="L267" s="17">
        <v>90</v>
      </c>
      <c r="M267" s="17">
        <v>30</v>
      </c>
      <c r="N267" s="17">
        <v>10722</v>
      </c>
      <c r="O267" s="17">
        <v>155103.573</v>
      </c>
    </row>
    <row r="268" spans="1:15">
      <c r="A268" s="151" t="s">
        <v>591</v>
      </c>
      <c r="B268" s="17">
        <v>4</v>
      </c>
      <c r="C268" s="17">
        <v>0</v>
      </c>
      <c r="D268" s="17" t="s">
        <v>989</v>
      </c>
      <c r="E268" s="17">
        <v>13</v>
      </c>
      <c r="F268" s="17">
        <v>4</v>
      </c>
      <c r="G268" s="17">
        <v>6</v>
      </c>
      <c r="H268" s="17" t="s">
        <v>989</v>
      </c>
      <c r="I268" s="17" t="s">
        <v>989</v>
      </c>
      <c r="J268" s="17">
        <v>0</v>
      </c>
      <c r="K268" s="17">
        <v>19</v>
      </c>
      <c r="L268" s="17">
        <v>26</v>
      </c>
      <c r="M268" s="17">
        <v>22</v>
      </c>
      <c r="N268" s="17">
        <v>7530</v>
      </c>
      <c r="O268" s="17">
        <v>57168.366999999998</v>
      </c>
    </row>
    <row r="269" spans="1:15">
      <c r="A269" s="151" t="s">
        <v>592</v>
      </c>
      <c r="B269" s="17">
        <v>4</v>
      </c>
      <c r="C269" s="17">
        <v>0</v>
      </c>
      <c r="D269" s="17" t="s">
        <v>989</v>
      </c>
      <c r="E269" s="17">
        <v>19</v>
      </c>
      <c r="F269" s="17">
        <v>0</v>
      </c>
      <c r="G269" s="17" t="s">
        <v>989</v>
      </c>
      <c r="H269" s="17">
        <v>0</v>
      </c>
      <c r="I269" s="17">
        <v>0</v>
      </c>
      <c r="J269" s="17">
        <v>0</v>
      </c>
      <c r="K269" s="17">
        <v>22</v>
      </c>
      <c r="L269" s="17">
        <v>20</v>
      </c>
      <c r="M269" s="17">
        <v>16</v>
      </c>
      <c r="N269" s="17">
        <v>5356</v>
      </c>
      <c r="O269" s="17">
        <v>48285.601000000002</v>
      </c>
    </row>
    <row r="270" spans="1:15">
      <c r="A270" s="151" t="s">
        <v>593</v>
      </c>
      <c r="B270" s="17" t="s">
        <v>989</v>
      </c>
      <c r="C270" s="17">
        <v>0</v>
      </c>
      <c r="D270" s="17">
        <v>4</v>
      </c>
      <c r="E270" s="17">
        <v>26</v>
      </c>
      <c r="F270" s="17">
        <v>0</v>
      </c>
      <c r="G270" s="17" t="s">
        <v>989</v>
      </c>
      <c r="H270" s="17">
        <v>0</v>
      </c>
      <c r="I270" s="17">
        <v>0</v>
      </c>
      <c r="J270" s="17">
        <v>0</v>
      </c>
      <c r="K270" s="17">
        <v>50</v>
      </c>
      <c r="L270" s="17">
        <v>57</v>
      </c>
      <c r="M270" s="17">
        <v>10</v>
      </c>
      <c r="N270" s="17">
        <v>3273</v>
      </c>
      <c r="O270" s="17">
        <v>86258.826000000001</v>
      </c>
    </row>
    <row r="271" spans="1:15">
      <c r="A271" s="151" t="s">
        <v>594</v>
      </c>
      <c r="B271" s="17">
        <v>14</v>
      </c>
      <c r="C271" s="17">
        <v>0</v>
      </c>
      <c r="D271" s="17">
        <v>17</v>
      </c>
      <c r="E271" s="17">
        <v>95</v>
      </c>
      <c r="F271" s="17">
        <v>11</v>
      </c>
      <c r="G271" s="17">
        <v>24</v>
      </c>
      <c r="H271" s="17">
        <v>6</v>
      </c>
      <c r="I271" s="17">
        <v>5</v>
      </c>
      <c r="J271" s="17">
        <v>0</v>
      </c>
      <c r="K271" s="17">
        <v>98</v>
      </c>
      <c r="L271" s="17">
        <v>172</v>
      </c>
      <c r="M271" s="17">
        <v>50</v>
      </c>
      <c r="N271" s="17">
        <v>16408</v>
      </c>
      <c r="O271" s="17">
        <v>233692.29800000001</v>
      </c>
    </row>
    <row r="272" spans="1:15">
      <c r="A272" s="151" t="s">
        <v>595</v>
      </c>
      <c r="B272" s="17">
        <v>8</v>
      </c>
      <c r="C272" s="17">
        <v>0</v>
      </c>
      <c r="D272" s="17">
        <v>5</v>
      </c>
      <c r="E272" s="17">
        <v>47</v>
      </c>
      <c r="F272" s="17" t="s">
        <v>989</v>
      </c>
      <c r="G272" s="17">
        <v>22</v>
      </c>
      <c r="H272" s="17" t="s">
        <v>989</v>
      </c>
      <c r="I272" s="17" t="s">
        <v>989</v>
      </c>
      <c r="J272" s="17">
        <v>0</v>
      </c>
      <c r="K272" s="17">
        <v>105</v>
      </c>
      <c r="L272" s="17">
        <v>122</v>
      </c>
      <c r="M272" s="17">
        <v>32</v>
      </c>
      <c r="N272" s="17">
        <v>10664</v>
      </c>
      <c r="O272" s="17">
        <v>202131.617</v>
      </c>
    </row>
    <row r="273" spans="1:15" ht="18.75" customHeight="1">
      <c r="A273" s="145" t="s">
        <v>596</v>
      </c>
      <c r="B273" s="17"/>
      <c r="C273" s="17"/>
      <c r="D273" s="17"/>
      <c r="E273" s="17"/>
      <c r="F273" s="17"/>
      <c r="G273" s="17"/>
      <c r="H273" s="17"/>
      <c r="I273" s="17"/>
      <c r="J273" s="17"/>
      <c r="K273" s="17"/>
      <c r="L273" s="17"/>
      <c r="M273" s="17"/>
      <c r="N273" s="17"/>
      <c r="O273" s="17"/>
    </row>
    <row r="274" spans="1:15">
      <c r="A274" s="151" t="s">
        <v>597</v>
      </c>
      <c r="B274" s="17">
        <v>13</v>
      </c>
      <c r="C274" s="17">
        <v>0</v>
      </c>
      <c r="D274" s="17">
        <v>29</v>
      </c>
      <c r="E274" s="17">
        <v>98</v>
      </c>
      <c r="F274" s="17">
        <v>9</v>
      </c>
      <c r="G274" s="17">
        <v>0</v>
      </c>
      <c r="H274" s="17">
        <v>19</v>
      </c>
      <c r="I274" s="17">
        <v>0</v>
      </c>
      <c r="J274" s="17">
        <v>0</v>
      </c>
      <c r="K274" s="17">
        <v>117</v>
      </c>
      <c r="L274" s="17">
        <v>167</v>
      </c>
      <c r="M274" s="17">
        <v>43</v>
      </c>
      <c r="N274" s="17">
        <v>15038</v>
      </c>
      <c r="O274" s="17">
        <v>238680.25599999999</v>
      </c>
    </row>
    <row r="275" spans="1:15">
      <c r="A275" s="151" t="s">
        <v>598</v>
      </c>
      <c r="B275" s="17" t="s">
        <v>989</v>
      </c>
      <c r="C275" s="17">
        <v>0</v>
      </c>
      <c r="D275" s="17" t="s">
        <v>989</v>
      </c>
      <c r="E275" s="17">
        <v>37</v>
      </c>
      <c r="F275" s="17" t="s">
        <v>989</v>
      </c>
      <c r="G275" s="17">
        <v>8</v>
      </c>
      <c r="H275" s="17">
        <v>6</v>
      </c>
      <c r="I275" s="17" t="s">
        <v>989</v>
      </c>
      <c r="J275" s="17">
        <v>0</v>
      </c>
      <c r="K275" s="17">
        <v>79</v>
      </c>
      <c r="L275" s="17">
        <v>89</v>
      </c>
      <c r="M275" s="17">
        <v>28</v>
      </c>
      <c r="N275" s="17">
        <v>10506</v>
      </c>
      <c r="O275" s="17">
        <v>151070.606</v>
      </c>
    </row>
    <row r="276" spans="1:15">
      <c r="A276" s="151" t="s">
        <v>599</v>
      </c>
      <c r="B276" s="17">
        <v>10</v>
      </c>
      <c r="C276" s="17">
        <v>0</v>
      </c>
      <c r="D276" s="17">
        <v>5</v>
      </c>
      <c r="E276" s="17">
        <v>122</v>
      </c>
      <c r="F276" s="17">
        <v>0</v>
      </c>
      <c r="G276" s="17">
        <v>17</v>
      </c>
      <c r="H276" s="17">
        <v>8</v>
      </c>
      <c r="I276" s="17">
        <v>4</v>
      </c>
      <c r="J276" s="17" t="s">
        <v>989</v>
      </c>
      <c r="K276" s="17">
        <v>69</v>
      </c>
      <c r="L276" s="17">
        <v>99</v>
      </c>
      <c r="M276" s="17">
        <v>36</v>
      </c>
      <c r="N276" s="17">
        <v>12192</v>
      </c>
      <c r="O276" s="17">
        <v>163024.10500000001</v>
      </c>
    </row>
    <row r="277" spans="1:15">
      <c r="A277" s="151" t="s">
        <v>600</v>
      </c>
      <c r="B277" s="17">
        <v>52</v>
      </c>
      <c r="C277" s="17">
        <v>0</v>
      </c>
      <c r="D277" s="17">
        <v>49</v>
      </c>
      <c r="E277" s="17">
        <v>233</v>
      </c>
      <c r="F277" s="17">
        <v>21</v>
      </c>
      <c r="G277" s="17">
        <v>65</v>
      </c>
      <c r="H277" s="17">
        <v>53</v>
      </c>
      <c r="I277" s="17">
        <v>5</v>
      </c>
      <c r="J277" s="17">
        <v>0</v>
      </c>
      <c r="K277" s="17">
        <v>288</v>
      </c>
      <c r="L277" s="17">
        <v>432</v>
      </c>
      <c r="M277" s="17">
        <v>138</v>
      </c>
      <c r="N277" s="17">
        <v>45566</v>
      </c>
      <c r="O277" s="17">
        <v>658266.07900000003</v>
      </c>
    </row>
    <row r="278" spans="1:15">
      <c r="A278" s="151" t="s">
        <v>601</v>
      </c>
      <c r="B278" s="17" t="s">
        <v>989</v>
      </c>
      <c r="C278" s="17">
        <v>0</v>
      </c>
      <c r="D278" s="17">
        <v>10</v>
      </c>
      <c r="E278" s="17">
        <v>41</v>
      </c>
      <c r="F278" s="17" t="s">
        <v>989</v>
      </c>
      <c r="G278" s="17">
        <v>10</v>
      </c>
      <c r="H278" s="17">
        <v>4</v>
      </c>
      <c r="I278" s="17">
        <v>0</v>
      </c>
      <c r="J278" s="17">
        <v>0</v>
      </c>
      <c r="K278" s="17">
        <v>56</v>
      </c>
      <c r="L278" s="17">
        <v>73</v>
      </c>
      <c r="M278" s="17">
        <v>27</v>
      </c>
      <c r="N278" s="17">
        <v>8433</v>
      </c>
      <c r="O278" s="17">
        <v>115708.482</v>
      </c>
    </row>
    <row r="279" spans="1:15">
      <c r="A279" s="151" t="s">
        <v>602</v>
      </c>
      <c r="B279" s="17">
        <v>0</v>
      </c>
      <c r="C279" s="17">
        <v>0</v>
      </c>
      <c r="D279" s="17" t="s">
        <v>989</v>
      </c>
      <c r="E279" s="17">
        <v>16</v>
      </c>
      <c r="F279" s="17">
        <v>0</v>
      </c>
      <c r="G279" s="17">
        <v>7</v>
      </c>
      <c r="H279" s="17">
        <v>0</v>
      </c>
      <c r="I279" s="17">
        <v>9</v>
      </c>
      <c r="J279" s="17">
        <v>0</v>
      </c>
      <c r="K279" s="17">
        <v>29</v>
      </c>
      <c r="L279" s="17">
        <v>49</v>
      </c>
      <c r="M279" s="17">
        <v>13</v>
      </c>
      <c r="N279" s="17">
        <v>4611</v>
      </c>
      <c r="O279" s="17">
        <v>75161.740999999995</v>
      </c>
    </row>
    <row r="280" spans="1:15">
      <c r="A280" s="151" t="s">
        <v>603</v>
      </c>
      <c r="B280" s="17">
        <v>37</v>
      </c>
      <c r="C280" s="17" t="s">
        <v>989</v>
      </c>
      <c r="D280" s="17">
        <v>37</v>
      </c>
      <c r="E280" s="17">
        <v>99</v>
      </c>
      <c r="F280" s="17">
        <v>8</v>
      </c>
      <c r="G280" s="17">
        <v>35</v>
      </c>
      <c r="H280" s="17">
        <v>22</v>
      </c>
      <c r="I280" s="17">
        <v>4</v>
      </c>
      <c r="J280" s="17">
        <v>0</v>
      </c>
      <c r="K280" s="17">
        <v>205</v>
      </c>
      <c r="L280" s="17">
        <v>366</v>
      </c>
      <c r="M280" s="17">
        <v>74</v>
      </c>
      <c r="N280" s="17">
        <v>23550</v>
      </c>
      <c r="O280" s="17">
        <v>454576.44500000001</v>
      </c>
    </row>
    <row r="281" spans="1:15" ht="18.75" customHeight="1">
      <c r="A281" s="145" t="s">
        <v>604</v>
      </c>
      <c r="B281" s="17"/>
      <c r="C281" s="17"/>
      <c r="D281" s="17"/>
      <c r="E281" s="17"/>
      <c r="F281" s="17"/>
      <c r="G281" s="17"/>
      <c r="H281" s="17"/>
      <c r="I281" s="17"/>
      <c r="J281" s="17"/>
      <c r="K281" s="17"/>
      <c r="L281" s="17"/>
      <c r="M281" s="17"/>
      <c r="N281" s="17"/>
      <c r="O281" s="17"/>
    </row>
    <row r="282" spans="1:15">
      <c r="A282" s="151" t="s">
        <v>605</v>
      </c>
      <c r="B282" s="17" t="s">
        <v>989</v>
      </c>
      <c r="C282" s="17">
        <v>0</v>
      </c>
      <c r="D282" s="17">
        <v>5</v>
      </c>
      <c r="E282" s="17">
        <v>7</v>
      </c>
      <c r="F282" s="17" t="s">
        <v>989</v>
      </c>
      <c r="G282" s="17">
        <v>4</v>
      </c>
      <c r="H282" s="17" t="s">
        <v>989</v>
      </c>
      <c r="I282" s="17">
        <v>0</v>
      </c>
      <c r="J282" s="17" t="s">
        <v>989</v>
      </c>
      <c r="K282" s="17">
        <v>25</v>
      </c>
      <c r="L282" s="17">
        <v>24</v>
      </c>
      <c r="M282" s="17">
        <v>11</v>
      </c>
      <c r="N282" s="17">
        <v>4220</v>
      </c>
      <c r="O282" s="17">
        <v>50837.902999999998</v>
      </c>
    </row>
    <row r="283" spans="1:15">
      <c r="A283" s="151" t="s">
        <v>606</v>
      </c>
      <c r="B283" s="17" t="s">
        <v>989</v>
      </c>
      <c r="C283" s="17">
        <v>0</v>
      </c>
      <c r="D283" s="17">
        <v>0</v>
      </c>
      <c r="E283" s="17">
        <v>15</v>
      </c>
      <c r="F283" s="17">
        <v>0</v>
      </c>
      <c r="G283" s="17">
        <v>5</v>
      </c>
      <c r="H283" s="17" t="s">
        <v>989</v>
      </c>
      <c r="I283" s="17" t="s">
        <v>989</v>
      </c>
      <c r="J283" s="17">
        <v>0</v>
      </c>
      <c r="K283" s="17">
        <v>11</v>
      </c>
      <c r="L283" s="17">
        <v>21</v>
      </c>
      <c r="M283" s="17">
        <v>7</v>
      </c>
      <c r="N283" s="17">
        <v>2869</v>
      </c>
      <c r="O283" s="17">
        <v>30914.458999999999</v>
      </c>
    </row>
    <row r="284" spans="1:15">
      <c r="A284" s="151" t="s">
        <v>607</v>
      </c>
      <c r="B284" s="17" t="s">
        <v>989</v>
      </c>
      <c r="C284" s="17">
        <v>0</v>
      </c>
      <c r="D284" s="17" t="s">
        <v>989</v>
      </c>
      <c r="E284" s="17">
        <v>23</v>
      </c>
      <c r="F284" s="17">
        <v>0</v>
      </c>
      <c r="G284" s="17" t="s">
        <v>989</v>
      </c>
      <c r="H284" s="17" t="s">
        <v>989</v>
      </c>
      <c r="I284" s="17" t="s">
        <v>989</v>
      </c>
      <c r="J284" s="17">
        <v>0</v>
      </c>
      <c r="K284" s="17">
        <v>30</v>
      </c>
      <c r="L284" s="17">
        <v>23</v>
      </c>
      <c r="M284" s="17">
        <v>7</v>
      </c>
      <c r="N284" s="17">
        <v>2025</v>
      </c>
      <c r="O284" s="17">
        <v>56360.892</v>
      </c>
    </row>
    <row r="285" spans="1:15">
      <c r="A285" s="151" t="s">
        <v>608</v>
      </c>
      <c r="B285" s="17" t="s">
        <v>989</v>
      </c>
      <c r="C285" s="17">
        <v>0</v>
      </c>
      <c r="D285" s="17" t="s">
        <v>989</v>
      </c>
      <c r="E285" s="17">
        <v>15</v>
      </c>
      <c r="F285" s="17" t="s">
        <v>989</v>
      </c>
      <c r="G285" s="17">
        <v>12</v>
      </c>
      <c r="H285" s="17">
        <v>15</v>
      </c>
      <c r="I285" s="17" t="s">
        <v>989</v>
      </c>
      <c r="J285" s="17">
        <v>0</v>
      </c>
      <c r="K285" s="17">
        <v>50</v>
      </c>
      <c r="L285" s="17">
        <v>45</v>
      </c>
      <c r="M285" s="17">
        <v>12</v>
      </c>
      <c r="N285" s="17">
        <v>3767</v>
      </c>
      <c r="O285" s="17">
        <v>97085.748999999996</v>
      </c>
    </row>
    <row r="286" spans="1:15">
      <c r="A286" s="151" t="s">
        <v>609</v>
      </c>
      <c r="B286" s="17" t="s">
        <v>989</v>
      </c>
      <c r="C286" s="17">
        <v>0</v>
      </c>
      <c r="D286" s="17" t="s">
        <v>989</v>
      </c>
      <c r="E286" s="17">
        <v>9</v>
      </c>
      <c r="F286" s="17" t="s">
        <v>989</v>
      </c>
      <c r="G286" s="17" t="s">
        <v>989</v>
      </c>
      <c r="H286" s="17">
        <v>0</v>
      </c>
      <c r="I286" s="17">
        <v>0</v>
      </c>
      <c r="J286" s="17">
        <v>0</v>
      </c>
      <c r="K286" s="17">
        <v>0</v>
      </c>
      <c r="L286" s="17">
        <v>4</v>
      </c>
      <c r="M286" s="17" t="s">
        <v>989</v>
      </c>
      <c r="N286" s="17">
        <v>944</v>
      </c>
      <c r="O286" s="17">
        <v>5850.0320000000002</v>
      </c>
    </row>
    <row r="287" spans="1:15">
      <c r="A287" s="151" t="s">
        <v>610</v>
      </c>
      <c r="B287" s="17">
        <v>5</v>
      </c>
      <c r="C287" s="17">
        <v>0</v>
      </c>
      <c r="D287" s="17" t="s">
        <v>989</v>
      </c>
      <c r="E287" s="17">
        <v>39</v>
      </c>
      <c r="F287" s="17">
        <v>0</v>
      </c>
      <c r="G287" s="17">
        <v>5</v>
      </c>
      <c r="H287" s="17" t="s">
        <v>989</v>
      </c>
      <c r="I287" s="17">
        <v>7</v>
      </c>
      <c r="J287" s="17">
        <v>0</v>
      </c>
      <c r="K287" s="17">
        <v>40</v>
      </c>
      <c r="L287" s="17">
        <v>34</v>
      </c>
      <c r="M287" s="17">
        <v>7</v>
      </c>
      <c r="N287" s="17">
        <v>1861</v>
      </c>
      <c r="O287" s="17">
        <v>81383.191000000006</v>
      </c>
    </row>
    <row r="288" spans="1:15">
      <c r="A288" s="151" t="s">
        <v>611</v>
      </c>
      <c r="B288" s="17">
        <v>6</v>
      </c>
      <c r="C288" s="17">
        <v>0</v>
      </c>
      <c r="D288" s="17">
        <v>8</v>
      </c>
      <c r="E288" s="17">
        <v>15</v>
      </c>
      <c r="F288" s="17">
        <v>4</v>
      </c>
      <c r="G288" s="17" t="s">
        <v>989</v>
      </c>
      <c r="H288" s="17" t="s">
        <v>989</v>
      </c>
      <c r="I288" s="17" t="s">
        <v>989</v>
      </c>
      <c r="J288" s="17">
        <v>0</v>
      </c>
      <c r="K288" s="17">
        <v>15</v>
      </c>
      <c r="L288" s="17">
        <v>17</v>
      </c>
      <c r="M288" s="17">
        <v>7</v>
      </c>
      <c r="N288" s="17">
        <v>2339</v>
      </c>
      <c r="O288" s="17">
        <v>37252.493999999999</v>
      </c>
    </row>
    <row r="289" spans="1:15">
      <c r="A289" s="151" t="s">
        <v>612</v>
      </c>
      <c r="B289" s="17">
        <v>45</v>
      </c>
      <c r="C289" s="17">
        <v>0</v>
      </c>
      <c r="D289" s="17">
        <v>75</v>
      </c>
      <c r="E289" s="17">
        <v>175</v>
      </c>
      <c r="F289" s="17">
        <v>34</v>
      </c>
      <c r="G289" s="17">
        <v>65</v>
      </c>
      <c r="H289" s="17">
        <v>49</v>
      </c>
      <c r="I289" s="17">
        <v>4</v>
      </c>
      <c r="J289" s="17">
        <v>0</v>
      </c>
      <c r="K289" s="17">
        <v>481</v>
      </c>
      <c r="L289" s="17">
        <v>399</v>
      </c>
      <c r="M289" s="17">
        <v>80</v>
      </c>
      <c r="N289" s="17">
        <v>28786</v>
      </c>
      <c r="O289" s="17">
        <v>847737.70299999998</v>
      </c>
    </row>
    <row r="290" spans="1:15" ht="18.75" customHeight="1">
      <c r="A290" s="145" t="s">
        <v>613</v>
      </c>
      <c r="B290" s="17"/>
      <c r="C290" s="17"/>
      <c r="D290" s="17"/>
      <c r="E290" s="17"/>
      <c r="F290" s="17"/>
      <c r="G290" s="17"/>
      <c r="H290" s="17"/>
      <c r="I290" s="17"/>
      <c r="J290" s="17"/>
      <c r="K290" s="17"/>
      <c r="L290" s="17"/>
      <c r="M290" s="17"/>
      <c r="N290" s="17"/>
      <c r="O290" s="17"/>
    </row>
    <row r="291" spans="1:15">
      <c r="A291" s="151" t="s">
        <v>614</v>
      </c>
      <c r="B291" s="17" t="s">
        <v>989</v>
      </c>
      <c r="C291" s="17">
        <v>0</v>
      </c>
      <c r="D291" s="17" t="s">
        <v>989</v>
      </c>
      <c r="E291" s="17" t="s">
        <v>989</v>
      </c>
      <c r="F291" s="17" t="s">
        <v>989</v>
      </c>
      <c r="G291" s="17">
        <v>4</v>
      </c>
      <c r="H291" s="17" t="s">
        <v>989</v>
      </c>
      <c r="I291" s="17">
        <v>0</v>
      </c>
      <c r="J291" s="17" t="s">
        <v>989</v>
      </c>
      <c r="K291" s="17">
        <v>0</v>
      </c>
      <c r="L291" s="17">
        <v>4</v>
      </c>
      <c r="M291" s="17">
        <v>0</v>
      </c>
      <c r="N291" s="17">
        <v>0</v>
      </c>
      <c r="O291" s="17">
        <v>4420.2809999999999</v>
      </c>
    </row>
    <row r="292" spans="1:15">
      <c r="A292" s="151" t="s">
        <v>615</v>
      </c>
      <c r="B292" s="17">
        <v>0</v>
      </c>
      <c r="C292" s="17">
        <v>0</v>
      </c>
      <c r="D292" s="17" t="s">
        <v>989</v>
      </c>
      <c r="E292" s="17">
        <v>7</v>
      </c>
      <c r="F292" s="17" t="s">
        <v>989</v>
      </c>
      <c r="G292" s="17" t="s">
        <v>989</v>
      </c>
      <c r="H292" s="17">
        <v>0</v>
      </c>
      <c r="I292" s="17" t="s">
        <v>989</v>
      </c>
      <c r="J292" s="17">
        <v>0</v>
      </c>
      <c r="K292" s="17">
        <v>6</v>
      </c>
      <c r="L292" s="17">
        <v>4</v>
      </c>
      <c r="M292" s="17" t="s">
        <v>989</v>
      </c>
      <c r="N292" s="17">
        <v>1078</v>
      </c>
      <c r="O292" s="17">
        <v>13147.049000000001</v>
      </c>
    </row>
    <row r="293" spans="1:15">
      <c r="A293" s="151" t="s">
        <v>616</v>
      </c>
      <c r="B293" s="17" t="s">
        <v>989</v>
      </c>
      <c r="C293" s="17">
        <v>0</v>
      </c>
      <c r="D293" s="17" t="s">
        <v>989</v>
      </c>
      <c r="E293" s="17">
        <v>48</v>
      </c>
      <c r="F293" s="17" t="s">
        <v>989</v>
      </c>
      <c r="G293" s="17">
        <v>6</v>
      </c>
      <c r="H293" s="17" t="s">
        <v>989</v>
      </c>
      <c r="I293" s="17" t="s">
        <v>989</v>
      </c>
      <c r="J293" s="17">
        <v>0</v>
      </c>
      <c r="K293" s="17">
        <v>78</v>
      </c>
      <c r="L293" s="17">
        <v>92</v>
      </c>
      <c r="M293" s="17">
        <v>11</v>
      </c>
      <c r="N293" s="17">
        <v>4173</v>
      </c>
      <c r="O293" s="17">
        <v>138163.97399999999</v>
      </c>
    </row>
    <row r="294" spans="1:15">
      <c r="A294" s="151" t="s">
        <v>617</v>
      </c>
      <c r="B294" s="17">
        <v>7</v>
      </c>
      <c r="C294" s="17">
        <v>0</v>
      </c>
      <c r="D294" s="17" t="s">
        <v>989</v>
      </c>
      <c r="E294" s="17">
        <v>10</v>
      </c>
      <c r="F294" s="17" t="s">
        <v>989</v>
      </c>
      <c r="G294" s="17" t="s">
        <v>989</v>
      </c>
      <c r="H294" s="17">
        <v>0</v>
      </c>
      <c r="I294" s="17" t="s">
        <v>989</v>
      </c>
      <c r="J294" s="17">
        <v>0</v>
      </c>
      <c r="K294" s="17">
        <v>0</v>
      </c>
      <c r="L294" s="17">
        <v>6</v>
      </c>
      <c r="M294" s="17" t="s">
        <v>989</v>
      </c>
      <c r="N294" s="17">
        <v>674</v>
      </c>
      <c r="O294" s="17">
        <v>13823.906999999999</v>
      </c>
    </row>
    <row r="295" spans="1:15">
      <c r="A295" s="151" t="s">
        <v>618</v>
      </c>
      <c r="B295" s="17" t="s">
        <v>989</v>
      </c>
      <c r="C295" s="17">
        <v>0</v>
      </c>
      <c r="D295" s="17">
        <v>0</v>
      </c>
      <c r="E295" s="17">
        <v>8</v>
      </c>
      <c r="F295" s="17">
        <v>0</v>
      </c>
      <c r="G295" s="17">
        <v>8</v>
      </c>
      <c r="H295" s="17">
        <v>0</v>
      </c>
      <c r="I295" s="17">
        <v>0</v>
      </c>
      <c r="J295" s="17">
        <v>0</v>
      </c>
      <c r="K295" s="17">
        <v>25</v>
      </c>
      <c r="L295" s="17">
        <v>24</v>
      </c>
      <c r="M295" s="17">
        <v>6</v>
      </c>
      <c r="N295" s="17">
        <v>1814</v>
      </c>
      <c r="O295" s="17">
        <v>46636.862000000001</v>
      </c>
    </row>
    <row r="296" spans="1:15">
      <c r="A296" s="151" t="s">
        <v>619</v>
      </c>
      <c r="B296" s="17" t="s">
        <v>989</v>
      </c>
      <c r="C296" s="17">
        <v>0</v>
      </c>
      <c r="D296" s="17" t="s">
        <v>989</v>
      </c>
      <c r="E296" s="17">
        <v>15</v>
      </c>
      <c r="F296" s="17" t="s">
        <v>989</v>
      </c>
      <c r="G296" s="17" t="s">
        <v>989</v>
      </c>
      <c r="H296" s="17">
        <v>0</v>
      </c>
      <c r="I296" s="17">
        <v>0</v>
      </c>
      <c r="J296" s="17">
        <v>0</v>
      </c>
      <c r="K296" s="17">
        <v>14</v>
      </c>
      <c r="L296" s="17">
        <v>17</v>
      </c>
      <c r="M296" s="17">
        <v>9</v>
      </c>
      <c r="N296" s="17">
        <v>3058</v>
      </c>
      <c r="O296" s="17">
        <v>31040.828000000001</v>
      </c>
    </row>
    <row r="297" spans="1:15">
      <c r="A297" s="151" t="s">
        <v>620</v>
      </c>
      <c r="B297" s="17">
        <v>0</v>
      </c>
      <c r="C297" s="17">
        <v>0</v>
      </c>
      <c r="D297" s="17">
        <v>6</v>
      </c>
      <c r="E297" s="17">
        <v>9</v>
      </c>
      <c r="F297" s="17" t="s">
        <v>989</v>
      </c>
      <c r="G297" s="17">
        <v>5</v>
      </c>
      <c r="H297" s="17">
        <v>4</v>
      </c>
      <c r="I297" s="17">
        <v>0</v>
      </c>
      <c r="J297" s="17">
        <v>0</v>
      </c>
      <c r="K297" s="17">
        <v>15</v>
      </c>
      <c r="L297" s="17">
        <v>23</v>
      </c>
      <c r="M297" s="17">
        <v>5</v>
      </c>
      <c r="N297" s="17">
        <v>1344</v>
      </c>
      <c r="O297" s="17">
        <v>31126.347000000002</v>
      </c>
    </row>
    <row r="298" spans="1:15">
      <c r="A298" s="151" t="s">
        <v>621</v>
      </c>
      <c r="B298" s="17">
        <v>15</v>
      </c>
      <c r="C298" s="17">
        <v>0</v>
      </c>
      <c r="D298" s="17">
        <v>20</v>
      </c>
      <c r="E298" s="17">
        <v>110</v>
      </c>
      <c r="F298" s="17">
        <v>19</v>
      </c>
      <c r="G298" s="17">
        <v>76</v>
      </c>
      <c r="H298" s="17">
        <v>27</v>
      </c>
      <c r="I298" s="17" t="s">
        <v>989</v>
      </c>
      <c r="J298" s="17">
        <v>0</v>
      </c>
      <c r="K298" s="17">
        <v>363</v>
      </c>
      <c r="L298" s="17">
        <v>424</v>
      </c>
      <c r="M298" s="17">
        <v>90</v>
      </c>
      <c r="N298" s="17">
        <v>30205</v>
      </c>
      <c r="O298" s="17">
        <v>676153.62699999998</v>
      </c>
    </row>
    <row r="299" spans="1:15">
      <c r="A299" s="151" t="s">
        <v>622</v>
      </c>
      <c r="B299" s="17">
        <v>5</v>
      </c>
      <c r="C299" s="17">
        <v>0</v>
      </c>
      <c r="D299" s="17">
        <v>0</v>
      </c>
      <c r="E299" s="17" t="s">
        <v>989</v>
      </c>
      <c r="F299" s="17">
        <v>0</v>
      </c>
      <c r="G299" s="17" t="s">
        <v>989</v>
      </c>
      <c r="H299" s="17" t="s">
        <v>989</v>
      </c>
      <c r="I299" s="17" t="s">
        <v>989</v>
      </c>
      <c r="J299" s="17">
        <v>0</v>
      </c>
      <c r="K299" s="17" t="s">
        <v>989</v>
      </c>
      <c r="L299" s="17">
        <v>4</v>
      </c>
      <c r="M299" s="17">
        <v>0</v>
      </c>
      <c r="N299" s="17">
        <v>0</v>
      </c>
      <c r="O299" s="17">
        <v>11309.535</v>
      </c>
    </row>
    <row r="300" spans="1:15">
      <c r="A300" s="151" t="s">
        <v>623</v>
      </c>
      <c r="B300" s="17">
        <v>5</v>
      </c>
      <c r="C300" s="17" t="s">
        <v>989</v>
      </c>
      <c r="D300" s="17">
        <v>4</v>
      </c>
      <c r="E300" s="17">
        <v>13</v>
      </c>
      <c r="F300" s="17">
        <v>0</v>
      </c>
      <c r="G300" s="17" t="s">
        <v>989</v>
      </c>
      <c r="H300" s="17" t="s">
        <v>989</v>
      </c>
      <c r="I300" s="17" t="s">
        <v>989</v>
      </c>
      <c r="J300" s="17">
        <v>0</v>
      </c>
      <c r="K300" s="17">
        <v>10</v>
      </c>
      <c r="L300" s="17">
        <v>26</v>
      </c>
      <c r="M300" s="17">
        <v>5</v>
      </c>
      <c r="N300" s="17">
        <v>1685</v>
      </c>
      <c r="O300" s="17">
        <v>29898.187999999998</v>
      </c>
    </row>
    <row r="301" spans="1:15">
      <c r="A301" s="151" t="s">
        <v>624</v>
      </c>
      <c r="B301" s="17">
        <v>80</v>
      </c>
      <c r="C301" s="17" t="s">
        <v>989</v>
      </c>
      <c r="D301" s="17">
        <v>135</v>
      </c>
      <c r="E301" s="17">
        <v>227</v>
      </c>
      <c r="F301" s="17">
        <v>78</v>
      </c>
      <c r="G301" s="17">
        <v>132</v>
      </c>
      <c r="H301" s="17">
        <v>61</v>
      </c>
      <c r="I301" s="17" t="s">
        <v>989</v>
      </c>
      <c r="J301" s="17">
        <v>0</v>
      </c>
      <c r="K301" s="17">
        <v>527</v>
      </c>
      <c r="L301" s="17">
        <v>537</v>
      </c>
      <c r="M301" s="17">
        <v>167</v>
      </c>
      <c r="N301" s="17">
        <v>56622</v>
      </c>
      <c r="O301" s="17">
        <v>1057752.379</v>
      </c>
    </row>
    <row r="302" spans="1:15">
      <c r="A302" s="151" t="s">
        <v>625</v>
      </c>
      <c r="B302" s="17">
        <v>7</v>
      </c>
      <c r="C302" s="17">
        <v>0</v>
      </c>
      <c r="D302" s="17" t="s">
        <v>989</v>
      </c>
      <c r="E302" s="17">
        <v>34</v>
      </c>
      <c r="F302" s="17" t="s">
        <v>989</v>
      </c>
      <c r="G302" s="17">
        <v>6</v>
      </c>
      <c r="H302" s="17">
        <v>5</v>
      </c>
      <c r="I302" s="17">
        <v>0</v>
      </c>
      <c r="J302" s="17">
        <v>0</v>
      </c>
      <c r="K302" s="17">
        <v>22</v>
      </c>
      <c r="L302" s="17">
        <v>24</v>
      </c>
      <c r="M302" s="17">
        <v>13</v>
      </c>
      <c r="N302" s="17">
        <v>4677</v>
      </c>
      <c r="O302" s="17">
        <v>52845.572999999997</v>
      </c>
    </row>
    <row r="303" spans="1:15">
      <c r="A303" s="151" t="s">
        <v>626</v>
      </c>
      <c r="B303" s="17">
        <v>8</v>
      </c>
      <c r="C303" s="17">
        <v>0</v>
      </c>
      <c r="D303" s="17">
        <v>4</v>
      </c>
      <c r="E303" s="17">
        <v>11</v>
      </c>
      <c r="F303" s="17" t="s">
        <v>989</v>
      </c>
      <c r="G303" s="17" t="s">
        <v>989</v>
      </c>
      <c r="H303" s="17">
        <v>4</v>
      </c>
      <c r="I303" s="17">
        <v>0</v>
      </c>
      <c r="J303" s="17">
        <v>0</v>
      </c>
      <c r="K303" s="17">
        <v>12</v>
      </c>
      <c r="L303" s="17">
        <v>19</v>
      </c>
      <c r="M303" s="17">
        <v>5</v>
      </c>
      <c r="N303" s="17">
        <v>1571</v>
      </c>
      <c r="O303" s="17">
        <v>31898.379000000001</v>
      </c>
    </row>
    <row r="304" spans="1:15">
      <c r="A304" s="151" t="s">
        <v>627</v>
      </c>
      <c r="B304" s="17" t="s">
        <v>989</v>
      </c>
      <c r="C304" s="17">
        <v>0</v>
      </c>
      <c r="D304" s="17" t="s">
        <v>989</v>
      </c>
      <c r="E304" s="17">
        <v>8</v>
      </c>
      <c r="F304" s="17">
        <v>0</v>
      </c>
      <c r="G304" s="17">
        <v>11</v>
      </c>
      <c r="H304" s="17">
        <v>4</v>
      </c>
      <c r="I304" s="17">
        <v>0</v>
      </c>
      <c r="J304" s="17">
        <v>0</v>
      </c>
      <c r="K304" s="17">
        <v>52</v>
      </c>
      <c r="L304" s="17">
        <v>38</v>
      </c>
      <c r="M304" s="17">
        <v>15</v>
      </c>
      <c r="N304" s="17">
        <v>4610</v>
      </c>
      <c r="O304" s="17">
        <v>92205.426000000007</v>
      </c>
    </row>
    <row r="305" spans="1:15">
      <c r="A305" s="151" t="s">
        <v>628</v>
      </c>
      <c r="B305" s="17" t="s">
        <v>989</v>
      </c>
      <c r="C305" s="17">
        <v>0</v>
      </c>
      <c r="D305" s="17">
        <v>0</v>
      </c>
      <c r="E305" s="17">
        <v>5</v>
      </c>
      <c r="F305" s="17">
        <v>0</v>
      </c>
      <c r="G305" s="17" t="s">
        <v>989</v>
      </c>
      <c r="H305" s="17" t="s">
        <v>989</v>
      </c>
      <c r="I305" s="17" t="s">
        <v>989</v>
      </c>
      <c r="J305" s="17">
        <v>0</v>
      </c>
      <c r="K305" s="17">
        <v>4</v>
      </c>
      <c r="L305" s="17" t="s">
        <v>989</v>
      </c>
      <c r="M305" s="17">
        <v>4</v>
      </c>
      <c r="N305" s="17">
        <v>1362</v>
      </c>
      <c r="O305" s="17">
        <v>13430.105</v>
      </c>
    </row>
    <row r="306" spans="1:15" ht="18.75" customHeight="1">
      <c r="A306" s="145" t="s">
        <v>629</v>
      </c>
      <c r="B306" s="17"/>
      <c r="C306" s="17"/>
      <c r="D306" s="17"/>
      <c r="E306" s="17"/>
      <c r="F306" s="17"/>
      <c r="G306" s="17"/>
      <c r="H306" s="17"/>
      <c r="I306" s="17"/>
      <c r="J306" s="17"/>
      <c r="K306" s="17"/>
      <c r="L306" s="17"/>
      <c r="M306" s="17"/>
      <c r="N306" s="17"/>
      <c r="O306" s="17"/>
    </row>
    <row r="307" spans="1:15">
      <c r="A307" s="151" t="s">
        <v>630</v>
      </c>
      <c r="B307" s="17" t="s">
        <v>989</v>
      </c>
      <c r="C307" s="17">
        <v>0</v>
      </c>
      <c r="D307" s="17">
        <v>0</v>
      </c>
      <c r="E307" s="17">
        <v>11</v>
      </c>
      <c r="F307" s="17">
        <v>0</v>
      </c>
      <c r="G307" s="17" t="s">
        <v>989</v>
      </c>
      <c r="H307" s="17">
        <v>0</v>
      </c>
      <c r="I307" s="17" t="s">
        <v>989</v>
      </c>
      <c r="J307" s="17">
        <v>0</v>
      </c>
      <c r="K307" s="17" t="s">
        <v>989</v>
      </c>
      <c r="L307" s="17">
        <v>4</v>
      </c>
      <c r="M307" s="17">
        <v>6</v>
      </c>
      <c r="N307" s="17">
        <v>2832</v>
      </c>
      <c r="O307" s="17">
        <v>12888.815000000001</v>
      </c>
    </row>
    <row r="308" spans="1:15">
      <c r="A308" s="151" t="s">
        <v>631</v>
      </c>
      <c r="B308" s="17">
        <v>5</v>
      </c>
      <c r="C308" s="17">
        <v>0</v>
      </c>
      <c r="D308" s="17" t="s">
        <v>989</v>
      </c>
      <c r="E308" s="17">
        <v>22</v>
      </c>
      <c r="F308" s="17" t="s">
        <v>989</v>
      </c>
      <c r="G308" s="17">
        <v>4</v>
      </c>
      <c r="H308" s="17">
        <v>4</v>
      </c>
      <c r="I308" s="17" t="s">
        <v>989</v>
      </c>
      <c r="J308" s="17">
        <v>0</v>
      </c>
      <c r="K308" s="17">
        <v>19</v>
      </c>
      <c r="L308" s="17">
        <v>22</v>
      </c>
      <c r="M308" s="17">
        <v>8</v>
      </c>
      <c r="N308" s="17">
        <v>2632</v>
      </c>
      <c r="O308" s="17">
        <v>43392.796999999999</v>
      </c>
    </row>
    <row r="309" spans="1:15">
      <c r="A309" s="151" t="s">
        <v>632</v>
      </c>
      <c r="B309" s="17">
        <v>18</v>
      </c>
      <c r="C309" s="17">
        <v>0</v>
      </c>
      <c r="D309" s="17">
        <v>7</v>
      </c>
      <c r="E309" s="17">
        <v>158</v>
      </c>
      <c r="F309" s="17">
        <v>8</v>
      </c>
      <c r="G309" s="17">
        <v>22</v>
      </c>
      <c r="H309" s="17">
        <v>8</v>
      </c>
      <c r="I309" s="17">
        <v>0</v>
      </c>
      <c r="J309" s="17">
        <v>0</v>
      </c>
      <c r="K309" s="17">
        <v>109</v>
      </c>
      <c r="L309" s="17">
        <v>154</v>
      </c>
      <c r="M309" s="17">
        <v>83</v>
      </c>
      <c r="N309" s="17">
        <v>27659</v>
      </c>
      <c r="O309" s="17">
        <v>262745.52100000001</v>
      </c>
    </row>
    <row r="310" spans="1:15">
      <c r="A310" s="151" t="s">
        <v>633</v>
      </c>
      <c r="B310" s="17">
        <v>5</v>
      </c>
      <c r="C310" s="17">
        <v>0</v>
      </c>
      <c r="D310" s="17">
        <v>8</v>
      </c>
      <c r="E310" s="17">
        <v>0</v>
      </c>
      <c r="F310" s="17">
        <v>5</v>
      </c>
      <c r="G310" s="17">
        <v>7</v>
      </c>
      <c r="H310" s="17">
        <v>5</v>
      </c>
      <c r="I310" s="17" t="s">
        <v>989</v>
      </c>
      <c r="J310" s="17">
        <v>0</v>
      </c>
      <c r="K310" s="17">
        <v>44</v>
      </c>
      <c r="L310" s="17">
        <v>60</v>
      </c>
      <c r="M310" s="17">
        <v>23</v>
      </c>
      <c r="N310" s="17">
        <v>9150</v>
      </c>
      <c r="O310" s="17">
        <v>97449.304000000004</v>
      </c>
    </row>
    <row r="311" spans="1:15">
      <c r="A311" s="151" t="s">
        <v>634</v>
      </c>
      <c r="B311" s="17">
        <v>11</v>
      </c>
      <c r="C311" s="17">
        <v>0</v>
      </c>
      <c r="D311" s="17">
        <v>5</v>
      </c>
      <c r="E311" s="17">
        <v>31</v>
      </c>
      <c r="F311" s="17" t="s">
        <v>989</v>
      </c>
      <c r="G311" s="17">
        <v>9</v>
      </c>
      <c r="H311" s="17" t="s">
        <v>989</v>
      </c>
      <c r="I311" s="17">
        <v>0</v>
      </c>
      <c r="J311" s="17">
        <v>0</v>
      </c>
      <c r="K311" s="17">
        <v>44</v>
      </c>
      <c r="L311" s="17">
        <v>52</v>
      </c>
      <c r="M311" s="17">
        <v>21</v>
      </c>
      <c r="N311" s="17">
        <v>7704</v>
      </c>
      <c r="O311" s="17">
        <v>97075.089000000007</v>
      </c>
    </row>
    <row r="312" spans="1:15">
      <c r="A312" s="151" t="s">
        <v>635</v>
      </c>
      <c r="B312" s="17" t="s">
        <v>989</v>
      </c>
      <c r="C312" s="17">
        <v>0</v>
      </c>
      <c r="D312" s="17">
        <v>0</v>
      </c>
      <c r="E312" s="17">
        <v>11</v>
      </c>
      <c r="F312" s="17">
        <v>0</v>
      </c>
      <c r="G312" s="17" t="s">
        <v>989</v>
      </c>
      <c r="H312" s="17" t="s">
        <v>989</v>
      </c>
      <c r="I312" s="17">
        <v>0</v>
      </c>
      <c r="J312" s="17">
        <v>0</v>
      </c>
      <c r="K312" s="17">
        <v>8</v>
      </c>
      <c r="L312" s="17">
        <v>21</v>
      </c>
      <c r="M312" s="17" t="s">
        <v>989</v>
      </c>
      <c r="N312" s="17">
        <v>1087</v>
      </c>
      <c r="O312" s="17">
        <v>19732.651999999998</v>
      </c>
    </row>
    <row r="313" spans="1:15">
      <c r="A313" s="151" t="s">
        <v>636</v>
      </c>
      <c r="B313" s="17">
        <v>7</v>
      </c>
      <c r="C313" s="17">
        <v>0</v>
      </c>
      <c r="D313" s="17">
        <v>12</v>
      </c>
      <c r="E313" s="17">
        <v>82</v>
      </c>
      <c r="F313" s="17" t="s">
        <v>989</v>
      </c>
      <c r="G313" s="17">
        <v>14</v>
      </c>
      <c r="H313" s="17" t="s">
        <v>989</v>
      </c>
      <c r="I313" s="17">
        <v>0</v>
      </c>
      <c r="J313" s="17">
        <v>0</v>
      </c>
      <c r="K313" s="17">
        <v>62</v>
      </c>
      <c r="L313" s="17">
        <v>78</v>
      </c>
      <c r="M313" s="17">
        <v>26</v>
      </c>
      <c r="N313" s="17">
        <v>8538</v>
      </c>
      <c r="O313" s="17">
        <v>129694.834</v>
      </c>
    </row>
    <row r="314" spans="1:15">
      <c r="A314" s="151" t="s">
        <v>637</v>
      </c>
      <c r="B314" s="17">
        <v>16</v>
      </c>
      <c r="C314" s="17">
        <v>0</v>
      </c>
      <c r="D314" s="17">
        <v>11</v>
      </c>
      <c r="E314" s="17">
        <v>76</v>
      </c>
      <c r="F314" s="17" t="s">
        <v>989</v>
      </c>
      <c r="G314" s="17">
        <v>16</v>
      </c>
      <c r="H314" s="17">
        <v>6</v>
      </c>
      <c r="I314" s="17" t="s">
        <v>989</v>
      </c>
      <c r="J314" s="17">
        <v>0</v>
      </c>
      <c r="K314" s="17">
        <v>53</v>
      </c>
      <c r="L314" s="17">
        <v>84</v>
      </c>
      <c r="M314" s="17">
        <v>37</v>
      </c>
      <c r="N314" s="17">
        <v>11424</v>
      </c>
      <c r="O314" s="17">
        <v>136579.5</v>
      </c>
    </row>
    <row r="315" spans="1:15">
      <c r="A315" s="151" t="s">
        <v>638</v>
      </c>
      <c r="B315" s="17">
        <v>55</v>
      </c>
      <c r="C315" s="17" t="s">
        <v>989</v>
      </c>
      <c r="D315" s="17">
        <v>22</v>
      </c>
      <c r="E315" s="17">
        <v>202</v>
      </c>
      <c r="F315" s="17">
        <v>29</v>
      </c>
      <c r="G315" s="17">
        <v>85</v>
      </c>
      <c r="H315" s="17">
        <v>61</v>
      </c>
      <c r="I315" s="17">
        <v>0</v>
      </c>
      <c r="J315" s="17">
        <v>0</v>
      </c>
      <c r="K315" s="17">
        <v>253</v>
      </c>
      <c r="L315" s="17">
        <v>331</v>
      </c>
      <c r="M315" s="17">
        <v>127</v>
      </c>
      <c r="N315" s="17">
        <v>43585</v>
      </c>
      <c r="O315" s="17">
        <v>583536.78099999996</v>
      </c>
    </row>
    <row r="316" spans="1:15">
      <c r="A316" s="151" t="s">
        <v>639</v>
      </c>
      <c r="B316" s="17" t="s">
        <v>989</v>
      </c>
      <c r="C316" s="17">
        <v>0</v>
      </c>
      <c r="D316" s="17" t="s">
        <v>989</v>
      </c>
      <c r="E316" s="17">
        <v>15</v>
      </c>
      <c r="F316" s="17">
        <v>0</v>
      </c>
      <c r="G316" s="17">
        <v>0</v>
      </c>
      <c r="H316" s="17">
        <v>0</v>
      </c>
      <c r="I316" s="17">
        <v>0</v>
      </c>
      <c r="J316" s="17">
        <v>0</v>
      </c>
      <c r="K316" s="17">
        <v>21</v>
      </c>
      <c r="L316" s="17">
        <v>18</v>
      </c>
      <c r="M316" s="17">
        <v>14</v>
      </c>
      <c r="N316" s="17">
        <v>6465</v>
      </c>
      <c r="O316" s="17">
        <v>44540.724000000002</v>
      </c>
    </row>
    <row r="317" spans="1:15">
      <c r="A317" s="151" t="s">
        <v>640</v>
      </c>
      <c r="B317" s="17">
        <v>10</v>
      </c>
      <c r="C317" s="17">
        <v>0</v>
      </c>
      <c r="D317" s="17">
        <v>11</v>
      </c>
      <c r="E317" s="17">
        <v>38</v>
      </c>
      <c r="F317" s="17" t="s">
        <v>989</v>
      </c>
      <c r="G317" s="17">
        <v>29</v>
      </c>
      <c r="H317" s="17">
        <v>18</v>
      </c>
      <c r="I317" s="17">
        <v>0</v>
      </c>
      <c r="J317" s="17" t="s">
        <v>989</v>
      </c>
      <c r="K317" s="17">
        <v>142</v>
      </c>
      <c r="L317" s="17">
        <v>213</v>
      </c>
      <c r="M317" s="17">
        <v>94</v>
      </c>
      <c r="N317" s="17">
        <v>29288</v>
      </c>
      <c r="O317" s="17">
        <v>319237.91100000002</v>
      </c>
    </row>
    <row r="318" spans="1:15">
      <c r="A318" s="151" t="s">
        <v>641</v>
      </c>
      <c r="B318" s="17">
        <v>4</v>
      </c>
      <c r="C318" s="17">
        <v>0</v>
      </c>
      <c r="D318" s="17" t="s">
        <v>989</v>
      </c>
      <c r="E318" s="17">
        <v>23</v>
      </c>
      <c r="F318" s="17">
        <v>0</v>
      </c>
      <c r="G318" s="17">
        <v>12</v>
      </c>
      <c r="H318" s="17">
        <v>5</v>
      </c>
      <c r="I318" s="17">
        <v>0</v>
      </c>
      <c r="J318" s="17">
        <v>0</v>
      </c>
      <c r="K318" s="17">
        <v>27</v>
      </c>
      <c r="L318" s="17">
        <v>41</v>
      </c>
      <c r="M318" s="17">
        <v>18</v>
      </c>
      <c r="N318" s="17">
        <v>7097</v>
      </c>
      <c r="O318" s="17">
        <v>66930.009999999995</v>
      </c>
    </row>
    <row r="319" spans="1:15">
      <c r="A319" s="152" t="s">
        <v>642</v>
      </c>
      <c r="B319" s="17" t="s">
        <v>989</v>
      </c>
      <c r="C319" s="17">
        <v>0</v>
      </c>
      <c r="D319" s="17" t="s">
        <v>989</v>
      </c>
      <c r="E319" s="17">
        <v>9</v>
      </c>
      <c r="F319" s="17" t="s">
        <v>989</v>
      </c>
      <c r="G319" s="17" t="s">
        <v>989</v>
      </c>
      <c r="H319" s="17">
        <v>0</v>
      </c>
      <c r="I319" s="17">
        <v>0</v>
      </c>
      <c r="J319" s="17">
        <v>0</v>
      </c>
      <c r="K319" s="17">
        <v>10</v>
      </c>
      <c r="L319" s="17">
        <v>13</v>
      </c>
      <c r="M319" s="17">
        <v>10</v>
      </c>
      <c r="N319" s="17">
        <v>2707</v>
      </c>
      <c r="O319" s="17">
        <v>24295.991999999998</v>
      </c>
    </row>
    <row r="320" spans="1:15" ht="13.8" thickBot="1">
      <c r="A320" s="153" t="s">
        <v>643</v>
      </c>
      <c r="B320" s="160" t="s">
        <v>989</v>
      </c>
      <c r="C320" s="160" t="s">
        <v>989</v>
      </c>
      <c r="D320" s="160">
        <v>0</v>
      </c>
      <c r="E320" s="160">
        <v>13</v>
      </c>
      <c r="F320" s="160">
        <v>0</v>
      </c>
      <c r="G320" s="160">
        <v>0</v>
      </c>
      <c r="H320" s="160">
        <v>0</v>
      </c>
      <c r="I320" s="160">
        <v>0</v>
      </c>
      <c r="J320" s="160">
        <v>0</v>
      </c>
      <c r="K320" s="160">
        <v>25</v>
      </c>
      <c r="L320" s="160">
        <v>26</v>
      </c>
      <c r="M320" s="160">
        <v>6</v>
      </c>
      <c r="N320" s="160">
        <v>2162</v>
      </c>
      <c r="O320" s="160">
        <v>44015.788999999997</v>
      </c>
    </row>
    <row r="321" spans="1:1">
      <c r="A321" s="11" t="s">
        <v>315</v>
      </c>
    </row>
    <row r="322" spans="1:1">
      <c r="A322" s="11" t="s">
        <v>316</v>
      </c>
    </row>
  </sheetData>
  <mergeCells count="2">
    <mergeCell ref="B2:L2"/>
    <mergeCell ref="I3:K3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  <headerFooter>
    <oddHeader>&amp;LStatistiska centralbyrån
Offentlig ekonomi och mikrosimuleringar</oddHeader>
    <oddFooter xml:space="preserve">&amp;L1) Antalsuppgifter som uppgår till 1, 2 eller 3 anges av sekretesskäl med ett kryss.
2) Inklusive de insatser som (a) ges till boende i bostad med särskild service för vuxna, (b) inte får tillgodoräknas vid beräkning av grundläggande standardkostnad. </oddFooter>
  </headerFooter>
  <rowBreaks count="6" manualBreakCount="6">
    <brk id="52" max="19" man="1"/>
    <brk id="86" max="19" man="1"/>
    <brk id="137" max="19" man="1"/>
    <brk id="192" max="19" man="1"/>
    <brk id="230" max="19" man="1"/>
    <brk id="270" max="19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Blad5"/>
  <dimension ref="A2:L324"/>
  <sheetViews>
    <sheetView showGridLines="0" zoomScaleNormal="100" workbookViewId="0">
      <pane ySplit="10" topLeftCell="A11" activePane="bottomLeft" state="frozen"/>
      <selection pane="bottomLeft"/>
    </sheetView>
  </sheetViews>
  <sheetFormatPr defaultColWidth="0" defaultRowHeight="13.2"/>
  <cols>
    <col min="1" max="1" width="24" style="11" customWidth="1"/>
    <col min="2" max="2" width="11.5546875" style="11" customWidth="1"/>
    <col min="3" max="3" width="13" style="11" customWidth="1"/>
    <col min="4" max="4" width="11.5546875" style="11" customWidth="1"/>
    <col min="5" max="10" width="9.33203125" style="11" customWidth="1"/>
    <col min="11" max="11" width="11.6640625" style="24" customWidth="1"/>
    <col min="12" max="12" width="5" style="11" customWidth="1"/>
    <col min="13" max="16384" width="9.33203125" style="11" hidden="1"/>
  </cols>
  <sheetData>
    <row r="2" spans="1:12" ht="16.2" thickBot="1">
      <c r="A2" s="8" t="s">
        <v>976</v>
      </c>
    </row>
    <row r="3" spans="1:12" ht="14.4">
      <c r="A3" s="12" t="s">
        <v>5</v>
      </c>
      <c r="B3" s="199" t="s">
        <v>80</v>
      </c>
      <c r="C3" s="199"/>
      <c r="D3" s="199"/>
      <c r="E3" s="199"/>
      <c r="F3" s="199"/>
      <c r="G3" s="45" t="s">
        <v>7</v>
      </c>
      <c r="H3" s="45" t="s">
        <v>81</v>
      </c>
      <c r="I3" s="45" t="s">
        <v>82</v>
      </c>
      <c r="J3" s="45" t="s">
        <v>82</v>
      </c>
      <c r="K3" s="46" t="s">
        <v>8</v>
      </c>
    </row>
    <row r="4" spans="1:12" ht="14.4">
      <c r="B4" s="47" t="s">
        <v>83</v>
      </c>
      <c r="C4" s="48" t="s">
        <v>84</v>
      </c>
      <c r="D4" s="48" t="s">
        <v>85</v>
      </c>
      <c r="E4" s="49" t="s">
        <v>84</v>
      </c>
      <c r="F4" s="50" t="s">
        <v>86</v>
      </c>
      <c r="G4" s="50" t="s">
        <v>13</v>
      </c>
      <c r="H4" s="34" t="s">
        <v>87</v>
      </c>
      <c r="I4" s="34" t="s">
        <v>88</v>
      </c>
      <c r="J4" s="50" t="s">
        <v>88</v>
      </c>
      <c r="K4" s="51" t="s">
        <v>14</v>
      </c>
    </row>
    <row r="5" spans="1:12">
      <c r="A5" s="11" t="s">
        <v>18</v>
      </c>
      <c r="B5" s="47" t="s">
        <v>89</v>
      </c>
      <c r="C5" s="19" t="s">
        <v>90</v>
      </c>
      <c r="D5" s="52" t="s">
        <v>91</v>
      </c>
      <c r="E5" s="53" t="s">
        <v>92</v>
      </c>
      <c r="F5" s="52"/>
      <c r="G5" s="50" t="s">
        <v>19</v>
      </c>
      <c r="H5" s="34" t="s">
        <v>93</v>
      </c>
      <c r="I5" s="34" t="s">
        <v>87</v>
      </c>
      <c r="J5" s="34" t="s">
        <v>87</v>
      </c>
      <c r="K5" s="51" t="s">
        <v>20</v>
      </c>
    </row>
    <row r="6" spans="1:12">
      <c r="B6" s="162" t="s">
        <v>977</v>
      </c>
      <c r="C6" s="47" t="s">
        <v>94</v>
      </c>
      <c r="D6" s="52" t="s">
        <v>95</v>
      </c>
      <c r="E6" s="53" t="s">
        <v>96</v>
      </c>
      <c r="F6" s="52"/>
      <c r="G6" s="50" t="s">
        <v>15</v>
      </c>
      <c r="H6" s="50" t="s">
        <v>97</v>
      </c>
      <c r="I6" s="34" t="s">
        <v>93</v>
      </c>
      <c r="J6" s="50" t="s">
        <v>93</v>
      </c>
      <c r="K6" s="51" t="s">
        <v>23</v>
      </c>
    </row>
    <row r="7" spans="1:12">
      <c r="A7" s="54"/>
      <c r="B7" s="52" t="s">
        <v>98</v>
      </c>
      <c r="C7" s="52" t="s">
        <v>99</v>
      </c>
      <c r="D7" s="50" t="s">
        <v>100</v>
      </c>
      <c r="E7" s="53" t="s">
        <v>101</v>
      </c>
      <c r="F7" s="47"/>
      <c r="G7" s="55" t="s">
        <v>28</v>
      </c>
      <c r="H7" s="52"/>
      <c r="I7" s="52"/>
      <c r="J7" s="50" t="s">
        <v>102</v>
      </c>
      <c r="K7" s="51"/>
    </row>
    <row r="8" spans="1:12">
      <c r="A8" s="54"/>
      <c r="B8" s="52"/>
      <c r="C8" s="50" t="s">
        <v>103</v>
      </c>
      <c r="D8" s="50" t="s">
        <v>104</v>
      </c>
      <c r="E8" s="53" t="s">
        <v>105</v>
      </c>
      <c r="F8" s="52"/>
      <c r="G8" s="50"/>
      <c r="H8" s="52"/>
      <c r="I8" s="55"/>
      <c r="J8" s="34" t="s">
        <v>106</v>
      </c>
      <c r="K8" s="56"/>
    </row>
    <row r="9" spans="1:12">
      <c r="A9" s="54"/>
      <c r="B9" s="52"/>
      <c r="C9" s="50" t="s">
        <v>107</v>
      </c>
      <c r="D9" s="50" t="s">
        <v>108</v>
      </c>
      <c r="E9" s="57" t="s">
        <v>55</v>
      </c>
      <c r="F9" s="52"/>
      <c r="G9" s="50"/>
      <c r="H9" s="34"/>
      <c r="I9" s="55"/>
      <c r="J9" s="34"/>
      <c r="K9" s="58"/>
    </row>
    <row r="10" spans="1:12">
      <c r="A10" s="42"/>
      <c r="B10" s="43"/>
      <c r="C10" s="59" t="s">
        <v>109</v>
      </c>
      <c r="D10" s="59" t="s">
        <v>110</v>
      </c>
      <c r="E10" s="60" t="s">
        <v>66</v>
      </c>
      <c r="F10" s="61" t="s">
        <v>111</v>
      </c>
      <c r="G10" s="61" t="s">
        <v>112</v>
      </c>
      <c r="H10" s="61" t="s">
        <v>113</v>
      </c>
      <c r="I10" s="62" t="s">
        <v>114</v>
      </c>
      <c r="J10" s="61" t="s">
        <v>115</v>
      </c>
      <c r="K10" s="63" t="s">
        <v>275</v>
      </c>
    </row>
    <row r="11" spans="1:12" ht="18.75" customHeight="1">
      <c r="A11" s="145" t="s">
        <v>334</v>
      </c>
      <c r="B11" s="145"/>
      <c r="C11" s="23"/>
      <c r="D11" s="23"/>
      <c r="E11" s="23"/>
      <c r="F11" s="23"/>
      <c r="G11" s="23"/>
      <c r="H11" s="23"/>
      <c r="I11" s="23"/>
      <c r="J11" s="23"/>
      <c r="L11" s="23"/>
    </row>
    <row r="12" spans="1:12">
      <c r="A12" s="151" t="s">
        <v>314</v>
      </c>
      <c r="B12" s="154">
        <v>395327.12780000002</v>
      </c>
      <c r="C12" s="154">
        <v>197146.45</v>
      </c>
      <c r="D12" s="154">
        <v>-46138</v>
      </c>
      <c r="E12" s="154">
        <v>40363.440000000002</v>
      </c>
      <c r="F12" s="154">
        <v>586699.01780000003</v>
      </c>
      <c r="G12" s="154">
        <v>661361.52899999998</v>
      </c>
      <c r="H12" s="154">
        <v>562157.29964999994</v>
      </c>
      <c r="I12" s="154">
        <v>24541.718150000099</v>
      </c>
      <c r="J12" s="154">
        <v>17179.202705000102</v>
      </c>
      <c r="K12" s="155">
        <v>1.026</v>
      </c>
      <c r="L12" s="23"/>
    </row>
    <row r="13" spans="1:12">
      <c r="A13" s="151" t="s">
        <v>335</v>
      </c>
      <c r="B13" s="154">
        <v>46444.715499999998</v>
      </c>
      <c r="C13" s="154">
        <v>142095.35</v>
      </c>
      <c r="D13" s="154">
        <v>-26225.9</v>
      </c>
      <c r="E13" s="154">
        <v>6659.58</v>
      </c>
      <c r="F13" s="154">
        <v>168973.74549999999</v>
      </c>
      <c r="G13" s="154">
        <v>138066.93700000001</v>
      </c>
      <c r="H13" s="154">
        <v>117356.89645</v>
      </c>
      <c r="I13" s="154">
        <v>51616.849049999997</v>
      </c>
      <c r="J13" s="154">
        <v>36131.794334999999</v>
      </c>
      <c r="K13" s="155">
        <v>1.262</v>
      </c>
      <c r="L13" s="23"/>
    </row>
    <row r="14" spans="1:12">
      <c r="A14" s="151" t="s">
        <v>336</v>
      </c>
      <c r="B14" s="154">
        <v>112743.5171</v>
      </c>
      <c r="C14" s="154">
        <v>88262.3</v>
      </c>
      <c r="D14" s="154">
        <v>-10982.85</v>
      </c>
      <c r="E14" s="154">
        <v>5948.3</v>
      </c>
      <c r="F14" s="154">
        <v>195971.2671</v>
      </c>
      <c r="G14" s="154">
        <v>188879.606</v>
      </c>
      <c r="H14" s="154">
        <v>160547.66510000001</v>
      </c>
      <c r="I14" s="154">
        <v>35423.601999999999</v>
      </c>
      <c r="J14" s="154">
        <v>24796.521400000001</v>
      </c>
      <c r="K14" s="155">
        <v>1.131</v>
      </c>
      <c r="L14" s="23"/>
    </row>
    <row r="15" spans="1:12">
      <c r="A15" s="151" t="s">
        <v>337</v>
      </c>
      <c r="B15" s="154">
        <v>283254.22989999998</v>
      </c>
      <c r="C15" s="154">
        <v>372473.4</v>
      </c>
      <c r="D15" s="154">
        <v>-232758.05</v>
      </c>
      <c r="E15" s="154">
        <v>24825.78</v>
      </c>
      <c r="F15" s="154">
        <v>447795.35989999998</v>
      </c>
      <c r="G15" s="154">
        <v>544697.63199999998</v>
      </c>
      <c r="H15" s="154">
        <v>462992.98719999997</v>
      </c>
      <c r="I15" s="154">
        <v>-15197.6273</v>
      </c>
      <c r="J15" s="154">
        <v>-10638.339110000001</v>
      </c>
      <c r="K15" s="155">
        <v>0.98</v>
      </c>
      <c r="L15" s="23"/>
    </row>
    <row r="16" spans="1:12">
      <c r="A16" s="151" t="s">
        <v>338</v>
      </c>
      <c r="B16" s="154">
        <v>327538.2219</v>
      </c>
      <c r="C16" s="154">
        <v>376360.45</v>
      </c>
      <c r="D16" s="154">
        <v>-250825.65</v>
      </c>
      <c r="E16" s="154">
        <v>33045.449999999997</v>
      </c>
      <c r="F16" s="154">
        <v>486118.4719</v>
      </c>
      <c r="G16" s="154">
        <v>575485.64099999995</v>
      </c>
      <c r="H16" s="154">
        <v>489162.79485000001</v>
      </c>
      <c r="I16" s="154">
        <v>-3044.3229500000002</v>
      </c>
      <c r="J16" s="154">
        <v>-2131.026065</v>
      </c>
      <c r="K16" s="155">
        <v>0.996</v>
      </c>
      <c r="L16" s="23"/>
    </row>
    <row r="17" spans="1:12">
      <c r="A17" s="151" t="s">
        <v>339</v>
      </c>
      <c r="B17" s="154">
        <v>112935.742</v>
      </c>
      <c r="C17" s="154">
        <v>336469.95</v>
      </c>
      <c r="D17" s="154">
        <v>-66810.850000000006</v>
      </c>
      <c r="E17" s="154">
        <v>25834.9</v>
      </c>
      <c r="F17" s="154">
        <v>408429.74200000003</v>
      </c>
      <c r="G17" s="154">
        <v>499492.08799999999</v>
      </c>
      <c r="H17" s="154">
        <v>424568.27480000001</v>
      </c>
      <c r="I17" s="154">
        <v>-16138.532799999901</v>
      </c>
      <c r="J17" s="154">
        <v>-11296.972959999899</v>
      </c>
      <c r="K17" s="155">
        <v>0.97699999999999998</v>
      </c>
      <c r="L17" s="23"/>
    </row>
    <row r="18" spans="1:12">
      <c r="A18" s="151" t="s">
        <v>340</v>
      </c>
      <c r="B18" s="154">
        <v>143716.29610000001</v>
      </c>
      <c r="C18" s="154">
        <v>84576.7</v>
      </c>
      <c r="D18" s="154">
        <v>-10236.549999999999</v>
      </c>
      <c r="E18" s="154">
        <v>13815.05</v>
      </c>
      <c r="F18" s="154">
        <v>231871.49609999999</v>
      </c>
      <c r="G18" s="154">
        <v>298374.12</v>
      </c>
      <c r="H18" s="154">
        <v>253618.00200000001</v>
      </c>
      <c r="I18" s="154">
        <v>-21746.5059</v>
      </c>
      <c r="J18" s="154">
        <v>-15222.55413</v>
      </c>
      <c r="K18" s="155">
        <v>0.94899999999999995</v>
      </c>
      <c r="L18" s="23"/>
    </row>
    <row r="19" spans="1:12">
      <c r="A19" s="151" t="s">
        <v>341</v>
      </c>
      <c r="B19" s="154">
        <v>189989.0209</v>
      </c>
      <c r="C19" s="154">
        <v>345530.95</v>
      </c>
      <c r="D19" s="154">
        <v>-55753.2</v>
      </c>
      <c r="E19" s="154">
        <v>25107.98</v>
      </c>
      <c r="F19" s="154">
        <v>504874.75089999998</v>
      </c>
      <c r="G19" s="154">
        <v>532976.74699999997</v>
      </c>
      <c r="H19" s="154">
        <v>453030.23495000001</v>
      </c>
      <c r="I19" s="154">
        <v>51844.515950000103</v>
      </c>
      <c r="J19" s="154">
        <v>36291.1611650001</v>
      </c>
      <c r="K19" s="155">
        <v>1.0680000000000001</v>
      </c>
      <c r="L19" s="23"/>
    </row>
    <row r="20" spans="1:12">
      <c r="A20" s="151" t="s">
        <v>342</v>
      </c>
      <c r="B20" s="154">
        <v>2679.5862000000002</v>
      </c>
      <c r="C20" s="154">
        <v>286223.90000000002</v>
      </c>
      <c r="D20" s="154">
        <v>-41.65</v>
      </c>
      <c r="E20" s="154">
        <v>23655.67</v>
      </c>
      <c r="F20" s="154">
        <v>312517.5062</v>
      </c>
      <c r="G20" s="154">
        <v>472192.84899999999</v>
      </c>
      <c r="H20" s="154">
        <v>401363.92164999997</v>
      </c>
      <c r="I20" s="154">
        <v>-88846.41545</v>
      </c>
      <c r="J20" s="154">
        <v>-62192.490814999997</v>
      </c>
      <c r="K20" s="155">
        <v>0.86799999999999999</v>
      </c>
      <c r="L20" s="23"/>
    </row>
    <row r="21" spans="1:12">
      <c r="A21" s="151" t="s">
        <v>343</v>
      </c>
      <c r="B21" s="154">
        <v>43103.181900000003</v>
      </c>
      <c r="C21" s="154">
        <v>57254.3</v>
      </c>
      <c r="D21" s="154">
        <v>-34030.6</v>
      </c>
      <c r="E21" s="154">
        <v>3857.3</v>
      </c>
      <c r="F21" s="154">
        <v>70184.181899999996</v>
      </c>
      <c r="G21" s="154">
        <v>61605.353999999999</v>
      </c>
      <c r="H21" s="154">
        <v>52364.550900000002</v>
      </c>
      <c r="I21" s="154">
        <v>17819.631000000001</v>
      </c>
      <c r="J21" s="154">
        <v>12473.7417</v>
      </c>
      <c r="K21" s="155">
        <v>1.202</v>
      </c>
      <c r="L21" s="23"/>
    </row>
    <row r="22" spans="1:12">
      <c r="A22" s="151" t="s">
        <v>344</v>
      </c>
      <c r="B22" s="154">
        <v>66427.433300000004</v>
      </c>
      <c r="C22" s="154">
        <v>118101.55</v>
      </c>
      <c r="D22" s="154">
        <v>-69683</v>
      </c>
      <c r="E22" s="154">
        <v>10476.25</v>
      </c>
      <c r="F22" s="154">
        <v>125322.23330000001</v>
      </c>
      <c r="G22" s="154">
        <v>157169.484</v>
      </c>
      <c r="H22" s="154">
        <v>133594.06140000001</v>
      </c>
      <c r="I22" s="154">
        <v>-8271.8280999999806</v>
      </c>
      <c r="J22" s="154">
        <v>-5790.2796699999899</v>
      </c>
      <c r="K22" s="155">
        <v>0.96299999999999997</v>
      </c>
      <c r="L22" s="23"/>
    </row>
    <row r="23" spans="1:12">
      <c r="A23" s="151" t="s">
        <v>345</v>
      </c>
      <c r="B23" s="154">
        <v>79634.584700000007</v>
      </c>
      <c r="C23" s="154">
        <v>42776.25</v>
      </c>
      <c r="D23" s="154">
        <v>-31936.2</v>
      </c>
      <c r="E23" s="154">
        <v>3571.53</v>
      </c>
      <c r="F23" s="154">
        <v>94046.164699999994</v>
      </c>
      <c r="G23" s="154">
        <v>95194.64</v>
      </c>
      <c r="H23" s="154">
        <v>80915.444000000003</v>
      </c>
      <c r="I23" s="154">
        <v>13130.7207</v>
      </c>
      <c r="J23" s="154">
        <v>9191.5044899999994</v>
      </c>
      <c r="K23" s="155">
        <v>1.097</v>
      </c>
      <c r="L23" s="23"/>
    </row>
    <row r="24" spans="1:12">
      <c r="A24" s="151" t="s">
        <v>346</v>
      </c>
      <c r="B24" s="154">
        <v>148780.62729999999</v>
      </c>
      <c r="C24" s="154">
        <v>136111.35</v>
      </c>
      <c r="D24" s="154">
        <v>-20218.95</v>
      </c>
      <c r="E24" s="154">
        <v>11512.06</v>
      </c>
      <c r="F24" s="154">
        <v>276185.08730000001</v>
      </c>
      <c r="G24" s="154">
        <v>260149.30300000001</v>
      </c>
      <c r="H24" s="154">
        <v>221126.90755</v>
      </c>
      <c r="I24" s="154">
        <v>55058.179750000003</v>
      </c>
      <c r="J24" s="154">
        <v>38540.725825000001</v>
      </c>
      <c r="K24" s="155">
        <v>1.1479999999999999</v>
      </c>
      <c r="L24" s="23"/>
    </row>
    <row r="25" spans="1:12">
      <c r="A25" s="151" t="s">
        <v>347</v>
      </c>
      <c r="B25" s="154">
        <v>20860.014899999998</v>
      </c>
      <c r="C25" s="154">
        <v>289028.90000000002</v>
      </c>
      <c r="D25" s="154">
        <v>-110.5</v>
      </c>
      <c r="E25" s="154">
        <v>27944.6</v>
      </c>
      <c r="F25" s="154">
        <v>337723.01490000001</v>
      </c>
      <c r="G25" s="154">
        <v>418200.37400000001</v>
      </c>
      <c r="H25" s="154">
        <v>355470.31790000002</v>
      </c>
      <c r="I25" s="154">
        <v>-17747.303000000102</v>
      </c>
      <c r="J25" s="154">
        <v>-12423.1121</v>
      </c>
      <c r="K25" s="155">
        <v>0.97</v>
      </c>
      <c r="L25" s="23"/>
    </row>
    <row r="26" spans="1:12">
      <c r="A26" s="151" t="s">
        <v>348</v>
      </c>
      <c r="B26" s="154">
        <v>83161.116699999999</v>
      </c>
      <c r="C26" s="154">
        <v>147851.54999999999</v>
      </c>
      <c r="D26" s="154">
        <v>-23232.2</v>
      </c>
      <c r="E26" s="154">
        <v>17191.59</v>
      </c>
      <c r="F26" s="154">
        <v>224972.05669999999</v>
      </c>
      <c r="G26" s="154">
        <v>276611.467</v>
      </c>
      <c r="H26" s="154">
        <v>235119.74695</v>
      </c>
      <c r="I26" s="154">
        <v>-10147.69025</v>
      </c>
      <c r="J26" s="154">
        <v>-7103.3831750000099</v>
      </c>
      <c r="K26" s="155">
        <v>0.97399999999999998</v>
      </c>
      <c r="L26" s="23"/>
    </row>
    <row r="27" spans="1:12">
      <c r="A27" s="151" t="s">
        <v>349</v>
      </c>
      <c r="B27" s="154">
        <v>1400955.3054</v>
      </c>
      <c r="C27" s="154">
        <v>2393588.1</v>
      </c>
      <c r="D27" s="154">
        <v>-337473.8</v>
      </c>
      <c r="E27" s="154">
        <v>264916.61</v>
      </c>
      <c r="F27" s="154">
        <v>3721986.2154000001</v>
      </c>
      <c r="G27" s="154">
        <v>4415936.9000000004</v>
      </c>
      <c r="H27" s="154">
        <v>3753546.3650000002</v>
      </c>
      <c r="I27" s="154">
        <v>-31560.149600000099</v>
      </c>
      <c r="J27" s="154">
        <v>-22092.104720000101</v>
      </c>
      <c r="K27" s="155">
        <v>0.995</v>
      </c>
      <c r="L27" s="23"/>
    </row>
    <row r="28" spans="1:12">
      <c r="A28" s="151" t="s">
        <v>350</v>
      </c>
      <c r="B28" s="154">
        <v>104472.0652</v>
      </c>
      <c r="C28" s="154">
        <v>72341.8</v>
      </c>
      <c r="D28" s="154">
        <v>-9498.75</v>
      </c>
      <c r="E28" s="154">
        <v>12968.45</v>
      </c>
      <c r="F28" s="154">
        <v>180283.56520000001</v>
      </c>
      <c r="G28" s="154">
        <v>186900.182</v>
      </c>
      <c r="H28" s="154">
        <v>158865.15470000001</v>
      </c>
      <c r="I28" s="154">
        <v>21418.410500000002</v>
      </c>
      <c r="J28" s="154">
        <v>14992.887350000001</v>
      </c>
      <c r="K28" s="155">
        <v>1.08</v>
      </c>
      <c r="L28" s="23"/>
    </row>
    <row r="29" spans="1:12">
      <c r="A29" s="151" t="s">
        <v>351</v>
      </c>
      <c r="B29" s="154">
        <v>317173.97560000001</v>
      </c>
      <c r="C29" s="154">
        <v>579031.05000000005</v>
      </c>
      <c r="D29" s="154">
        <v>-239097.35</v>
      </c>
      <c r="E29" s="154">
        <v>45061.22</v>
      </c>
      <c r="F29" s="154">
        <v>702168.89560000005</v>
      </c>
      <c r="G29" s="154">
        <v>844406.84</v>
      </c>
      <c r="H29" s="154">
        <v>717745.81400000001</v>
      </c>
      <c r="I29" s="154">
        <v>-15576.9184</v>
      </c>
      <c r="J29" s="154">
        <v>-10903.84288</v>
      </c>
      <c r="K29" s="155">
        <v>0.98699999999999999</v>
      </c>
      <c r="L29" s="23"/>
    </row>
    <row r="30" spans="1:12">
      <c r="A30" s="151" t="s">
        <v>352</v>
      </c>
      <c r="B30" s="154">
        <v>125882.73940000001</v>
      </c>
      <c r="C30" s="154">
        <v>101997.45</v>
      </c>
      <c r="D30" s="154">
        <v>-7862.5</v>
      </c>
      <c r="E30" s="154">
        <v>20330.3</v>
      </c>
      <c r="F30" s="154">
        <v>240347.98939999999</v>
      </c>
      <c r="G30" s="154">
        <v>323135.61200000002</v>
      </c>
      <c r="H30" s="154">
        <v>274665.27020000003</v>
      </c>
      <c r="I30" s="154">
        <v>-34317.2808</v>
      </c>
      <c r="J30" s="154">
        <v>-24022.096560000002</v>
      </c>
      <c r="K30" s="155">
        <v>0.92600000000000005</v>
      </c>
      <c r="L30" s="23"/>
    </row>
    <row r="31" spans="1:12">
      <c r="A31" s="151" t="s">
        <v>353</v>
      </c>
      <c r="B31" s="154">
        <v>147751.57370000001</v>
      </c>
      <c r="C31" s="154">
        <v>289691.05</v>
      </c>
      <c r="D31" s="154">
        <v>-134657.85</v>
      </c>
      <c r="E31" s="154">
        <v>25793.25</v>
      </c>
      <c r="F31" s="154">
        <v>328578.02370000002</v>
      </c>
      <c r="G31" s="154">
        <v>396973.84700000001</v>
      </c>
      <c r="H31" s="154">
        <v>337427.76994999999</v>
      </c>
      <c r="I31" s="154">
        <v>-8849.7462499999692</v>
      </c>
      <c r="J31" s="154">
        <v>-6194.8223749999797</v>
      </c>
      <c r="K31" s="155">
        <v>0.98399999999999999</v>
      </c>
      <c r="L31" s="23"/>
    </row>
    <row r="32" spans="1:12">
      <c r="A32" s="151" t="s">
        <v>354</v>
      </c>
      <c r="B32" s="154">
        <v>155718.0673</v>
      </c>
      <c r="C32" s="154">
        <v>228799.6</v>
      </c>
      <c r="D32" s="154">
        <v>-133138.04999999999</v>
      </c>
      <c r="E32" s="154">
        <v>17114.919999999998</v>
      </c>
      <c r="F32" s="154">
        <v>268494.53730000003</v>
      </c>
      <c r="G32" s="154">
        <v>304685.61900000001</v>
      </c>
      <c r="H32" s="154">
        <v>258982.77614999999</v>
      </c>
      <c r="I32" s="154">
        <v>9511.7611499999803</v>
      </c>
      <c r="J32" s="154">
        <v>6658.2328049999796</v>
      </c>
      <c r="K32" s="155">
        <v>1.022</v>
      </c>
      <c r="L32" s="23"/>
    </row>
    <row r="33" spans="1:12">
      <c r="A33" s="151" t="s">
        <v>355</v>
      </c>
      <c r="B33" s="154">
        <v>84554.385899999994</v>
      </c>
      <c r="C33" s="154">
        <v>48460.2</v>
      </c>
      <c r="D33" s="154">
        <v>-1326</v>
      </c>
      <c r="E33" s="154">
        <v>13554.1</v>
      </c>
      <c r="F33" s="154">
        <v>145242.68590000001</v>
      </c>
      <c r="G33" s="154">
        <v>171315.701</v>
      </c>
      <c r="H33" s="154">
        <v>145618.34585000001</v>
      </c>
      <c r="I33" s="154">
        <v>-375.65994999997201</v>
      </c>
      <c r="J33" s="154">
        <v>-262.96196499998001</v>
      </c>
      <c r="K33" s="155">
        <v>0.998</v>
      </c>
      <c r="L33" s="23"/>
    </row>
    <row r="34" spans="1:12">
      <c r="A34" s="151" t="s">
        <v>356</v>
      </c>
      <c r="B34" s="154">
        <v>87794.748500000002</v>
      </c>
      <c r="C34" s="154">
        <v>93486.399999999994</v>
      </c>
      <c r="D34" s="154">
        <v>-852.55</v>
      </c>
      <c r="E34" s="154">
        <v>11364.5</v>
      </c>
      <c r="F34" s="154">
        <v>191793.09849999999</v>
      </c>
      <c r="G34" s="154">
        <v>214738.704</v>
      </c>
      <c r="H34" s="154">
        <v>182527.89840000001</v>
      </c>
      <c r="I34" s="154">
        <v>9265.20010000002</v>
      </c>
      <c r="J34" s="154">
        <v>6485.6400700000104</v>
      </c>
      <c r="K34" s="155">
        <v>1.03</v>
      </c>
      <c r="L34" s="23"/>
    </row>
    <row r="35" spans="1:12">
      <c r="A35" s="151" t="s">
        <v>357</v>
      </c>
      <c r="B35" s="154">
        <v>2636.2271999999998</v>
      </c>
      <c r="C35" s="154">
        <v>36416.550000000003</v>
      </c>
      <c r="D35" s="154">
        <v>0</v>
      </c>
      <c r="E35" s="154">
        <v>1740.8</v>
      </c>
      <c r="F35" s="154">
        <v>40793.5772</v>
      </c>
      <c r="G35" s="154">
        <v>49061.654000000002</v>
      </c>
      <c r="H35" s="154">
        <v>41702.405899999998</v>
      </c>
      <c r="I35" s="154">
        <v>-908.82869999999798</v>
      </c>
      <c r="J35" s="154">
        <v>-636.18008999999904</v>
      </c>
      <c r="K35" s="155">
        <v>0.98699999999999999</v>
      </c>
      <c r="L35" s="23"/>
    </row>
    <row r="36" spans="1:12">
      <c r="A36" s="151" t="s">
        <v>358</v>
      </c>
      <c r="B36" s="154">
        <v>130337.15399999999</v>
      </c>
      <c r="C36" s="154">
        <v>173640.55</v>
      </c>
      <c r="D36" s="154">
        <v>-110788.15</v>
      </c>
      <c r="E36" s="154">
        <v>11008.35</v>
      </c>
      <c r="F36" s="154">
        <v>204197.90400000001</v>
      </c>
      <c r="G36" s="154">
        <v>250117.636</v>
      </c>
      <c r="H36" s="154">
        <v>212599.99059999999</v>
      </c>
      <c r="I36" s="154">
        <v>-8402.0865999999496</v>
      </c>
      <c r="J36" s="154">
        <v>-5881.4606199999698</v>
      </c>
      <c r="K36" s="155">
        <v>0.97599999999999998</v>
      </c>
      <c r="L36" s="23"/>
    </row>
    <row r="37" spans="1:12">
      <c r="A37" s="151" t="s">
        <v>359</v>
      </c>
      <c r="B37" s="154">
        <v>150595.9241</v>
      </c>
      <c r="C37" s="154">
        <v>192315.9</v>
      </c>
      <c r="D37" s="154">
        <v>-111201.25</v>
      </c>
      <c r="E37" s="154">
        <v>4047.87</v>
      </c>
      <c r="F37" s="154">
        <v>235758.44409999999</v>
      </c>
      <c r="G37" s="154">
        <v>285468.21600000001</v>
      </c>
      <c r="H37" s="154">
        <v>242647.98360000001</v>
      </c>
      <c r="I37" s="154">
        <v>-6889.5395000000399</v>
      </c>
      <c r="J37" s="154">
        <v>-4822.6776500000296</v>
      </c>
      <c r="K37" s="155">
        <v>0.98299999999999998</v>
      </c>
      <c r="L37" s="23"/>
    </row>
    <row r="38" spans="1:12" ht="18.75" customHeight="1">
      <c r="A38" s="145" t="s">
        <v>360</v>
      </c>
      <c r="B38" s="154"/>
      <c r="C38" s="154"/>
      <c r="D38" s="154"/>
      <c r="E38" s="154"/>
      <c r="F38" s="154"/>
      <c r="G38" s="154"/>
      <c r="H38" s="154"/>
      <c r="I38" s="154"/>
      <c r="J38" s="154"/>
      <c r="K38" s="155"/>
      <c r="L38" s="23"/>
    </row>
    <row r="39" spans="1:12">
      <c r="A39" s="151" t="s">
        <v>361</v>
      </c>
      <c r="B39" s="154">
        <v>222460.576</v>
      </c>
      <c r="C39" s="154">
        <v>67968.55</v>
      </c>
      <c r="D39" s="154">
        <v>-11902.55</v>
      </c>
      <c r="E39" s="154">
        <v>13937.79</v>
      </c>
      <c r="F39" s="154">
        <v>292464.36599999998</v>
      </c>
      <c r="G39" s="154">
        <v>298333.42700000003</v>
      </c>
      <c r="H39" s="154">
        <v>253583.41295</v>
      </c>
      <c r="I39" s="154">
        <v>38880.953049999996</v>
      </c>
      <c r="J39" s="154">
        <v>27216.667135</v>
      </c>
      <c r="K39" s="155">
        <v>1.091</v>
      </c>
      <c r="L39" s="23"/>
    </row>
    <row r="40" spans="1:12">
      <c r="A40" s="151" t="s">
        <v>362</v>
      </c>
      <c r="B40" s="154">
        <v>49222.5821</v>
      </c>
      <c r="C40" s="154">
        <v>18393.150000000001</v>
      </c>
      <c r="D40" s="154">
        <v>-782</v>
      </c>
      <c r="E40" s="154">
        <v>6040.1</v>
      </c>
      <c r="F40" s="154">
        <v>72873.8321</v>
      </c>
      <c r="G40" s="154">
        <v>95022.933000000005</v>
      </c>
      <c r="H40" s="154">
        <v>80769.493050000005</v>
      </c>
      <c r="I40" s="154">
        <v>-7895.6609500000004</v>
      </c>
      <c r="J40" s="154">
        <v>-5526.962665</v>
      </c>
      <c r="K40" s="155">
        <v>0.94199999999999995</v>
      </c>
      <c r="L40" s="23"/>
    </row>
    <row r="41" spans="1:12">
      <c r="A41" s="151" t="s">
        <v>363</v>
      </c>
      <c r="B41" s="154">
        <v>111824.3063</v>
      </c>
      <c r="C41" s="154">
        <v>23992.95</v>
      </c>
      <c r="D41" s="154">
        <v>-25416.7</v>
      </c>
      <c r="E41" s="154">
        <v>3748.84</v>
      </c>
      <c r="F41" s="154">
        <v>114149.39629999999</v>
      </c>
      <c r="G41" s="154">
        <v>122967.54300000001</v>
      </c>
      <c r="H41" s="154">
        <v>104522.41155</v>
      </c>
      <c r="I41" s="154">
        <v>9626.9847499999996</v>
      </c>
      <c r="J41" s="154">
        <v>6738.8893250000001</v>
      </c>
      <c r="K41" s="155">
        <v>1.0549999999999999</v>
      </c>
      <c r="L41" s="23"/>
    </row>
    <row r="42" spans="1:12">
      <c r="A42" s="151" t="s">
        <v>364</v>
      </c>
      <c r="B42" s="154">
        <v>30349.8547</v>
      </c>
      <c r="C42" s="154">
        <v>52352.35</v>
      </c>
      <c r="D42" s="154">
        <v>-7073.7</v>
      </c>
      <c r="E42" s="154">
        <v>3427.71</v>
      </c>
      <c r="F42" s="154">
        <v>79056.214699999997</v>
      </c>
      <c r="G42" s="154">
        <v>91754.08</v>
      </c>
      <c r="H42" s="154">
        <v>77990.967999999993</v>
      </c>
      <c r="I42" s="154">
        <v>1065.2467000000199</v>
      </c>
      <c r="J42" s="154">
        <v>745.67269000001204</v>
      </c>
      <c r="K42" s="155">
        <v>1.008</v>
      </c>
      <c r="L42" s="23"/>
    </row>
    <row r="43" spans="1:12">
      <c r="A43" s="151" t="s">
        <v>365</v>
      </c>
      <c r="B43" s="154">
        <v>126700.7792</v>
      </c>
      <c r="C43" s="154">
        <v>19145.400000000001</v>
      </c>
      <c r="D43" s="154">
        <v>-11339.85</v>
      </c>
      <c r="E43" s="154">
        <v>5317.26</v>
      </c>
      <c r="F43" s="154">
        <v>139823.58919999999</v>
      </c>
      <c r="G43" s="154">
        <v>155207.60800000001</v>
      </c>
      <c r="H43" s="154">
        <v>131926.46679999999</v>
      </c>
      <c r="I43" s="154">
        <v>7897.1224000000202</v>
      </c>
      <c r="J43" s="154">
        <v>5527.9856800000198</v>
      </c>
      <c r="K43" s="155">
        <v>1.036</v>
      </c>
      <c r="L43" s="23"/>
    </row>
    <row r="44" spans="1:12">
      <c r="A44" s="151" t="s">
        <v>366</v>
      </c>
      <c r="B44" s="154">
        <v>827659.71680000005</v>
      </c>
      <c r="C44" s="154">
        <v>1043391.15</v>
      </c>
      <c r="D44" s="154">
        <v>-662948.15</v>
      </c>
      <c r="E44" s="154">
        <v>66115.55</v>
      </c>
      <c r="F44" s="154">
        <v>1274218.2668000001</v>
      </c>
      <c r="G44" s="154">
        <v>1509489.182</v>
      </c>
      <c r="H44" s="154">
        <v>1283065.8047</v>
      </c>
      <c r="I44" s="154">
        <v>-8847.5378999998793</v>
      </c>
      <c r="J44" s="154">
        <v>-6193.2765299999201</v>
      </c>
      <c r="K44" s="155">
        <v>0.996</v>
      </c>
      <c r="L44" s="23"/>
    </row>
    <row r="45" spans="1:12">
      <c r="A45" s="151" t="s">
        <v>367</v>
      </c>
      <c r="B45" s="154">
        <v>46058.820399999997</v>
      </c>
      <c r="C45" s="154">
        <v>7527.6</v>
      </c>
      <c r="D45" s="154">
        <v>-12362.4</v>
      </c>
      <c r="E45" s="154">
        <v>1587.29</v>
      </c>
      <c r="F45" s="154">
        <v>42811.310400000002</v>
      </c>
      <c r="G45" s="154">
        <v>49797.046999999999</v>
      </c>
      <c r="H45" s="154">
        <v>42327.489950000003</v>
      </c>
      <c r="I45" s="154">
        <v>483.82045000000699</v>
      </c>
      <c r="J45" s="154">
        <v>338.67431500000498</v>
      </c>
      <c r="K45" s="155">
        <v>1.0069999999999999</v>
      </c>
      <c r="L45" s="23"/>
    </row>
    <row r="46" spans="1:12">
      <c r="A46" s="151" t="s">
        <v>368</v>
      </c>
      <c r="B46" s="154">
        <v>101085.7273</v>
      </c>
      <c r="C46" s="154">
        <v>80507.75</v>
      </c>
      <c r="D46" s="154">
        <v>-69957.55</v>
      </c>
      <c r="E46" s="154">
        <v>1920.66</v>
      </c>
      <c r="F46" s="154">
        <v>113556.5873</v>
      </c>
      <c r="G46" s="154">
        <v>126388.88400000001</v>
      </c>
      <c r="H46" s="154">
        <v>107430.5514</v>
      </c>
      <c r="I46" s="154">
        <v>6126.0358999999999</v>
      </c>
      <c r="J46" s="154">
        <v>4288.2251299999998</v>
      </c>
      <c r="K46" s="155">
        <v>1.034</v>
      </c>
      <c r="L46" s="23"/>
    </row>
    <row r="47" spans="1:12" ht="18.75" customHeight="1">
      <c r="A47" s="145" t="s">
        <v>369</v>
      </c>
      <c r="B47" s="154"/>
      <c r="C47" s="154"/>
      <c r="D47" s="154"/>
      <c r="E47" s="154"/>
      <c r="F47" s="154"/>
      <c r="G47" s="154"/>
      <c r="H47" s="154"/>
      <c r="I47" s="154"/>
      <c r="J47" s="154"/>
      <c r="K47" s="155"/>
      <c r="L47" s="23"/>
    </row>
    <row r="48" spans="1:12">
      <c r="A48" s="151" t="s">
        <v>370</v>
      </c>
      <c r="B48" s="154">
        <v>576590.8726</v>
      </c>
      <c r="C48" s="154">
        <v>97153.3</v>
      </c>
      <c r="D48" s="154">
        <v>-112521.3</v>
      </c>
      <c r="E48" s="154">
        <v>38316.980000000003</v>
      </c>
      <c r="F48" s="154">
        <v>599539.85259999998</v>
      </c>
      <c r="G48" s="154">
        <v>706075.34699999995</v>
      </c>
      <c r="H48" s="154">
        <v>600164.04495000001</v>
      </c>
      <c r="I48" s="154">
        <v>-624.19234999990999</v>
      </c>
      <c r="J48" s="154">
        <v>-436.93464499993701</v>
      </c>
      <c r="K48" s="155">
        <v>0.999</v>
      </c>
      <c r="L48" s="23"/>
    </row>
    <row r="49" spans="1:12">
      <c r="A49" s="151" t="s">
        <v>371</v>
      </c>
      <c r="B49" s="154">
        <v>109274.7971</v>
      </c>
      <c r="C49" s="154">
        <v>28297.35</v>
      </c>
      <c r="D49" s="154">
        <v>-17980.900000000001</v>
      </c>
      <c r="E49" s="154">
        <v>2268.9899999999998</v>
      </c>
      <c r="F49" s="154">
        <v>121860.2371</v>
      </c>
      <c r="G49" s="154">
        <v>120254.307</v>
      </c>
      <c r="H49" s="154">
        <v>102216.16095</v>
      </c>
      <c r="I49" s="154">
        <v>19644.076150000001</v>
      </c>
      <c r="J49" s="154">
        <v>13750.853305000001</v>
      </c>
      <c r="K49" s="155">
        <v>1.1140000000000001</v>
      </c>
      <c r="L49" s="23"/>
    </row>
    <row r="50" spans="1:12">
      <c r="A50" s="151" t="s">
        <v>372</v>
      </c>
      <c r="B50" s="154">
        <v>42895.058700000001</v>
      </c>
      <c r="C50" s="154">
        <v>60914.400000000001</v>
      </c>
      <c r="D50" s="154">
        <v>-36070.6</v>
      </c>
      <c r="E50" s="154">
        <v>2370.31</v>
      </c>
      <c r="F50" s="154">
        <v>70109.168699999995</v>
      </c>
      <c r="G50" s="154">
        <v>92450.197</v>
      </c>
      <c r="H50" s="154">
        <v>78582.667449999994</v>
      </c>
      <c r="I50" s="154">
        <v>-8473.4987499999806</v>
      </c>
      <c r="J50" s="154">
        <v>-5931.4491249999901</v>
      </c>
      <c r="K50" s="155">
        <v>0.93600000000000005</v>
      </c>
      <c r="L50" s="23"/>
    </row>
    <row r="51" spans="1:12">
      <c r="A51" s="151" t="s">
        <v>373</v>
      </c>
      <c r="B51" s="154">
        <v>229210.12700000001</v>
      </c>
      <c r="C51" s="154">
        <v>52578.45</v>
      </c>
      <c r="D51" s="154">
        <v>-28341.55</v>
      </c>
      <c r="E51" s="154">
        <v>14343.58</v>
      </c>
      <c r="F51" s="154">
        <v>267790.60700000002</v>
      </c>
      <c r="G51" s="154">
        <v>342498.5</v>
      </c>
      <c r="H51" s="154">
        <v>291123.72499999998</v>
      </c>
      <c r="I51" s="154">
        <v>-23333.117999999999</v>
      </c>
      <c r="J51" s="154">
        <v>-16333.1826</v>
      </c>
      <c r="K51" s="155">
        <v>0.95199999999999996</v>
      </c>
      <c r="L51" s="23"/>
    </row>
    <row r="52" spans="1:12">
      <c r="A52" s="151" t="s">
        <v>374</v>
      </c>
      <c r="B52" s="154">
        <v>277387.75719999999</v>
      </c>
      <c r="C52" s="154">
        <v>114325</v>
      </c>
      <c r="D52" s="154">
        <v>-19776.099999999999</v>
      </c>
      <c r="E52" s="154">
        <v>14353.61</v>
      </c>
      <c r="F52" s="154">
        <v>386290.2672</v>
      </c>
      <c r="G52" s="154">
        <v>400478.68199999997</v>
      </c>
      <c r="H52" s="154">
        <v>340406.87969999999</v>
      </c>
      <c r="I52" s="154">
        <v>45883.387499999997</v>
      </c>
      <c r="J52" s="154">
        <v>32118.37125</v>
      </c>
      <c r="K52" s="155">
        <v>1.08</v>
      </c>
      <c r="L52" s="23"/>
    </row>
    <row r="53" spans="1:12">
      <c r="A53" s="151" t="s">
        <v>375</v>
      </c>
      <c r="B53" s="154">
        <v>40981.481500000002</v>
      </c>
      <c r="C53" s="154">
        <v>15436.85</v>
      </c>
      <c r="D53" s="154">
        <v>-345.1</v>
      </c>
      <c r="E53" s="154">
        <v>4006.73</v>
      </c>
      <c r="F53" s="154">
        <v>60079.961499999998</v>
      </c>
      <c r="G53" s="154">
        <v>80001.520999999993</v>
      </c>
      <c r="H53" s="154">
        <v>68001.292849999998</v>
      </c>
      <c r="I53" s="154">
        <v>-7921.3313499999904</v>
      </c>
      <c r="J53" s="154">
        <v>-5544.9319449999903</v>
      </c>
      <c r="K53" s="155">
        <v>0.93100000000000005</v>
      </c>
      <c r="L53" s="23"/>
    </row>
    <row r="54" spans="1:12">
      <c r="A54" s="151" t="s">
        <v>376</v>
      </c>
      <c r="B54" s="154">
        <v>100147.7276</v>
      </c>
      <c r="C54" s="154">
        <v>83142.75</v>
      </c>
      <c r="D54" s="154">
        <v>-13965.5</v>
      </c>
      <c r="E54" s="154">
        <v>6503.01</v>
      </c>
      <c r="F54" s="154">
        <v>175827.98759999999</v>
      </c>
      <c r="G54" s="154">
        <v>201125.476</v>
      </c>
      <c r="H54" s="154">
        <v>170956.65460000001</v>
      </c>
      <c r="I54" s="154">
        <v>4871.3330000000096</v>
      </c>
      <c r="J54" s="154">
        <v>3409.9331000000102</v>
      </c>
      <c r="K54" s="155">
        <v>1.0169999999999999</v>
      </c>
      <c r="L54" s="23"/>
    </row>
    <row r="55" spans="1:12">
      <c r="A55" s="151" t="s">
        <v>377</v>
      </c>
      <c r="B55" s="154">
        <v>23912.488499999999</v>
      </c>
      <c r="C55" s="154">
        <v>31745.8</v>
      </c>
      <c r="D55" s="154">
        <v>-75.650000000000006</v>
      </c>
      <c r="E55" s="154">
        <v>4586.6000000000004</v>
      </c>
      <c r="F55" s="154">
        <v>60169.238499999999</v>
      </c>
      <c r="G55" s="154">
        <v>64343.750999999997</v>
      </c>
      <c r="H55" s="154">
        <v>54692.188349999997</v>
      </c>
      <c r="I55" s="154">
        <v>5477.05015</v>
      </c>
      <c r="J55" s="154">
        <v>3833.935105</v>
      </c>
      <c r="K55" s="155">
        <v>1.06</v>
      </c>
      <c r="L55" s="23"/>
    </row>
    <row r="56" spans="1:12">
      <c r="A56" s="151" t="s">
        <v>378</v>
      </c>
      <c r="B56" s="154">
        <v>55265.381399999998</v>
      </c>
      <c r="C56" s="154">
        <v>13345.85</v>
      </c>
      <c r="D56" s="154">
        <v>-15560.95</v>
      </c>
      <c r="E56" s="154">
        <v>2728.5</v>
      </c>
      <c r="F56" s="154">
        <v>55778.7814</v>
      </c>
      <c r="G56" s="154">
        <v>76688.797999999995</v>
      </c>
      <c r="H56" s="154">
        <v>65185.478300000002</v>
      </c>
      <c r="I56" s="154">
        <v>-9406.6968999999899</v>
      </c>
      <c r="J56" s="154">
        <v>-6584.6878299999898</v>
      </c>
      <c r="K56" s="155">
        <v>0.91400000000000003</v>
      </c>
      <c r="L56" s="23"/>
    </row>
    <row r="57" spans="1:12" ht="18.75" customHeight="1">
      <c r="A57" s="145" t="s">
        <v>379</v>
      </c>
      <c r="B57" s="154"/>
      <c r="C57" s="154"/>
      <c r="D57" s="154"/>
      <c r="E57" s="154"/>
      <c r="F57" s="154"/>
      <c r="G57" s="154"/>
      <c r="H57" s="154"/>
      <c r="I57" s="154"/>
      <c r="J57" s="154"/>
      <c r="K57" s="155"/>
      <c r="L57" s="23"/>
    </row>
    <row r="58" spans="1:12">
      <c r="A58" s="151" t="s">
        <v>380</v>
      </c>
      <c r="B58" s="154">
        <v>32644.991099999999</v>
      </c>
      <c r="C58" s="154">
        <v>3169.65</v>
      </c>
      <c r="D58" s="154">
        <v>-4200.7</v>
      </c>
      <c r="E58" s="154">
        <v>777.07</v>
      </c>
      <c r="F58" s="154">
        <v>32391.0111</v>
      </c>
      <c r="G58" s="154">
        <v>33470.055</v>
      </c>
      <c r="H58" s="154">
        <v>28449.546750000001</v>
      </c>
      <c r="I58" s="154">
        <v>3941.4643500000002</v>
      </c>
      <c r="J58" s="154">
        <v>2759.0250449999999</v>
      </c>
      <c r="K58" s="155">
        <v>1.0820000000000001</v>
      </c>
      <c r="L58" s="23"/>
    </row>
    <row r="59" spans="1:12">
      <c r="A59" s="151" t="s">
        <v>381</v>
      </c>
      <c r="B59" s="154">
        <v>140746.2046</v>
      </c>
      <c r="C59" s="154">
        <v>26096.7</v>
      </c>
      <c r="D59" s="154">
        <v>-19836.45</v>
      </c>
      <c r="E59" s="154">
        <v>4692</v>
      </c>
      <c r="F59" s="154">
        <v>151698.4546</v>
      </c>
      <c r="G59" s="154">
        <v>170567.37</v>
      </c>
      <c r="H59" s="154">
        <v>144982.26449999999</v>
      </c>
      <c r="I59" s="154">
        <v>6716.1901000000098</v>
      </c>
      <c r="J59" s="154">
        <v>4701.3330699999997</v>
      </c>
      <c r="K59" s="155">
        <v>1.028</v>
      </c>
      <c r="L59" s="23"/>
    </row>
    <row r="60" spans="1:12">
      <c r="A60" s="151" t="s">
        <v>382</v>
      </c>
      <c r="B60" s="154">
        <v>50537.805099999998</v>
      </c>
      <c r="C60" s="154">
        <v>6227.1</v>
      </c>
      <c r="D60" s="154">
        <v>-7043.1</v>
      </c>
      <c r="E60" s="154">
        <v>1105</v>
      </c>
      <c r="F60" s="154">
        <v>50826.805099999998</v>
      </c>
      <c r="G60" s="154">
        <v>67515.659</v>
      </c>
      <c r="H60" s="154">
        <v>57388.310149999998</v>
      </c>
      <c r="I60" s="154">
        <v>-6561.5050499999998</v>
      </c>
      <c r="J60" s="154">
        <v>-4593.053535</v>
      </c>
      <c r="K60" s="155">
        <v>0.93200000000000005</v>
      </c>
      <c r="L60" s="23"/>
    </row>
    <row r="61" spans="1:12">
      <c r="A61" s="151" t="s">
        <v>383</v>
      </c>
      <c r="B61" s="154">
        <v>504781.1421</v>
      </c>
      <c r="C61" s="154">
        <v>703229.65</v>
      </c>
      <c r="D61" s="154">
        <v>-362298.05</v>
      </c>
      <c r="E61" s="154">
        <v>50411.97</v>
      </c>
      <c r="F61" s="154">
        <v>896124.7121</v>
      </c>
      <c r="G61" s="154">
        <v>1102647.149</v>
      </c>
      <c r="H61" s="154">
        <v>937250.07664999994</v>
      </c>
      <c r="I61" s="154">
        <v>-41125.3645500001</v>
      </c>
      <c r="J61" s="154">
        <v>-28787.755185000002</v>
      </c>
      <c r="K61" s="155">
        <v>0.97399999999999998</v>
      </c>
      <c r="L61" s="23"/>
    </row>
    <row r="62" spans="1:12">
      <c r="A62" s="151" t="s">
        <v>384</v>
      </c>
      <c r="B62" s="154">
        <v>114646.97719999999</v>
      </c>
      <c r="C62" s="154">
        <v>42878.25</v>
      </c>
      <c r="D62" s="154">
        <v>-623.04999999999995</v>
      </c>
      <c r="E62" s="154">
        <v>8425.2000000000007</v>
      </c>
      <c r="F62" s="154">
        <v>165327.37719999999</v>
      </c>
      <c r="G62" s="154">
        <v>193768.82199999999</v>
      </c>
      <c r="H62" s="154">
        <v>164703.4987</v>
      </c>
      <c r="I62" s="154">
        <v>623.87850000005005</v>
      </c>
      <c r="J62" s="154">
        <v>436.714950000035</v>
      </c>
      <c r="K62" s="155">
        <v>1.002</v>
      </c>
      <c r="L62" s="23"/>
    </row>
    <row r="63" spans="1:12">
      <c r="A63" s="151" t="s">
        <v>385</v>
      </c>
      <c r="B63" s="154">
        <v>217816.82709999999</v>
      </c>
      <c r="C63" s="154">
        <v>54997.55</v>
      </c>
      <c r="D63" s="154">
        <v>-17795.599999999999</v>
      </c>
      <c r="E63" s="154">
        <v>20064.59</v>
      </c>
      <c r="F63" s="154">
        <v>275083.36709999997</v>
      </c>
      <c r="G63" s="154">
        <v>321997.18199999997</v>
      </c>
      <c r="H63" s="154">
        <v>273697.60470000003</v>
      </c>
      <c r="I63" s="154">
        <v>1385.7624000000101</v>
      </c>
      <c r="J63" s="154">
        <v>970.03368000000501</v>
      </c>
      <c r="K63" s="155">
        <v>1.0029999999999999</v>
      </c>
      <c r="L63" s="23"/>
    </row>
    <row r="64" spans="1:12">
      <c r="A64" s="151" t="s">
        <v>386</v>
      </c>
      <c r="B64" s="154">
        <v>736691.0895</v>
      </c>
      <c r="C64" s="154">
        <v>193883.3</v>
      </c>
      <c r="D64" s="154">
        <v>-58857.4</v>
      </c>
      <c r="E64" s="154">
        <v>46201.58</v>
      </c>
      <c r="F64" s="154">
        <v>917918.56949999998</v>
      </c>
      <c r="G64" s="154">
        <v>1143809.459</v>
      </c>
      <c r="H64" s="154">
        <v>972238.04015000002</v>
      </c>
      <c r="I64" s="154">
        <v>-54319.470650000003</v>
      </c>
      <c r="J64" s="154">
        <v>-38023.629455000002</v>
      </c>
      <c r="K64" s="155">
        <v>0.96699999999999997</v>
      </c>
      <c r="L64" s="23"/>
    </row>
    <row r="65" spans="1:12">
      <c r="A65" s="151" t="s">
        <v>387</v>
      </c>
      <c r="B65" s="154">
        <v>78304.9087</v>
      </c>
      <c r="C65" s="154">
        <v>39978.050000000003</v>
      </c>
      <c r="D65" s="154">
        <v>-4554.3</v>
      </c>
      <c r="E65" s="154">
        <v>4844.66</v>
      </c>
      <c r="F65" s="154">
        <v>118573.3187</v>
      </c>
      <c r="G65" s="154">
        <v>125756.724</v>
      </c>
      <c r="H65" s="154">
        <v>106893.2154</v>
      </c>
      <c r="I65" s="154">
        <v>11680.103300000001</v>
      </c>
      <c r="J65" s="154">
        <v>8176.0723099999896</v>
      </c>
      <c r="K65" s="155">
        <v>1.0649999999999999</v>
      </c>
      <c r="L65" s="23"/>
    </row>
    <row r="66" spans="1:12">
      <c r="A66" s="151" t="s">
        <v>388</v>
      </c>
      <c r="B66" s="154">
        <v>53661.098400000003</v>
      </c>
      <c r="C66" s="154">
        <v>18470.5</v>
      </c>
      <c r="D66" s="154">
        <v>-31403.25</v>
      </c>
      <c r="E66" s="154">
        <v>662.32</v>
      </c>
      <c r="F66" s="154">
        <v>41390.668400000002</v>
      </c>
      <c r="G66" s="154">
        <v>46459.421999999999</v>
      </c>
      <c r="H66" s="154">
        <v>39490.508699999998</v>
      </c>
      <c r="I66" s="154">
        <v>1900.1596999999999</v>
      </c>
      <c r="J66" s="154">
        <v>1330.1117899999999</v>
      </c>
      <c r="K66" s="155">
        <v>1.0289999999999999</v>
      </c>
      <c r="L66" s="23"/>
    </row>
    <row r="67" spans="1:12">
      <c r="A67" s="151" t="s">
        <v>389</v>
      </c>
      <c r="B67" s="154">
        <v>48511.494500000001</v>
      </c>
      <c r="C67" s="154">
        <v>12425.3</v>
      </c>
      <c r="D67" s="154">
        <v>-3625.25</v>
      </c>
      <c r="E67" s="154">
        <v>828.07</v>
      </c>
      <c r="F67" s="154">
        <v>58139.614500000003</v>
      </c>
      <c r="G67" s="154">
        <v>57840.391000000003</v>
      </c>
      <c r="H67" s="154">
        <v>49164.332349999997</v>
      </c>
      <c r="I67" s="154">
        <v>8975.2821499999991</v>
      </c>
      <c r="J67" s="154">
        <v>6282.6975050000001</v>
      </c>
      <c r="K67" s="155">
        <v>1.109</v>
      </c>
      <c r="L67" s="23"/>
    </row>
    <row r="68" spans="1:12">
      <c r="A68" s="151" t="s">
        <v>390</v>
      </c>
      <c r="B68" s="154">
        <v>3441.2593000000002</v>
      </c>
      <c r="C68" s="154">
        <v>11120.55</v>
      </c>
      <c r="D68" s="154">
        <v>-8.5</v>
      </c>
      <c r="E68" s="154">
        <v>303.45</v>
      </c>
      <c r="F68" s="154">
        <v>14856.7593</v>
      </c>
      <c r="G68" s="154">
        <v>13237.977999999999</v>
      </c>
      <c r="H68" s="154">
        <v>11252.281300000001</v>
      </c>
      <c r="I68" s="154">
        <v>3604.4780000000001</v>
      </c>
      <c r="J68" s="154">
        <v>2523.1345999999999</v>
      </c>
      <c r="K68" s="155">
        <v>1.1910000000000001</v>
      </c>
      <c r="L68" s="23"/>
    </row>
    <row r="69" spans="1:12">
      <c r="A69" s="151" t="s">
        <v>391</v>
      </c>
      <c r="B69" s="154">
        <v>52276.500999999997</v>
      </c>
      <c r="C69" s="154">
        <v>13234.5</v>
      </c>
      <c r="D69" s="154">
        <v>-5740.05</v>
      </c>
      <c r="E69" s="154">
        <v>581.4</v>
      </c>
      <c r="F69" s="154">
        <v>60352.351000000002</v>
      </c>
      <c r="G69" s="154">
        <v>86974.81</v>
      </c>
      <c r="H69" s="154">
        <v>73928.588499999998</v>
      </c>
      <c r="I69" s="154">
        <v>-13576.237499999999</v>
      </c>
      <c r="J69" s="154">
        <v>-9503.3662499999991</v>
      </c>
      <c r="K69" s="155">
        <v>0.89100000000000001</v>
      </c>
      <c r="L69" s="23"/>
    </row>
    <row r="70" spans="1:12">
      <c r="A70" s="151" t="s">
        <v>392</v>
      </c>
      <c r="B70" s="154">
        <v>22919.5674</v>
      </c>
      <c r="C70" s="154">
        <v>10047.85</v>
      </c>
      <c r="D70" s="154">
        <v>-3548.75</v>
      </c>
      <c r="E70" s="154">
        <v>350.2</v>
      </c>
      <c r="F70" s="154">
        <v>29768.867399999999</v>
      </c>
      <c r="G70" s="154">
        <v>33615.124000000003</v>
      </c>
      <c r="H70" s="154">
        <v>28572.8554</v>
      </c>
      <c r="I70" s="154">
        <v>1196.0119999999999</v>
      </c>
      <c r="J70" s="154">
        <v>837.20840000000203</v>
      </c>
      <c r="K70" s="155">
        <v>1.0249999999999999</v>
      </c>
      <c r="L70" s="23"/>
    </row>
    <row r="71" spans="1:12" ht="18.75" customHeight="1">
      <c r="A71" s="145" t="s">
        <v>393</v>
      </c>
      <c r="B71" s="154"/>
      <c r="C71" s="154"/>
      <c r="D71" s="154"/>
      <c r="E71" s="154"/>
      <c r="F71" s="154"/>
      <c r="G71" s="154"/>
      <c r="H71" s="154"/>
      <c r="I71" s="154"/>
      <c r="J71" s="154"/>
      <c r="K71" s="155"/>
      <c r="L71" s="23"/>
    </row>
    <row r="72" spans="1:12">
      <c r="A72" s="151" t="s">
        <v>394</v>
      </c>
      <c r="B72" s="154">
        <v>30345.518800000002</v>
      </c>
      <c r="C72" s="154">
        <v>6947.05</v>
      </c>
      <c r="D72" s="154">
        <v>-3026.85</v>
      </c>
      <c r="E72" s="154">
        <v>2533.6799999999998</v>
      </c>
      <c r="F72" s="154">
        <v>36799.398800000003</v>
      </c>
      <c r="G72" s="154">
        <v>48288.748</v>
      </c>
      <c r="H72" s="154">
        <v>41045.435799999999</v>
      </c>
      <c r="I72" s="154">
        <v>-4246.0370000000003</v>
      </c>
      <c r="J72" s="154">
        <v>-2972.2258999999999</v>
      </c>
      <c r="K72" s="155">
        <v>0.93799999999999994</v>
      </c>
      <c r="L72" s="23"/>
    </row>
    <row r="73" spans="1:12">
      <c r="A73" s="151" t="s">
        <v>395</v>
      </c>
      <c r="B73" s="154">
        <v>178996.06909999999</v>
      </c>
      <c r="C73" s="154">
        <v>29869</v>
      </c>
      <c r="D73" s="154">
        <v>-63600.4</v>
      </c>
      <c r="E73" s="154">
        <v>268.08999999999997</v>
      </c>
      <c r="F73" s="154">
        <v>145532.7591</v>
      </c>
      <c r="G73" s="154">
        <v>170177.82800000001</v>
      </c>
      <c r="H73" s="154">
        <v>144651.1538</v>
      </c>
      <c r="I73" s="154">
        <v>881.60529999999596</v>
      </c>
      <c r="J73" s="154">
        <v>617.123709999997</v>
      </c>
      <c r="K73" s="155">
        <v>1.004</v>
      </c>
      <c r="L73" s="23"/>
    </row>
    <row r="74" spans="1:12">
      <c r="A74" s="151" t="s">
        <v>396</v>
      </c>
      <c r="B74" s="154">
        <v>114139.67690000001</v>
      </c>
      <c r="C74" s="154">
        <v>79291.399999999994</v>
      </c>
      <c r="D74" s="154">
        <v>-13310.15</v>
      </c>
      <c r="E74" s="154">
        <v>3142.62</v>
      </c>
      <c r="F74" s="154">
        <v>183263.54689999999</v>
      </c>
      <c r="G74" s="154">
        <v>187616.10699999999</v>
      </c>
      <c r="H74" s="154">
        <v>159473.69094999999</v>
      </c>
      <c r="I74" s="154">
        <v>23789.855950000001</v>
      </c>
      <c r="J74" s="154">
        <v>16652.899164999999</v>
      </c>
      <c r="K74" s="155">
        <v>1.089</v>
      </c>
      <c r="L74" s="23"/>
    </row>
    <row r="75" spans="1:12">
      <c r="A75" s="151" t="s">
        <v>397</v>
      </c>
      <c r="B75" s="154">
        <v>54535.5049</v>
      </c>
      <c r="C75" s="154">
        <v>8125.15</v>
      </c>
      <c r="D75" s="154">
        <v>-13142.7</v>
      </c>
      <c r="E75" s="154">
        <v>-591.77</v>
      </c>
      <c r="F75" s="154">
        <v>48926.1849</v>
      </c>
      <c r="G75" s="154">
        <v>48831.055999999997</v>
      </c>
      <c r="H75" s="154">
        <v>41506.397599999997</v>
      </c>
      <c r="I75" s="154">
        <v>7419.78730000001</v>
      </c>
      <c r="J75" s="154">
        <v>5193.8511100000096</v>
      </c>
      <c r="K75" s="155">
        <v>1.1060000000000001</v>
      </c>
      <c r="L75" s="23"/>
    </row>
    <row r="76" spans="1:12">
      <c r="A76" s="151" t="s">
        <v>398</v>
      </c>
      <c r="B76" s="154">
        <v>42652.248299999999</v>
      </c>
      <c r="C76" s="154">
        <v>8762.65</v>
      </c>
      <c r="D76" s="154">
        <v>-1821.55</v>
      </c>
      <c r="E76" s="154">
        <v>1761.88</v>
      </c>
      <c r="F76" s="154">
        <v>51355.228300000002</v>
      </c>
      <c r="G76" s="154">
        <v>50834.334999999999</v>
      </c>
      <c r="H76" s="154">
        <v>43209.18475</v>
      </c>
      <c r="I76" s="154">
        <v>8146.0435499999903</v>
      </c>
      <c r="J76" s="154">
        <v>5702.230485</v>
      </c>
      <c r="K76" s="155">
        <v>1.1120000000000001</v>
      </c>
      <c r="L76" s="23"/>
    </row>
    <row r="77" spans="1:12">
      <c r="A77" s="151" t="s">
        <v>399</v>
      </c>
      <c r="B77" s="154">
        <v>842385.87849999999</v>
      </c>
      <c r="C77" s="154">
        <v>172430.15</v>
      </c>
      <c r="D77" s="154">
        <v>-70376.600000000006</v>
      </c>
      <c r="E77" s="154">
        <v>28735.27</v>
      </c>
      <c r="F77" s="154">
        <v>973174.69850000006</v>
      </c>
      <c r="G77" s="154">
        <v>896040.41099999996</v>
      </c>
      <c r="H77" s="154">
        <v>761634.34935000003</v>
      </c>
      <c r="I77" s="154">
        <v>211540.34914999999</v>
      </c>
      <c r="J77" s="154">
        <v>148078.244405</v>
      </c>
      <c r="K77" s="155">
        <v>1.165</v>
      </c>
      <c r="L77" s="23"/>
    </row>
    <row r="78" spans="1:12">
      <c r="A78" s="151" t="s">
        <v>400</v>
      </c>
      <c r="B78" s="154">
        <v>26123.797500000001</v>
      </c>
      <c r="C78" s="154">
        <v>12069.15</v>
      </c>
      <c r="D78" s="154">
        <v>-3730.65</v>
      </c>
      <c r="E78" s="154">
        <v>651.1</v>
      </c>
      <c r="F78" s="154">
        <v>35113.397499999999</v>
      </c>
      <c r="G78" s="154">
        <v>39845.063999999998</v>
      </c>
      <c r="H78" s="154">
        <v>33868.304400000001</v>
      </c>
      <c r="I78" s="154">
        <v>1245.0931</v>
      </c>
      <c r="J78" s="154">
        <v>871.56516999999894</v>
      </c>
      <c r="K78" s="155">
        <v>1.022</v>
      </c>
      <c r="L78" s="23"/>
    </row>
    <row r="79" spans="1:12">
      <c r="A79" s="151" t="s">
        <v>401</v>
      </c>
      <c r="B79" s="154">
        <v>261693.2445</v>
      </c>
      <c r="C79" s="154">
        <v>40802.550000000003</v>
      </c>
      <c r="D79" s="154">
        <v>-45492.85</v>
      </c>
      <c r="E79" s="154">
        <v>7705.25</v>
      </c>
      <c r="F79" s="154">
        <v>264708.19449999998</v>
      </c>
      <c r="G79" s="154">
        <v>262897.43699999998</v>
      </c>
      <c r="H79" s="154">
        <v>223462.82144999999</v>
      </c>
      <c r="I79" s="154">
        <v>41245.373050000002</v>
      </c>
      <c r="J79" s="154">
        <v>28871.761135000001</v>
      </c>
      <c r="K79" s="155">
        <v>1.1100000000000001</v>
      </c>
      <c r="L79" s="23"/>
    </row>
    <row r="80" spans="1:12">
      <c r="A80" s="151" t="s">
        <v>402</v>
      </c>
      <c r="B80" s="154">
        <v>77881.435800000007</v>
      </c>
      <c r="C80" s="154">
        <v>10834.1</v>
      </c>
      <c r="D80" s="154">
        <v>-15945.15</v>
      </c>
      <c r="E80" s="154">
        <v>1207.51</v>
      </c>
      <c r="F80" s="154">
        <v>73977.895799999998</v>
      </c>
      <c r="G80" s="154">
        <v>80056.585000000006</v>
      </c>
      <c r="H80" s="154">
        <v>68048.097250000006</v>
      </c>
      <c r="I80" s="154">
        <v>5929.7985500000104</v>
      </c>
      <c r="J80" s="154">
        <v>4150.8589849999998</v>
      </c>
      <c r="K80" s="155">
        <v>1.052</v>
      </c>
      <c r="L80" s="23"/>
    </row>
    <row r="81" spans="1:12">
      <c r="A81" s="151" t="s">
        <v>403</v>
      </c>
      <c r="B81" s="154">
        <v>124830.561</v>
      </c>
      <c r="C81" s="154">
        <v>29089.55</v>
      </c>
      <c r="D81" s="154">
        <v>-24429.85</v>
      </c>
      <c r="E81" s="154">
        <v>1537.82</v>
      </c>
      <c r="F81" s="154">
        <v>131028.08100000001</v>
      </c>
      <c r="G81" s="154">
        <v>137103.61199999999</v>
      </c>
      <c r="H81" s="154">
        <v>116538.0702</v>
      </c>
      <c r="I81" s="154">
        <v>14490.0108</v>
      </c>
      <c r="J81" s="154">
        <v>10143.00756</v>
      </c>
      <c r="K81" s="155">
        <v>1.0740000000000001</v>
      </c>
      <c r="L81" s="23"/>
    </row>
    <row r="82" spans="1:12">
      <c r="A82" s="151" t="s">
        <v>404</v>
      </c>
      <c r="B82" s="154">
        <v>64691.627999999997</v>
      </c>
      <c r="C82" s="154">
        <v>14157.6</v>
      </c>
      <c r="D82" s="154">
        <v>-31.45</v>
      </c>
      <c r="E82" s="154">
        <v>3876.17</v>
      </c>
      <c r="F82" s="154">
        <v>82693.948000000004</v>
      </c>
      <c r="G82" s="154">
        <v>98021.83</v>
      </c>
      <c r="H82" s="154">
        <v>83318.555500000002</v>
      </c>
      <c r="I82" s="154">
        <v>-624.60749999999803</v>
      </c>
      <c r="J82" s="154">
        <v>-437.22524999999899</v>
      </c>
      <c r="K82" s="155">
        <v>0.996</v>
      </c>
      <c r="L82" s="23"/>
    </row>
    <row r="83" spans="1:12">
      <c r="A83" s="151" t="s">
        <v>405</v>
      </c>
      <c r="B83" s="154">
        <v>129423.72440000001</v>
      </c>
      <c r="C83" s="154">
        <v>48937.05</v>
      </c>
      <c r="D83" s="154">
        <v>-20904.05</v>
      </c>
      <c r="E83" s="154">
        <v>6622.86</v>
      </c>
      <c r="F83" s="154">
        <v>164079.58439999999</v>
      </c>
      <c r="G83" s="154">
        <v>179740.09599999999</v>
      </c>
      <c r="H83" s="154">
        <v>152779.0816</v>
      </c>
      <c r="I83" s="154">
        <v>11300.5028</v>
      </c>
      <c r="J83" s="154">
        <v>7910.35196000001</v>
      </c>
      <c r="K83" s="155">
        <v>1.044</v>
      </c>
      <c r="L83" s="23"/>
    </row>
    <row r="84" spans="1:12">
      <c r="A84" s="151" t="s">
        <v>406</v>
      </c>
      <c r="B84" s="154">
        <v>171318.6355</v>
      </c>
      <c r="C84" s="154">
        <v>90117</v>
      </c>
      <c r="D84" s="154">
        <v>-34198.050000000003</v>
      </c>
      <c r="E84" s="154">
        <v>5567.67</v>
      </c>
      <c r="F84" s="154">
        <v>232805.2555</v>
      </c>
      <c r="G84" s="154">
        <v>249180.80799999999</v>
      </c>
      <c r="H84" s="154">
        <v>211803.6868</v>
      </c>
      <c r="I84" s="154">
        <v>21001.5687</v>
      </c>
      <c r="J84" s="154">
        <v>14701.09809</v>
      </c>
      <c r="K84" s="155">
        <v>1.0589999999999999</v>
      </c>
      <c r="L84" s="23"/>
    </row>
    <row r="85" spans="1:12" ht="18.75" customHeight="1">
      <c r="A85" s="145" t="s">
        <v>407</v>
      </c>
      <c r="B85" s="154"/>
      <c r="C85" s="154"/>
      <c r="D85" s="154"/>
      <c r="E85" s="154"/>
      <c r="F85" s="154"/>
      <c r="G85" s="154"/>
      <c r="H85" s="154"/>
      <c r="I85" s="154"/>
      <c r="J85" s="154"/>
      <c r="K85" s="155"/>
      <c r="L85" s="23"/>
    </row>
    <row r="86" spans="1:12">
      <c r="A86" s="151" t="s">
        <v>408</v>
      </c>
      <c r="B86" s="154">
        <v>104631.0482</v>
      </c>
      <c r="C86" s="154">
        <v>26574.400000000001</v>
      </c>
      <c r="D86" s="154">
        <v>-13599.15</v>
      </c>
      <c r="E86" s="154">
        <v>4152.76</v>
      </c>
      <c r="F86" s="154">
        <v>121759.0582</v>
      </c>
      <c r="G86" s="154">
        <v>129965.395</v>
      </c>
      <c r="H86" s="154">
        <v>110470.58575</v>
      </c>
      <c r="I86" s="154">
        <v>11288.472449999999</v>
      </c>
      <c r="J86" s="154">
        <v>7901.9307150000104</v>
      </c>
      <c r="K86" s="155">
        <v>1.0609999999999999</v>
      </c>
      <c r="L86" s="23"/>
    </row>
    <row r="87" spans="1:12">
      <c r="A87" s="151" t="s">
        <v>409</v>
      </c>
      <c r="B87" s="154">
        <v>48427.667099999999</v>
      </c>
      <c r="C87" s="154">
        <v>10887.65</v>
      </c>
      <c r="D87" s="154">
        <v>-4105.5</v>
      </c>
      <c r="E87" s="154">
        <v>1269.3900000000001</v>
      </c>
      <c r="F87" s="154">
        <v>56479.2071</v>
      </c>
      <c r="G87" s="154">
        <v>52774.012000000002</v>
      </c>
      <c r="H87" s="154">
        <v>44857.910199999998</v>
      </c>
      <c r="I87" s="154">
        <v>11621.296899999999</v>
      </c>
      <c r="J87" s="154">
        <v>8134.9078300000001</v>
      </c>
      <c r="K87" s="155">
        <v>1.1539999999999999</v>
      </c>
      <c r="L87" s="23"/>
    </row>
    <row r="88" spans="1:12">
      <c r="A88" s="151" t="s">
        <v>410</v>
      </c>
      <c r="B88" s="154">
        <v>184665.981</v>
      </c>
      <c r="C88" s="154">
        <v>47722.400000000001</v>
      </c>
      <c r="D88" s="154">
        <v>-32048.400000000001</v>
      </c>
      <c r="E88" s="154">
        <v>4703.5600000000004</v>
      </c>
      <c r="F88" s="154">
        <v>205043.541</v>
      </c>
      <c r="G88" s="154">
        <v>241500.23699999999</v>
      </c>
      <c r="H88" s="154">
        <v>205275.20144999999</v>
      </c>
      <c r="I88" s="154">
        <v>-231.66044999999599</v>
      </c>
      <c r="J88" s="154">
        <v>-162.16231499999699</v>
      </c>
      <c r="K88" s="155">
        <v>0.999</v>
      </c>
      <c r="L88" s="23"/>
    </row>
    <row r="89" spans="1:12">
      <c r="A89" s="151" t="s">
        <v>411</v>
      </c>
      <c r="B89" s="154">
        <v>54591.871599999999</v>
      </c>
      <c r="C89" s="154">
        <v>13836.3</v>
      </c>
      <c r="D89" s="154">
        <v>-4326.5</v>
      </c>
      <c r="E89" s="154">
        <v>724.54</v>
      </c>
      <c r="F89" s="154">
        <v>64826.211600000002</v>
      </c>
      <c r="G89" s="154">
        <v>76442.974000000002</v>
      </c>
      <c r="H89" s="154">
        <v>64976.527900000001</v>
      </c>
      <c r="I89" s="154">
        <v>-150.31629999999899</v>
      </c>
      <c r="J89" s="154">
        <v>-105.221409999999</v>
      </c>
      <c r="K89" s="155">
        <v>0.999</v>
      </c>
      <c r="L89" s="23"/>
    </row>
    <row r="90" spans="1:12">
      <c r="A90" s="151" t="s">
        <v>412</v>
      </c>
      <c r="B90" s="154">
        <v>82337.295700000002</v>
      </c>
      <c r="C90" s="154">
        <v>20438.25</v>
      </c>
      <c r="D90" s="154">
        <v>-7435.8</v>
      </c>
      <c r="E90" s="154">
        <v>3031.78</v>
      </c>
      <c r="F90" s="154">
        <v>98371.525699999998</v>
      </c>
      <c r="G90" s="154">
        <v>105321.45</v>
      </c>
      <c r="H90" s="154">
        <v>89523.232499999998</v>
      </c>
      <c r="I90" s="154">
        <v>8848.2932000000001</v>
      </c>
      <c r="J90" s="154">
        <v>6193.8052399999997</v>
      </c>
      <c r="K90" s="155">
        <v>1.0589999999999999</v>
      </c>
      <c r="L90" s="23"/>
    </row>
    <row r="91" spans="1:12">
      <c r="A91" s="151" t="s">
        <v>413</v>
      </c>
      <c r="B91" s="154">
        <v>50212.6126</v>
      </c>
      <c r="C91" s="154">
        <v>9932.25</v>
      </c>
      <c r="D91" s="154">
        <v>-2979.25</v>
      </c>
      <c r="E91" s="154">
        <v>865.64</v>
      </c>
      <c r="F91" s="154">
        <v>58031.2526</v>
      </c>
      <c r="G91" s="154">
        <v>51242.491000000002</v>
      </c>
      <c r="H91" s="154">
        <v>43556.11735</v>
      </c>
      <c r="I91" s="154">
        <v>14475.135249999999</v>
      </c>
      <c r="J91" s="154">
        <v>10132.594675</v>
      </c>
      <c r="K91" s="155">
        <v>1.198</v>
      </c>
      <c r="L91" s="23"/>
    </row>
    <row r="92" spans="1:12">
      <c r="A92" s="151" t="s">
        <v>414</v>
      </c>
      <c r="B92" s="154">
        <v>476093.3824</v>
      </c>
      <c r="C92" s="154">
        <v>145553.15</v>
      </c>
      <c r="D92" s="154">
        <v>-43632.2</v>
      </c>
      <c r="E92" s="154">
        <v>32225.71</v>
      </c>
      <c r="F92" s="154">
        <v>610240.04240000003</v>
      </c>
      <c r="G92" s="154">
        <v>676854.90099999995</v>
      </c>
      <c r="H92" s="154">
        <v>575326.66584999999</v>
      </c>
      <c r="I92" s="154">
        <v>34913.376550000001</v>
      </c>
      <c r="J92" s="154">
        <v>24439.363584999999</v>
      </c>
      <c r="K92" s="155">
        <v>1.036</v>
      </c>
      <c r="L92" s="23"/>
    </row>
    <row r="93" spans="1:12">
      <c r="A93" s="151" t="s">
        <v>415</v>
      </c>
      <c r="B93" s="154">
        <v>103310.04399999999</v>
      </c>
      <c r="C93" s="154">
        <v>7051.6</v>
      </c>
      <c r="D93" s="154">
        <v>-15112.15</v>
      </c>
      <c r="E93" s="154">
        <v>1863.88</v>
      </c>
      <c r="F93" s="154">
        <v>97113.373999999996</v>
      </c>
      <c r="G93" s="154">
        <v>107466.996</v>
      </c>
      <c r="H93" s="154">
        <v>91346.946599999996</v>
      </c>
      <c r="I93" s="154">
        <v>5766.4274000000296</v>
      </c>
      <c r="J93" s="154">
        <v>4036.4991800000198</v>
      </c>
      <c r="K93" s="155">
        <v>1.038</v>
      </c>
      <c r="L93" s="23"/>
    </row>
    <row r="94" spans="1:12" ht="18.75" customHeight="1">
      <c r="A94" s="145" t="s">
        <v>416</v>
      </c>
      <c r="B94" s="154"/>
      <c r="C94" s="154"/>
      <c r="D94" s="154"/>
      <c r="E94" s="154"/>
      <c r="F94" s="154"/>
      <c r="G94" s="154"/>
      <c r="H94" s="154"/>
      <c r="I94" s="154"/>
      <c r="J94" s="154"/>
      <c r="K94" s="155"/>
      <c r="L94" s="23"/>
    </row>
    <row r="95" spans="1:12">
      <c r="A95" s="151" t="s">
        <v>417</v>
      </c>
      <c r="B95" s="154">
        <v>67845.272599999997</v>
      </c>
      <c r="C95" s="154">
        <v>9664.5</v>
      </c>
      <c r="D95" s="154">
        <v>-8413.2999999999993</v>
      </c>
      <c r="E95" s="154">
        <v>1529.49</v>
      </c>
      <c r="F95" s="154">
        <v>70625.962599999999</v>
      </c>
      <c r="G95" s="154">
        <v>72799.054999999993</v>
      </c>
      <c r="H95" s="154">
        <v>61879.196750000003</v>
      </c>
      <c r="I95" s="154">
        <v>8746.7658499999998</v>
      </c>
      <c r="J95" s="154">
        <v>6122.7360950000002</v>
      </c>
      <c r="K95" s="155">
        <v>1.0840000000000001</v>
      </c>
      <c r="L95" s="23"/>
    </row>
    <row r="96" spans="1:12">
      <c r="A96" s="151" t="s">
        <v>418</v>
      </c>
      <c r="B96" s="154">
        <v>83009.360199999996</v>
      </c>
      <c r="C96" s="154">
        <v>3215.55</v>
      </c>
      <c r="D96" s="154">
        <v>-10618.2</v>
      </c>
      <c r="E96" s="154">
        <v>1115.71</v>
      </c>
      <c r="F96" s="154">
        <v>76722.420199999993</v>
      </c>
      <c r="G96" s="154">
        <v>71747.358999999997</v>
      </c>
      <c r="H96" s="154">
        <v>60985.255149999997</v>
      </c>
      <c r="I96" s="154">
        <v>15737.16505</v>
      </c>
      <c r="J96" s="154">
        <v>11016.015535</v>
      </c>
      <c r="K96" s="155">
        <v>1.1539999999999999</v>
      </c>
      <c r="L96" s="23"/>
    </row>
    <row r="97" spans="1:12">
      <c r="A97" s="151" t="s">
        <v>419</v>
      </c>
      <c r="B97" s="154">
        <v>88718.295199999993</v>
      </c>
      <c r="C97" s="154">
        <v>26542.95</v>
      </c>
      <c r="D97" s="154">
        <v>-4731.1000000000004</v>
      </c>
      <c r="E97" s="154">
        <v>4607.17</v>
      </c>
      <c r="F97" s="154">
        <v>115137.3152</v>
      </c>
      <c r="G97" s="154">
        <v>131680.5</v>
      </c>
      <c r="H97" s="154">
        <v>111928.425</v>
      </c>
      <c r="I97" s="154">
        <v>3208.8901999999898</v>
      </c>
      <c r="J97" s="154">
        <v>2246.2231400000001</v>
      </c>
      <c r="K97" s="155">
        <v>1.0169999999999999</v>
      </c>
      <c r="L97" s="23"/>
    </row>
    <row r="98" spans="1:12">
      <c r="A98" s="151" t="s">
        <v>420</v>
      </c>
      <c r="B98" s="154">
        <v>38128.459300000002</v>
      </c>
      <c r="C98" s="154">
        <v>5181.6000000000004</v>
      </c>
      <c r="D98" s="154">
        <v>-2997.95</v>
      </c>
      <c r="E98" s="154">
        <v>838.61</v>
      </c>
      <c r="F98" s="154">
        <v>41150.719299999997</v>
      </c>
      <c r="G98" s="154">
        <v>26989.322</v>
      </c>
      <c r="H98" s="154">
        <v>22940.923699999999</v>
      </c>
      <c r="I98" s="154">
        <v>18209.795600000001</v>
      </c>
      <c r="J98" s="154">
        <v>12746.85692</v>
      </c>
      <c r="K98" s="155">
        <v>1.472</v>
      </c>
      <c r="L98" s="23"/>
    </row>
    <row r="99" spans="1:12">
      <c r="A99" s="151" t="s">
        <v>421</v>
      </c>
      <c r="B99" s="154">
        <v>398823.30849999998</v>
      </c>
      <c r="C99" s="154">
        <v>105235.95</v>
      </c>
      <c r="D99" s="154">
        <v>-2439.5</v>
      </c>
      <c r="E99" s="154">
        <v>29232.35</v>
      </c>
      <c r="F99" s="154">
        <v>530852.10849999997</v>
      </c>
      <c r="G99" s="154">
        <v>651995.57400000002</v>
      </c>
      <c r="H99" s="154">
        <v>554196.23789999995</v>
      </c>
      <c r="I99" s="154">
        <v>-23344.129400000002</v>
      </c>
      <c r="J99" s="154">
        <v>-16340.890579999999</v>
      </c>
      <c r="K99" s="155">
        <v>0.97499999999999998</v>
      </c>
      <c r="L99" s="23"/>
    </row>
    <row r="100" spans="1:12">
      <c r="A100" s="151" t="s">
        <v>422</v>
      </c>
      <c r="B100" s="154">
        <v>123269.637</v>
      </c>
      <c r="C100" s="154">
        <v>16626</v>
      </c>
      <c r="D100" s="154">
        <v>-27262.9</v>
      </c>
      <c r="E100" s="154">
        <v>2317.27</v>
      </c>
      <c r="F100" s="154">
        <v>114950.007</v>
      </c>
      <c r="G100" s="154">
        <v>107795.825</v>
      </c>
      <c r="H100" s="154">
        <v>91626.451249999998</v>
      </c>
      <c r="I100" s="154">
        <v>23323.55575</v>
      </c>
      <c r="J100" s="154">
        <v>16326.489025000001</v>
      </c>
      <c r="K100" s="155">
        <v>1.151</v>
      </c>
      <c r="L100" s="23"/>
    </row>
    <row r="101" spans="1:12">
      <c r="A101" s="151" t="s">
        <v>423</v>
      </c>
      <c r="B101" s="154">
        <v>87573.617599999998</v>
      </c>
      <c r="C101" s="154">
        <v>20360.900000000001</v>
      </c>
      <c r="D101" s="154">
        <v>-7651.7</v>
      </c>
      <c r="E101" s="154">
        <v>6850.49</v>
      </c>
      <c r="F101" s="154">
        <v>107133.3076</v>
      </c>
      <c r="G101" s="154">
        <v>116005.96400000001</v>
      </c>
      <c r="H101" s="154">
        <v>98605.069399999993</v>
      </c>
      <c r="I101" s="154">
        <v>8528.2381999999907</v>
      </c>
      <c r="J101" s="154">
        <v>5969.76673999999</v>
      </c>
      <c r="K101" s="155">
        <v>1.0509999999999999</v>
      </c>
      <c r="L101" s="23"/>
    </row>
    <row r="102" spans="1:12">
      <c r="A102" s="151" t="s">
        <v>424</v>
      </c>
      <c r="B102" s="154">
        <v>149061.01550000001</v>
      </c>
      <c r="C102" s="154">
        <v>22952.55</v>
      </c>
      <c r="D102" s="154">
        <v>-28528.55</v>
      </c>
      <c r="E102" s="154">
        <v>4398.75</v>
      </c>
      <c r="F102" s="154">
        <v>147883.76550000001</v>
      </c>
      <c r="G102" s="154">
        <v>171599.92</v>
      </c>
      <c r="H102" s="154">
        <v>145859.932</v>
      </c>
      <c r="I102" s="154">
        <v>2023.83350000001</v>
      </c>
      <c r="J102" s="154">
        <v>1416.68345000001</v>
      </c>
      <c r="K102" s="155">
        <v>1.008</v>
      </c>
      <c r="L102" s="23"/>
    </row>
    <row r="103" spans="1:12">
      <c r="A103" s="151" t="s">
        <v>425</v>
      </c>
      <c r="B103" s="154">
        <v>137845.48749999999</v>
      </c>
      <c r="C103" s="154">
        <v>33385.449999999997</v>
      </c>
      <c r="D103" s="154">
        <v>-17686.8</v>
      </c>
      <c r="E103" s="154">
        <v>4193.05</v>
      </c>
      <c r="F103" s="154">
        <v>157737.1875</v>
      </c>
      <c r="G103" s="154">
        <v>175275.44399999999</v>
      </c>
      <c r="H103" s="154">
        <v>148984.1274</v>
      </c>
      <c r="I103" s="154">
        <v>8753.0601000000006</v>
      </c>
      <c r="J103" s="154">
        <v>6127.1420699999999</v>
      </c>
      <c r="K103" s="155">
        <v>1.0349999999999999</v>
      </c>
      <c r="L103" s="23"/>
    </row>
    <row r="104" spans="1:12">
      <c r="A104" s="151" t="s">
        <v>426</v>
      </c>
      <c r="B104" s="154">
        <v>31769.139299999999</v>
      </c>
      <c r="C104" s="154">
        <v>8381.85</v>
      </c>
      <c r="D104" s="154">
        <v>-1970.3</v>
      </c>
      <c r="E104" s="154">
        <v>1866.09</v>
      </c>
      <c r="F104" s="154">
        <v>40046.779300000002</v>
      </c>
      <c r="G104" s="154">
        <v>47934.788</v>
      </c>
      <c r="H104" s="154">
        <v>40744.569799999997</v>
      </c>
      <c r="I104" s="154">
        <v>-697.79050000000302</v>
      </c>
      <c r="J104" s="154">
        <v>-488.45335000000199</v>
      </c>
      <c r="K104" s="155">
        <v>0.99</v>
      </c>
      <c r="L104" s="23"/>
    </row>
    <row r="105" spans="1:12">
      <c r="A105" s="151" t="s">
        <v>427</v>
      </c>
      <c r="B105" s="154">
        <v>95765.577999999994</v>
      </c>
      <c r="C105" s="154">
        <v>21476.1</v>
      </c>
      <c r="D105" s="154">
        <v>-6537.35</v>
      </c>
      <c r="E105" s="154">
        <v>2876.91</v>
      </c>
      <c r="F105" s="154">
        <v>113581.238</v>
      </c>
      <c r="G105" s="154">
        <v>118374.27099999999</v>
      </c>
      <c r="H105" s="154">
        <v>100618.13035000001</v>
      </c>
      <c r="I105" s="154">
        <v>12963.10765</v>
      </c>
      <c r="J105" s="154">
        <v>9074.1753550000103</v>
      </c>
      <c r="K105" s="155">
        <v>1.077</v>
      </c>
      <c r="L105" s="23"/>
    </row>
    <row r="106" spans="1:12">
      <c r="A106" s="151" t="s">
        <v>428</v>
      </c>
      <c r="B106" s="154">
        <v>180763.671</v>
      </c>
      <c r="C106" s="154">
        <v>67823.199999999997</v>
      </c>
      <c r="D106" s="154">
        <v>-14981.25</v>
      </c>
      <c r="E106" s="154">
        <v>7166.35</v>
      </c>
      <c r="F106" s="154">
        <v>240771.97099999999</v>
      </c>
      <c r="G106" s="154">
        <v>299844.07900000003</v>
      </c>
      <c r="H106" s="154">
        <v>254867.46715000001</v>
      </c>
      <c r="I106" s="154">
        <v>-14095.496150000001</v>
      </c>
      <c r="J106" s="154">
        <v>-9866.8473050000102</v>
      </c>
      <c r="K106" s="155">
        <v>0.96699999999999997</v>
      </c>
      <c r="L106" s="23"/>
    </row>
    <row r="107" spans="1:12" ht="18.75" customHeight="1">
      <c r="A107" s="145" t="s">
        <v>429</v>
      </c>
      <c r="B107" s="154"/>
      <c r="C107" s="154"/>
      <c r="D107" s="154"/>
      <c r="E107" s="154"/>
      <c r="F107" s="154"/>
      <c r="G107" s="154"/>
      <c r="H107" s="154"/>
      <c r="I107" s="154"/>
      <c r="J107" s="154"/>
      <c r="K107" s="155"/>
      <c r="L107" s="23"/>
    </row>
    <row r="108" spans="1:12">
      <c r="A108" s="151" t="s">
        <v>430</v>
      </c>
      <c r="B108" s="154">
        <v>212547.26329999999</v>
      </c>
      <c r="C108" s="154">
        <v>82872.45</v>
      </c>
      <c r="D108" s="154">
        <v>-923.1</v>
      </c>
      <c r="E108" s="154">
        <v>28770.799999999999</v>
      </c>
      <c r="F108" s="154">
        <v>323267.41330000001</v>
      </c>
      <c r="G108" s="154">
        <v>441427.7</v>
      </c>
      <c r="H108" s="154">
        <v>375213.54499999998</v>
      </c>
      <c r="I108" s="154">
        <v>-51946.131699999998</v>
      </c>
      <c r="J108" s="154">
        <v>-36362.29219</v>
      </c>
      <c r="K108" s="155">
        <v>0.91800000000000004</v>
      </c>
      <c r="L108" s="23"/>
    </row>
    <row r="109" spans="1:12" ht="18.75" customHeight="1">
      <c r="A109" s="145" t="s">
        <v>431</v>
      </c>
      <c r="B109" s="154"/>
      <c r="C109" s="154"/>
      <c r="D109" s="154"/>
      <c r="E109" s="154"/>
      <c r="F109" s="154"/>
      <c r="G109" s="154"/>
      <c r="H109" s="154"/>
      <c r="I109" s="154"/>
      <c r="J109" s="154"/>
      <c r="K109" s="155"/>
      <c r="L109" s="23"/>
    </row>
    <row r="110" spans="1:12">
      <c r="A110" s="151" t="s">
        <v>432</v>
      </c>
      <c r="B110" s="154">
        <v>163596.3976</v>
      </c>
      <c r="C110" s="154">
        <v>71366</v>
      </c>
      <c r="D110" s="154">
        <v>-1913.35</v>
      </c>
      <c r="E110" s="154">
        <v>8575.65</v>
      </c>
      <c r="F110" s="154">
        <v>241624.69760000001</v>
      </c>
      <c r="G110" s="154">
        <v>294964.92200000002</v>
      </c>
      <c r="H110" s="154">
        <v>250720.18369999999</v>
      </c>
      <c r="I110" s="154">
        <v>-9095.4861000000401</v>
      </c>
      <c r="J110" s="154">
        <v>-6366.8402700000297</v>
      </c>
      <c r="K110" s="155">
        <v>0.97799999999999998</v>
      </c>
      <c r="L110" s="23"/>
    </row>
    <row r="111" spans="1:12">
      <c r="A111" s="151" t="s">
        <v>433</v>
      </c>
      <c r="B111" s="154">
        <v>453724.4743</v>
      </c>
      <c r="C111" s="154">
        <v>96803.95</v>
      </c>
      <c r="D111" s="154">
        <v>-42046.95</v>
      </c>
      <c r="E111" s="154">
        <v>14400.36</v>
      </c>
      <c r="F111" s="154">
        <v>522881.83429999999</v>
      </c>
      <c r="G111" s="154">
        <v>491502.06900000002</v>
      </c>
      <c r="H111" s="154">
        <v>417776.75864999997</v>
      </c>
      <c r="I111" s="154">
        <v>105105.07565</v>
      </c>
      <c r="J111" s="154">
        <v>73573.552954999905</v>
      </c>
      <c r="K111" s="155">
        <v>1.1499999999999999</v>
      </c>
      <c r="L111" s="23"/>
    </row>
    <row r="112" spans="1:12">
      <c r="A112" s="151" t="s">
        <v>434</v>
      </c>
      <c r="B112" s="154">
        <v>90141.915699999998</v>
      </c>
      <c r="C112" s="154">
        <v>23836.55</v>
      </c>
      <c r="D112" s="154">
        <v>-13206.45</v>
      </c>
      <c r="E112" s="154">
        <v>2889.15</v>
      </c>
      <c r="F112" s="154">
        <v>103661.1657</v>
      </c>
      <c r="G112" s="154">
        <v>97423.351999999999</v>
      </c>
      <c r="H112" s="154">
        <v>82809.849199999997</v>
      </c>
      <c r="I112" s="154">
        <v>20851.316500000001</v>
      </c>
      <c r="J112" s="154">
        <v>14595.921549999999</v>
      </c>
      <c r="K112" s="155">
        <v>1.1499999999999999</v>
      </c>
      <c r="L112" s="23"/>
    </row>
    <row r="113" spans="1:12">
      <c r="A113" s="151" t="s">
        <v>435</v>
      </c>
      <c r="B113" s="154">
        <v>143430.12669999999</v>
      </c>
      <c r="C113" s="154">
        <v>47983.35</v>
      </c>
      <c r="D113" s="154">
        <v>-26647.5</v>
      </c>
      <c r="E113" s="154">
        <v>6436.37</v>
      </c>
      <c r="F113" s="154">
        <v>171202.34669999999</v>
      </c>
      <c r="G113" s="154">
        <v>227667.04</v>
      </c>
      <c r="H113" s="154">
        <v>193516.984</v>
      </c>
      <c r="I113" s="154">
        <v>-22314.637299999999</v>
      </c>
      <c r="J113" s="154">
        <v>-15620.24611</v>
      </c>
      <c r="K113" s="155">
        <v>0.93100000000000005</v>
      </c>
      <c r="L113" s="23"/>
    </row>
    <row r="114" spans="1:12">
      <c r="A114" s="151" t="s">
        <v>436</v>
      </c>
      <c r="B114" s="154">
        <v>116692.07670000001</v>
      </c>
      <c r="C114" s="154">
        <v>13775.95</v>
      </c>
      <c r="D114" s="154">
        <v>-23239.85</v>
      </c>
      <c r="E114" s="154">
        <v>2573.8000000000002</v>
      </c>
      <c r="F114" s="154">
        <v>109801.9767</v>
      </c>
      <c r="G114" s="154">
        <v>140034.95699999999</v>
      </c>
      <c r="H114" s="154">
        <v>119029.71345</v>
      </c>
      <c r="I114" s="154">
        <v>-9227.73674999998</v>
      </c>
      <c r="J114" s="154">
        <v>-6459.4157249999898</v>
      </c>
      <c r="K114" s="155">
        <v>0.95399999999999996</v>
      </c>
      <c r="L114" s="23"/>
    </row>
    <row r="115" spans="1:12" ht="18.75" customHeight="1">
      <c r="A115" s="145" t="s">
        <v>437</v>
      </c>
      <c r="B115" s="154"/>
      <c r="C115" s="154"/>
      <c r="D115" s="154"/>
      <c r="E115" s="154"/>
      <c r="F115" s="154"/>
      <c r="G115" s="154"/>
      <c r="H115" s="154"/>
      <c r="I115" s="154"/>
      <c r="J115" s="154"/>
      <c r="K115" s="155"/>
      <c r="L115" s="23"/>
    </row>
    <row r="116" spans="1:12">
      <c r="A116" s="151" t="s">
        <v>438</v>
      </c>
      <c r="B116" s="154">
        <v>1939.5925999999999</v>
      </c>
      <c r="C116" s="154">
        <v>71331.149999999994</v>
      </c>
      <c r="D116" s="154">
        <v>-13724.1</v>
      </c>
      <c r="E116" s="154">
        <v>4755.58</v>
      </c>
      <c r="F116" s="154">
        <v>64302.222600000001</v>
      </c>
      <c r="G116" s="154">
        <v>88373.751999999993</v>
      </c>
      <c r="H116" s="154">
        <v>75117.689199999993</v>
      </c>
      <c r="I116" s="154">
        <v>-10815.4666</v>
      </c>
      <c r="J116" s="154">
        <v>-7570.8266199999898</v>
      </c>
      <c r="K116" s="155">
        <v>0.91400000000000003</v>
      </c>
      <c r="L116" s="23"/>
    </row>
    <row r="117" spans="1:12">
      <c r="A117" s="151" t="s">
        <v>439</v>
      </c>
      <c r="B117" s="154">
        <v>62419.616399999999</v>
      </c>
      <c r="C117" s="154">
        <v>10433.75</v>
      </c>
      <c r="D117" s="154">
        <v>-8041.85</v>
      </c>
      <c r="E117" s="154">
        <v>1736.38</v>
      </c>
      <c r="F117" s="154">
        <v>66547.896399999998</v>
      </c>
      <c r="G117" s="154">
        <v>77068.702000000005</v>
      </c>
      <c r="H117" s="154">
        <v>65508.396699999998</v>
      </c>
      <c r="I117" s="154">
        <v>1039.4996999999901</v>
      </c>
      <c r="J117" s="154">
        <v>727.64978999999505</v>
      </c>
      <c r="K117" s="155">
        <v>1.0089999999999999</v>
      </c>
      <c r="L117" s="23"/>
    </row>
    <row r="118" spans="1:12">
      <c r="A118" s="151" t="s">
        <v>440</v>
      </c>
      <c r="B118" s="154">
        <v>28732.563999999998</v>
      </c>
      <c r="C118" s="154">
        <v>18404.2</v>
      </c>
      <c r="D118" s="154">
        <v>-712.3</v>
      </c>
      <c r="E118" s="154">
        <v>5804.31</v>
      </c>
      <c r="F118" s="154">
        <v>52228.773999999998</v>
      </c>
      <c r="G118" s="154">
        <v>69443.777000000002</v>
      </c>
      <c r="H118" s="154">
        <v>59027.210449999999</v>
      </c>
      <c r="I118" s="154">
        <v>-6798.4364500000001</v>
      </c>
      <c r="J118" s="154">
        <v>-4758.9055150000004</v>
      </c>
      <c r="K118" s="155">
        <v>0.93100000000000005</v>
      </c>
      <c r="L118" s="23"/>
    </row>
    <row r="119" spans="1:12">
      <c r="A119" s="151" t="s">
        <v>441</v>
      </c>
      <c r="B119" s="154">
        <v>57317.707399999999</v>
      </c>
      <c r="C119" s="154">
        <v>7918.6</v>
      </c>
      <c r="D119" s="154">
        <v>-10659</v>
      </c>
      <c r="E119" s="154">
        <v>3445.05</v>
      </c>
      <c r="F119" s="154">
        <v>58022.357400000001</v>
      </c>
      <c r="G119" s="154">
        <v>57628.26</v>
      </c>
      <c r="H119" s="154">
        <v>48984.021000000001</v>
      </c>
      <c r="I119" s="154">
        <v>9038.3364000000001</v>
      </c>
      <c r="J119" s="154">
        <v>6326.8354799999997</v>
      </c>
      <c r="K119" s="155">
        <v>1.1100000000000001</v>
      </c>
      <c r="L119" s="23"/>
    </row>
    <row r="120" spans="1:12">
      <c r="A120" s="151" t="s">
        <v>442</v>
      </c>
      <c r="B120" s="154">
        <v>216284.80910000001</v>
      </c>
      <c r="C120" s="154">
        <v>28468.2</v>
      </c>
      <c r="D120" s="154">
        <v>-29566.400000000001</v>
      </c>
      <c r="E120" s="154">
        <v>9260.75</v>
      </c>
      <c r="F120" s="154">
        <v>224447.3591</v>
      </c>
      <c r="G120" s="154">
        <v>336860.65700000001</v>
      </c>
      <c r="H120" s="154">
        <v>286331.55845000001</v>
      </c>
      <c r="I120" s="154">
        <v>-61884.199350000003</v>
      </c>
      <c r="J120" s="154">
        <v>-43318.939545000001</v>
      </c>
      <c r="K120" s="155">
        <v>0.871</v>
      </c>
      <c r="L120" s="23"/>
    </row>
    <row r="121" spans="1:12">
      <c r="A121" s="151" t="s">
        <v>443</v>
      </c>
      <c r="B121" s="154">
        <v>486349.23119999998</v>
      </c>
      <c r="C121" s="154">
        <v>209613.4</v>
      </c>
      <c r="D121" s="154">
        <v>-44758.45</v>
      </c>
      <c r="E121" s="154">
        <v>56882.34</v>
      </c>
      <c r="F121" s="154">
        <v>708086.52119999996</v>
      </c>
      <c r="G121" s="154">
        <v>778532.48400000005</v>
      </c>
      <c r="H121" s="154">
        <v>661752.61140000005</v>
      </c>
      <c r="I121" s="154">
        <v>46333.909800000001</v>
      </c>
      <c r="J121" s="154">
        <v>32433.736860000001</v>
      </c>
      <c r="K121" s="155">
        <v>1.042</v>
      </c>
      <c r="L121" s="23"/>
    </row>
    <row r="122" spans="1:12">
      <c r="A122" s="151" t="s">
        <v>444</v>
      </c>
      <c r="B122" s="154">
        <v>280602.10440000001</v>
      </c>
      <c r="C122" s="154">
        <v>173152.65</v>
      </c>
      <c r="D122" s="154">
        <v>-129797.55</v>
      </c>
      <c r="E122" s="154">
        <v>16844.62</v>
      </c>
      <c r="F122" s="154">
        <v>340801.82439999998</v>
      </c>
      <c r="G122" s="154">
        <v>394511.72899999999</v>
      </c>
      <c r="H122" s="154">
        <v>335334.96964999998</v>
      </c>
      <c r="I122" s="154">
        <v>5466.8547500000004</v>
      </c>
      <c r="J122" s="154">
        <v>3826.7983250000002</v>
      </c>
      <c r="K122" s="155">
        <v>1.01</v>
      </c>
      <c r="L122" s="23"/>
    </row>
    <row r="123" spans="1:12">
      <c r="A123" s="151" t="s">
        <v>445</v>
      </c>
      <c r="B123" s="154">
        <v>5652.5682999999999</v>
      </c>
      <c r="C123" s="154">
        <v>132822.70000000001</v>
      </c>
      <c r="D123" s="154">
        <v>-25626.65</v>
      </c>
      <c r="E123" s="154">
        <v>3935.33</v>
      </c>
      <c r="F123" s="154">
        <v>116783.9483</v>
      </c>
      <c r="G123" s="154">
        <v>160098.70800000001</v>
      </c>
      <c r="H123" s="154">
        <v>136083.90179999999</v>
      </c>
      <c r="I123" s="154">
        <v>-19299.9535</v>
      </c>
      <c r="J123" s="154">
        <v>-13509.96745</v>
      </c>
      <c r="K123" s="155">
        <v>0.91600000000000004</v>
      </c>
      <c r="L123" s="23"/>
    </row>
    <row r="124" spans="1:12">
      <c r="A124" s="151" t="s">
        <v>446</v>
      </c>
      <c r="B124" s="154">
        <v>65222.053099999997</v>
      </c>
      <c r="C124" s="154">
        <v>15472.55</v>
      </c>
      <c r="D124" s="154">
        <v>-2861.95</v>
      </c>
      <c r="E124" s="154">
        <v>4648.1400000000003</v>
      </c>
      <c r="F124" s="154">
        <v>82480.793099999995</v>
      </c>
      <c r="G124" s="154">
        <v>107905.986</v>
      </c>
      <c r="H124" s="154">
        <v>91720.088099999994</v>
      </c>
      <c r="I124" s="154">
        <v>-9239.2950000000001</v>
      </c>
      <c r="J124" s="154">
        <v>-6467.5065000000004</v>
      </c>
      <c r="K124" s="155">
        <v>0.94</v>
      </c>
      <c r="L124" s="23"/>
    </row>
    <row r="125" spans="1:12">
      <c r="A125" s="151" t="s">
        <v>447</v>
      </c>
      <c r="B125" s="154">
        <v>56645.642899999999</v>
      </c>
      <c r="C125" s="154">
        <v>30080.65</v>
      </c>
      <c r="D125" s="154">
        <v>-9567.6</v>
      </c>
      <c r="E125" s="154">
        <v>4669.8999999999996</v>
      </c>
      <c r="F125" s="154">
        <v>81828.592900000003</v>
      </c>
      <c r="G125" s="154">
        <v>98064.61</v>
      </c>
      <c r="H125" s="154">
        <v>83354.9185</v>
      </c>
      <c r="I125" s="154">
        <v>-1526.3256000000099</v>
      </c>
      <c r="J125" s="154">
        <v>-1068.4279200000101</v>
      </c>
      <c r="K125" s="155">
        <v>0.98899999999999999</v>
      </c>
      <c r="L125" s="23"/>
    </row>
    <row r="126" spans="1:12">
      <c r="A126" s="151" t="s">
        <v>448</v>
      </c>
      <c r="B126" s="154">
        <v>70591.342600000004</v>
      </c>
      <c r="C126" s="154">
        <v>27441.4</v>
      </c>
      <c r="D126" s="154">
        <v>-1950.75</v>
      </c>
      <c r="E126" s="154">
        <v>9157.0499999999993</v>
      </c>
      <c r="F126" s="154">
        <v>105239.0426</v>
      </c>
      <c r="G126" s="154">
        <v>122123.908</v>
      </c>
      <c r="H126" s="154">
        <v>103805.32180000001</v>
      </c>
      <c r="I126" s="154">
        <v>1433.7208000000101</v>
      </c>
      <c r="J126" s="154">
        <v>1003.60456000001</v>
      </c>
      <c r="K126" s="155">
        <v>1.008</v>
      </c>
      <c r="L126" s="23"/>
    </row>
    <row r="127" spans="1:12">
      <c r="A127" s="151" t="s">
        <v>449</v>
      </c>
      <c r="B127" s="154">
        <v>526249.62829999998</v>
      </c>
      <c r="C127" s="154">
        <v>89417.45</v>
      </c>
      <c r="D127" s="154">
        <v>-49142.75</v>
      </c>
      <c r="E127" s="154">
        <v>30464.17</v>
      </c>
      <c r="F127" s="154">
        <v>596988.49829999998</v>
      </c>
      <c r="G127" s="154">
        <v>667773.26</v>
      </c>
      <c r="H127" s="154">
        <v>567607.27099999995</v>
      </c>
      <c r="I127" s="154">
        <v>29381.227299999999</v>
      </c>
      <c r="J127" s="154">
        <v>20566.859110000001</v>
      </c>
      <c r="K127" s="155">
        <v>1.0309999999999999</v>
      </c>
      <c r="L127" s="23"/>
    </row>
    <row r="128" spans="1:12">
      <c r="A128" s="151" t="s">
        <v>450</v>
      </c>
      <c r="B128" s="154">
        <v>88031.777700000006</v>
      </c>
      <c r="C128" s="154">
        <v>101180.6</v>
      </c>
      <c r="D128" s="154">
        <v>-74557.75</v>
      </c>
      <c r="E128" s="154">
        <v>8801.75</v>
      </c>
      <c r="F128" s="154">
        <v>123456.3777</v>
      </c>
      <c r="G128" s="154">
        <v>147205.27499999999</v>
      </c>
      <c r="H128" s="154">
        <v>125124.48375</v>
      </c>
      <c r="I128" s="154">
        <v>-1668.1060499999701</v>
      </c>
      <c r="J128" s="154">
        <v>-1167.6742349999799</v>
      </c>
      <c r="K128" s="155">
        <v>0.99199999999999999</v>
      </c>
      <c r="L128" s="23"/>
    </row>
    <row r="129" spans="1:12">
      <c r="A129" s="151" t="s">
        <v>451</v>
      </c>
      <c r="B129" s="154">
        <v>191107.68309999999</v>
      </c>
      <c r="C129" s="154">
        <v>221565.25</v>
      </c>
      <c r="D129" s="154">
        <v>-183105.3</v>
      </c>
      <c r="E129" s="154">
        <v>14112.72</v>
      </c>
      <c r="F129" s="154">
        <v>243680.35310000001</v>
      </c>
      <c r="G129" s="154">
        <v>272070.027</v>
      </c>
      <c r="H129" s="154">
        <v>231259.52295000001</v>
      </c>
      <c r="I129" s="154">
        <v>12420.8301500001</v>
      </c>
      <c r="J129" s="154">
        <v>8694.5811050000393</v>
      </c>
      <c r="K129" s="155">
        <v>1.032</v>
      </c>
      <c r="L129" s="23"/>
    </row>
    <row r="130" spans="1:12">
      <c r="A130" s="151" t="s">
        <v>452</v>
      </c>
      <c r="B130" s="154">
        <v>51916.621299999999</v>
      </c>
      <c r="C130" s="154">
        <v>20533.45</v>
      </c>
      <c r="D130" s="154">
        <v>0</v>
      </c>
      <c r="E130" s="154">
        <v>8296.85</v>
      </c>
      <c r="F130" s="154">
        <v>80746.921300000002</v>
      </c>
      <c r="G130" s="154">
        <v>91336.437999999995</v>
      </c>
      <c r="H130" s="154">
        <v>77635.972299999994</v>
      </c>
      <c r="I130" s="154">
        <v>3110.9490000000101</v>
      </c>
      <c r="J130" s="154">
        <v>2177.6643000000099</v>
      </c>
      <c r="K130" s="155">
        <v>1.024</v>
      </c>
      <c r="L130" s="23"/>
    </row>
    <row r="131" spans="1:12">
      <c r="A131" s="151" t="s">
        <v>453</v>
      </c>
      <c r="B131" s="154">
        <v>574532.76540000003</v>
      </c>
      <c r="C131" s="154">
        <v>167731.35</v>
      </c>
      <c r="D131" s="154">
        <v>-3473.95</v>
      </c>
      <c r="E131" s="154">
        <v>42207.6</v>
      </c>
      <c r="F131" s="154">
        <v>780997.76540000003</v>
      </c>
      <c r="G131" s="154">
        <v>841151.61199999996</v>
      </c>
      <c r="H131" s="154">
        <v>714978.8702</v>
      </c>
      <c r="I131" s="154">
        <v>66018.895199999999</v>
      </c>
      <c r="J131" s="154">
        <v>46213.226640000001</v>
      </c>
      <c r="K131" s="155">
        <v>1.0549999999999999</v>
      </c>
      <c r="L131" s="23"/>
    </row>
    <row r="132" spans="1:12">
      <c r="A132" s="151" t="s">
        <v>454</v>
      </c>
      <c r="B132" s="154">
        <v>1678607.5525</v>
      </c>
      <c r="C132" s="154">
        <v>258782.5</v>
      </c>
      <c r="D132" s="154">
        <v>-111338.1</v>
      </c>
      <c r="E132" s="154">
        <v>100429.03</v>
      </c>
      <c r="F132" s="154">
        <v>1926480.9824999999</v>
      </c>
      <c r="G132" s="154">
        <v>1937385.0530000001</v>
      </c>
      <c r="H132" s="154">
        <v>1646777.2950500001</v>
      </c>
      <c r="I132" s="154">
        <v>279703.68745000003</v>
      </c>
      <c r="J132" s="154">
        <v>195792.58121500001</v>
      </c>
      <c r="K132" s="155">
        <v>1.101</v>
      </c>
      <c r="L132" s="23"/>
    </row>
    <row r="133" spans="1:12">
      <c r="A133" s="151" t="s">
        <v>455</v>
      </c>
      <c r="B133" s="154">
        <v>55297.178</v>
      </c>
      <c r="C133" s="154">
        <v>6831.45</v>
      </c>
      <c r="D133" s="154">
        <v>-4578.95</v>
      </c>
      <c r="E133" s="154">
        <v>2329</v>
      </c>
      <c r="F133" s="154">
        <v>59878.678</v>
      </c>
      <c r="G133" s="154">
        <v>82558.201000000001</v>
      </c>
      <c r="H133" s="154">
        <v>70174.470849999998</v>
      </c>
      <c r="I133" s="154">
        <v>-10295.79285</v>
      </c>
      <c r="J133" s="154">
        <v>-7207.0549950000004</v>
      </c>
      <c r="K133" s="155">
        <v>0.91300000000000003</v>
      </c>
      <c r="L133" s="23"/>
    </row>
    <row r="134" spans="1:12">
      <c r="A134" s="151" t="s">
        <v>456</v>
      </c>
      <c r="B134" s="154">
        <v>18809.1342</v>
      </c>
      <c r="C134" s="154">
        <v>4737.8999999999996</v>
      </c>
      <c r="D134" s="154">
        <v>0</v>
      </c>
      <c r="E134" s="154">
        <v>1697.45</v>
      </c>
      <c r="F134" s="154">
        <v>25244.484199999999</v>
      </c>
      <c r="G134" s="154">
        <v>39576.864000000001</v>
      </c>
      <c r="H134" s="154">
        <v>33640.3344</v>
      </c>
      <c r="I134" s="154">
        <v>-8395.8502000000008</v>
      </c>
      <c r="J134" s="154">
        <v>-5877.0951400000004</v>
      </c>
      <c r="K134" s="155">
        <v>0.85199999999999998</v>
      </c>
      <c r="L134" s="23"/>
    </row>
    <row r="135" spans="1:12">
      <c r="A135" s="151" t="s">
        <v>457</v>
      </c>
      <c r="B135" s="154">
        <v>83094.632899999997</v>
      </c>
      <c r="C135" s="154">
        <v>19528.75</v>
      </c>
      <c r="D135" s="154">
        <v>-3817.35</v>
      </c>
      <c r="E135" s="154">
        <v>8940.64</v>
      </c>
      <c r="F135" s="154">
        <v>107746.67290000001</v>
      </c>
      <c r="G135" s="154">
        <v>127108.94100000001</v>
      </c>
      <c r="H135" s="154">
        <v>108042.59985</v>
      </c>
      <c r="I135" s="154">
        <v>-295.92695000000799</v>
      </c>
      <c r="J135" s="154">
        <v>-207.148865000006</v>
      </c>
      <c r="K135" s="155">
        <v>0.998</v>
      </c>
      <c r="L135" s="23"/>
    </row>
    <row r="136" spans="1:12">
      <c r="A136" s="151" t="s">
        <v>458</v>
      </c>
      <c r="B136" s="154">
        <v>87531.703899999993</v>
      </c>
      <c r="C136" s="154">
        <v>18032.75</v>
      </c>
      <c r="D136" s="154">
        <v>-3031.95</v>
      </c>
      <c r="E136" s="154">
        <v>4545.8</v>
      </c>
      <c r="F136" s="154">
        <v>107078.3039</v>
      </c>
      <c r="G136" s="154">
        <v>103670.54399999999</v>
      </c>
      <c r="H136" s="154">
        <v>88119.962400000004</v>
      </c>
      <c r="I136" s="154">
        <v>18958.341499999999</v>
      </c>
      <c r="J136" s="154">
        <v>13270.83905</v>
      </c>
      <c r="K136" s="155">
        <v>1.1279999999999999</v>
      </c>
      <c r="L136" s="23"/>
    </row>
    <row r="137" spans="1:12">
      <c r="A137" s="151" t="s">
        <v>459</v>
      </c>
      <c r="B137" s="154">
        <v>56872.555</v>
      </c>
      <c r="C137" s="154">
        <v>12833.3</v>
      </c>
      <c r="D137" s="154">
        <v>-133.44999999999999</v>
      </c>
      <c r="E137" s="154">
        <v>6311.25</v>
      </c>
      <c r="F137" s="154">
        <v>75883.654999999999</v>
      </c>
      <c r="G137" s="154">
        <v>88348.13</v>
      </c>
      <c r="H137" s="154">
        <v>75095.910499999998</v>
      </c>
      <c r="I137" s="154">
        <v>787.74450000000104</v>
      </c>
      <c r="J137" s="154">
        <v>551.42115000000001</v>
      </c>
      <c r="K137" s="155">
        <v>1.006</v>
      </c>
      <c r="L137" s="23"/>
    </row>
    <row r="138" spans="1:12">
      <c r="A138" s="151" t="s">
        <v>460</v>
      </c>
      <c r="B138" s="154">
        <v>12735.9836</v>
      </c>
      <c r="C138" s="154">
        <v>62858.35</v>
      </c>
      <c r="D138" s="154">
        <v>-5193.5</v>
      </c>
      <c r="E138" s="154">
        <v>8568.85</v>
      </c>
      <c r="F138" s="154">
        <v>78969.683600000004</v>
      </c>
      <c r="G138" s="154">
        <v>108330.768</v>
      </c>
      <c r="H138" s="154">
        <v>92081.152799999996</v>
      </c>
      <c r="I138" s="154">
        <v>-13111.4692</v>
      </c>
      <c r="J138" s="154">
        <v>-9178.0284399999891</v>
      </c>
      <c r="K138" s="155">
        <v>0.91500000000000004</v>
      </c>
      <c r="L138" s="23"/>
    </row>
    <row r="139" spans="1:12">
      <c r="A139" s="151" t="s">
        <v>461</v>
      </c>
      <c r="B139" s="154">
        <v>56642.7523</v>
      </c>
      <c r="C139" s="154">
        <v>17373.150000000001</v>
      </c>
      <c r="D139" s="154">
        <v>-9494.5</v>
      </c>
      <c r="E139" s="154">
        <v>2335.8000000000002</v>
      </c>
      <c r="F139" s="154">
        <v>66857.202300000004</v>
      </c>
      <c r="G139" s="154">
        <v>82007.453999999998</v>
      </c>
      <c r="H139" s="154">
        <v>69706.335900000005</v>
      </c>
      <c r="I139" s="154">
        <v>-2849.1335999999901</v>
      </c>
      <c r="J139" s="154">
        <v>-1994.3935199999901</v>
      </c>
      <c r="K139" s="155">
        <v>0.97599999999999998</v>
      </c>
      <c r="L139" s="23"/>
    </row>
    <row r="140" spans="1:12">
      <c r="A140" s="151" t="s">
        <v>462</v>
      </c>
      <c r="B140" s="154">
        <v>46790.142200000002</v>
      </c>
      <c r="C140" s="154">
        <v>27711.7</v>
      </c>
      <c r="D140" s="154">
        <v>-4199.8500000000004</v>
      </c>
      <c r="E140" s="154">
        <v>3577.31</v>
      </c>
      <c r="F140" s="154">
        <v>73879.302200000006</v>
      </c>
      <c r="G140" s="154">
        <v>86946.267000000007</v>
      </c>
      <c r="H140" s="154">
        <v>73904.326950000002</v>
      </c>
      <c r="I140" s="154">
        <v>-25.024750000011402</v>
      </c>
      <c r="J140" s="154">
        <v>-17.517325000008</v>
      </c>
      <c r="K140" s="155">
        <v>1</v>
      </c>
      <c r="L140" s="23"/>
    </row>
    <row r="141" spans="1:12">
      <c r="A141" s="151" t="s">
        <v>463</v>
      </c>
      <c r="B141" s="154">
        <v>51034.988299999997</v>
      </c>
      <c r="C141" s="154">
        <v>46171.15</v>
      </c>
      <c r="D141" s="154">
        <v>-21063</v>
      </c>
      <c r="E141" s="154">
        <v>9349.15</v>
      </c>
      <c r="F141" s="154">
        <v>85492.2883</v>
      </c>
      <c r="G141" s="154">
        <v>92662.479000000007</v>
      </c>
      <c r="H141" s="154">
        <v>78763.107149999996</v>
      </c>
      <c r="I141" s="154">
        <v>6729.1811500000003</v>
      </c>
      <c r="J141" s="154">
        <v>4710.4268050000001</v>
      </c>
      <c r="K141" s="155">
        <v>1.0509999999999999</v>
      </c>
      <c r="L141" s="23"/>
    </row>
    <row r="142" spans="1:12">
      <c r="A142" s="151" t="s">
        <v>464</v>
      </c>
      <c r="B142" s="154">
        <v>173005.30059999999</v>
      </c>
      <c r="C142" s="154">
        <v>54087.199999999997</v>
      </c>
      <c r="D142" s="154">
        <v>-1592.9</v>
      </c>
      <c r="E142" s="154">
        <v>21245.919999999998</v>
      </c>
      <c r="F142" s="154">
        <v>246745.52059999999</v>
      </c>
      <c r="G142" s="154">
        <v>306851.00599999999</v>
      </c>
      <c r="H142" s="154">
        <v>260823.35509999999</v>
      </c>
      <c r="I142" s="154">
        <v>-14077.834499999901</v>
      </c>
      <c r="J142" s="154">
        <v>-9854.4841499999602</v>
      </c>
      <c r="K142" s="155">
        <v>0.96799999999999997</v>
      </c>
      <c r="L142" s="23"/>
    </row>
    <row r="143" spans="1:12">
      <c r="A143" s="151" t="s">
        <v>465</v>
      </c>
      <c r="B143" s="154">
        <v>55289.951500000003</v>
      </c>
      <c r="C143" s="154">
        <v>103269.05</v>
      </c>
      <c r="D143" s="154">
        <v>-55391.95</v>
      </c>
      <c r="E143" s="154">
        <v>14297</v>
      </c>
      <c r="F143" s="154">
        <v>117464.0515</v>
      </c>
      <c r="G143" s="154">
        <v>148131.66800000001</v>
      </c>
      <c r="H143" s="154">
        <v>125911.9178</v>
      </c>
      <c r="I143" s="154">
        <v>-8447.8662999999797</v>
      </c>
      <c r="J143" s="154">
        <v>-5913.50640999999</v>
      </c>
      <c r="K143" s="155">
        <v>0.96</v>
      </c>
      <c r="L143" s="23"/>
    </row>
    <row r="144" spans="1:12">
      <c r="A144" s="151" t="s">
        <v>466</v>
      </c>
      <c r="B144" s="154">
        <v>155642.9117</v>
      </c>
      <c r="C144" s="154">
        <v>37303.1</v>
      </c>
      <c r="D144" s="154">
        <v>-17707.2</v>
      </c>
      <c r="E144" s="154">
        <v>8458.35</v>
      </c>
      <c r="F144" s="154">
        <v>183697.1617</v>
      </c>
      <c r="G144" s="154">
        <v>228014.829</v>
      </c>
      <c r="H144" s="154">
        <v>193812.60464999999</v>
      </c>
      <c r="I144" s="154">
        <v>-10115.442950000001</v>
      </c>
      <c r="J144" s="154">
        <v>-7080.8100649999997</v>
      </c>
      <c r="K144" s="155">
        <v>0.96899999999999997</v>
      </c>
      <c r="L144" s="23"/>
    </row>
    <row r="145" spans="1:12">
      <c r="A145" s="151" t="s">
        <v>467</v>
      </c>
      <c r="B145" s="154">
        <v>40969.919099999999</v>
      </c>
      <c r="C145" s="154">
        <v>6717.55</v>
      </c>
      <c r="D145" s="154">
        <v>-4028.15</v>
      </c>
      <c r="E145" s="154">
        <v>5367.92</v>
      </c>
      <c r="F145" s="154">
        <v>49027.239099999999</v>
      </c>
      <c r="G145" s="154">
        <v>77892.914999999994</v>
      </c>
      <c r="H145" s="154">
        <v>66208.977750000005</v>
      </c>
      <c r="I145" s="154">
        <v>-17181.738649999999</v>
      </c>
      <c r="J145" s="154">
        <v>-12027.217054999999</v>
      </c>
      <c r="K145" s="155">
        <v>0.84599999999999997</v>
      </c>
      <c r="L145" s="23"/>
    </row>
    <row r="146" spans="1:12">
      <c r="A146" s="151" t="s">
        <v>468</v>
      </c>
      <c r="B146" s="154">
        <v>220273.8371</v>
      </c>
      <c r="C146" s="154">
        <v>54295.45</v>
      </c>
      <c r="D146" s="154">
        <v>-33696.550000000003</v>
      </c>
      <c r="E146" s="154">
        <v>11286.3</v>
      </c>
      <c r="F146" s="154">
        <v>252159.03709999999</v>
      </c>
      <c r="G146" s="154">
        <v>284437.43800000002</v>
      </c>
      <c r="H146" s="154">
        <v>241771.8223</v>
      </c>
      <c r="I146" s="154">
        <v>10387.2148</v>
      </c>
      <c r="J146" s="154">
        <v>7271.0503600000102</v>
      </c>
      <c r="K146" s="155">
        <v>1.026</v>
      </c>
      <c r="L146" s="23"/>
    </row>
    <row r="147" spans="1:12">
      <c r="A147" s="151" t="s">
        <v>469</v>
      </c>
      <c r="B147" s="154">
        <v>46297.294900000001</v>
      </c>
      <c r="C147" s="154">
        <v>7646.6</v>
      </c>
      <c r="D147" s="154">
        <v>-8046.95</v>
      </c>
      <c r="E147" s="154">
        <v>2830.16</v>
      </c>
      <c r="F147" s="154">
        <v>48727.104899999998</v>
      </c>
      <c r="G147" s="154">
        <v>64814.841</v>
      </c>
      <c r="H147" s="154">
        <v>55092.614849999998</v>
      </c>
      <c r="I147" s="154">
        <v>-6365.5099499999897</v>
      </c>
      <c r="J147" s="154">
        <v>-4455.8569649999899</v>
      </c>
      <c r="K147" s="155">
        <v>0.93100000000000005</v>
      </c>
      <c r="L147" s="23"/>
    </row>
    <row r="148" spans="1:12">
      <c r="A148" s="151" t="s">
        <v>470</v>
      </c>
      <c r="B148" s="154">
        <v>65821.852599999998</v>
      </c>
      <c r="C148" s="154">
        <v>25794.1</v>
      </c>
      <c r="D148" s="154">
        <v>-9729.1</v>
      </c>
      <c r="E148" s="154">
        <v>6565.57</v>
      </c>
      <c r="F148" s="154">
        <v>88452.422600000005</v>
      </c>
      <c r="G148" s="154">
        <v>116770.087</v>
      </c>
      <c r="H148" s="154">
        <v>99254.573950000005</v>
      </c>
      <c r="I148" s="154">
        <v>-10802.15135</v>
      </c>
      <c r="J148" s="154">
        <v>-7561.5059449999999</v>
      </c>
      <c r="K148" s="155">
        <v>0.93500000000000005</v>
      </c>
      <c r="L148" s="23"/>
    </row>
    <row r="149" spans="1:12" ht="19.5" customHeight="1">
      <c r="A149" s="145" t="s">
        <v>471</v>
      </c>
      <c r="B149" s="154"/>
      <c r="C149" s="154"/>
      <c r="D149" s="154"/>
      <c r="E149" s="154"/>
      <c r="F149" s="154"/>
      <c r="G149" s="154"/>
      <c r="H149" s="154"/>
      <c r="I149" s="154"/>
      <c r="J149" s="154"/>
      <c r="K149" s="155"/>
      <c r="L149" s="23"/>
    </row>
    <row r="150" spans="1:12">
      <c r="A150" s="151" t="s">
        <v>472</v>
      </c>
      <c r="B150" s="154">
        <v>146291.82070000001</v>
      </c>
      <c r="C150" s="154">
        <v>129478.8</v>
      </c>
      <c r="D150" s="154">
        <v>-442</v>
      </c>
      <c r="E150" s="154">
        <v>20581.900000000001</v>
      </c>
      <c r="F150" s="154">
        <v>295910.52069999999</v>
      </c>
      <c r="G150" s="154">
        <v>326737.40899999999</v>
      </c>
      <c r="H150" s="154">
        <v>277726.79765000002</v>
      </c>
      <c r="I150" s="154">
        <v>18183.723050000099</v>
      </c>
      <c r="J150" s="154">
        <v>12728.6061350001</v>
      </c>
      <c r="K150" s="155">
        <v>1.0389999999999999</v>
      </c>
      <c r="L150" s="23"/>
    </row>
    <row r="151" spans="1:12">
      <c r="A151" s="151" t="s">
        <v>473</v>
      </c>
      <c r="B151" s="154">
        <v>552447.1361</v>
      </c>
      <c r="C151" s="154">
        <v>93742.25</v>
      </c>
      <c r="D151" s="154">
        <v>-36063.800000000003</v>
      </c>
      <c r="E151" s="154">
        <v>23693.919999999998</v>
      </c>
      <c r="F151" s="154">
        <v>633819.5061</v>
      </c>
      <c r="G151" s="154">
        <v>622830.31499999994</v>
      </c>
      <c r="H151" s="154">
        <v>529405.76775</v>
      </c>
      <c r="I151" s="154">
        <v>104413.73835</v>
      </c>
      <c r="J151" s="154">
        <v>73089.616845000099</v>
      </c>
      <c r="K151" s="155">
        <v>1.117</v>
      </c>
      <c r="L151" s="23"/>
    </row>
    <row r="152" spans="1:12">
      <c r="A152" s="151" t="s">
        <v>474</v>
      </c>
      <c r="B152" s="154">
        <v>38192.052499999998</v>
      </c>
      <c r="C152" s="154">
        <v>15061.15</v>
      </c>
      <c r="D152" s="154">
        <v>-3758.7</v>
      </c>
      <c r="E152" s="154">
        <v>1046.18</v>
      </c>
      <c r="F152" s="154">
        <v>50540.682500000003</v>
      </c>
      <c r="G152" s="154">
        <v>50793.855000000003</v>
      </c>
      <c r="H152" s="154">
        <v>43174.776749999997</v>
      </c>
      <c r="I152" s="154">
        <v>7365.9057499999999</v>
      </c>
      <c r="J152" s="154">
        <v>5156.1340250000003</v>
      </c>
      <c r="K152" s="155">
        <v>1.1020000000000001</v>
      </c>
      <c r="L152" s="23"/>
    </row>
    <row r="153" spans="1:12">
      <c r="A153" s="151" t="s">
        <v>475</v>
      </c>
      <c r="B153" s="154">
        <v>414629.10930000001</v>
      </c>
      <c r="C153" s="154">
        <v>103595.45</v>
      </c>
      <c r="D153" s="154">
        <v>-31344.6</v>
      </c>
      <c r="E153" s="154">
        <v>11092.67</v>
      </c>
      <c r="F153" s="154">
        <v>497972.62929999997</v>
      </c>
      <c r="G153" s="154">
        <v>484518.69400000002</v>
      </c>
      <c r="H153" s="154">
        <v>411840.88990000001</v>
      </c>
      <c r="I153" s="154">
        <v>86131.739400000006</v>
      </c>
      <c r="J153" s="154">
        <v>60292.217579999997</v>
      </c>
      <c r="K153" s="155">
        <v>1.1240000000000001</v>
      </c>
      <c r="L153" s="23"/>
    </row>
    <row r="154" spans="1:12">
      <c r="A154" s="151" t="s">
        <v>476</v>
      </c>
      <c r="B154" s="154">
        <v>123856.42879999999</v>
      </c>
      <c r="C154" s="154">
        <v>27930.15</v>
      </c>
      <c r="D154" s="154">
        <v>-19174.3</v>
      </c>
      <c r="E154" s="154">
        <v>6150.43</v>
      </c>
      <c r="F154" s="154">
        <v>138762.70879999999</v>
      </c>
      <c r="G154" s="154">
        <v>161847.27799999999</v>
      </c>
      <c r="H154" s="154">
        <v>137570.1863</v>
      </c>
      <c r="I154" s="154">
        <v>1192.52250000002</v>
      </c>
      <c r="J154" s="154">
        <v>834.76575000001503</v>
      </c>
      <c r="K154" s="155">
        <v>1.0049999999999999</v>
      </c>
      <c r="L154" s="23"/>
    </row>
    <row r="155" spans="1:12">
      <c r="A155" s="151" t="s">
        <v>477</v>
      </c>
      <c r="B155" s="154">
        <v>278322.86629999999</v>
      </c>
      <c r="C155" s="154">
        <v>60157.05</v>
      </c>
      <c r="D155" s="154">
        <v>-21268.7</v>
      </c>
      <c r="E155" s="154">
        <v>17056.78</v>
      </c>
      <c r="F155" s="154">
        <v>334267.9963</v>
      </c>
      <c r="G155" s="154">
        <v>351539.74300000002</v>
      </c>
      <c r="H155" s="154">
        <v>298808.78155000001</v>
      </c>
      <c r="I155" s="154">
        <v>35459.214749999999</v>
      </c>
      <c r="J155" s="154">
        <v>24821.450325000002</v>
      </c>
      <c r="K155" s="155">
        <v>1.071</v>
      </c>
      <c r="L155" s="23"/>
    </row>
    <row r="156" spans="1:12" ht="18.75" customHeight="1">
      <c r="A156" s="145" t="s">
        <v>478</v>
      </c>
      <c r="B156" s="154"/>
      <c r="C156" s="154"/>
      <c r="D156" s="154"/>
      <c r="E156" s="154"/>
      <c r="F156" s="154"/>
      <c r="G156" s="154"/>
      <c r="H156" s="154"/>
      <c r="I156" s="154"/>
      <c r="J156" s="154"/>
      <c r="K156" s="155"/>
      <c r="L156" s="23"/>
    </row>
    <row r="157" spans="1:12">
      <c r="A157" s="151" t="s">
        <v>479</v>
      </c>
      <c r="B157" s="154">
        <v>171094.614</v>
      </c>
      <c r="C157" s="154">
        <v>42481.3</v>
      </c>
      <c r="D157" s="154">
        <v>-15675.7</v>
      </c>
      <c r="E157" s="154">
        <v>4780.57</v>
      </c>
      <c r="F157" s="154">
        <v>202680.78400000001</v>
      </c>
      <c r="G157" s="154">
        <v>192935.21799999999</v>
      </c>
      <c r="H157" s="154">
        <v>163994.93530000001</v>
      </c>
      <c r="I157" s="154">
        <v>38685.848700000002</v>
      </c>
      <c r="J157" s="154">
        <v>27080.094089999999</v>
      </c>
      <c r="K157" s="155">
        <v>1.1399999999999999</v>
      </c>
      <c r="L157" s="23"/>
    </row>
    <row r="158" spans="1:12">
      <c r="A158" s="151" t="s">
        <v>480</v>
      </c>
      <c r="B158" s="154">
        <v>322751.38829999999</v>
      </c>
      <c r="C158" s="154">
        <v>48574.95</v>
      </c>
      <c r="D158" s="154">
        <v>-80189.850000000006</v>
      </c>
      <c r="E158" s="154">
        <v>10274.459999999999</v>
      </c>
      <c r="F158" s="154">
        <v>301410.94829999999</v>
      </c>
      <c r="G158" s="154">
        <v>325285.85100000002</v>
      </c>
      <c r="H158" s="154">
        <v>276492.97334999999</v>
      </c>
      <c r="I158" s="154">
        <v>24917.974950000102</v>
      </c>
      <c r="J158" s="154">
        <v>17442.582465</v>
      </c>
      <c r="K158" s="155">
        <v>1.054</v>
      </c>
      <c r="L158" s="23"/>
    </row>
    <row r="159" spans="1:12">
      <c r="A159" s="151" t="s">
        <v>481</v>
      </c>
      <c r="B159" s="154">
        <v>38822.203300000001</v>
      </c>
      <c r="C159" s="154">
        <v>18681.3</v>
      </c>
      <c r="D159" s="154">
        <v>-8594.35</v>
      </c>
      <c r="E159" s="154">
        <v>3152.31</v>
      </c>
      <c r="F159" s="154">
        <v>52061.463300000003</v>
      </c>
      <c r="G159" s="154">
        <v>59902.423999999999</v>
      </c>
      <c r="H159" s="154">
        <v>50917.060400000002</v>
      </c>
      <c r="I159" s="154">
        <v>1144.4029</v>
      </c>
      <c r="J159" s="154">
        <v>801.08203000000105</v>
      </c>
      <c r="K159" s="155">
        <v>1.0129999999999999</v>
      </c>
      <c r="L159" s="23"/>
    </row>
    <row r="160" spans="1:12">
      <c r="A160" s="151" t="s">
        <v>482</v>
      </c>
      <c r="B160" s="154">
        <v>35622.309099999999</v>
      </c>
      <c r="C160" s="154">
        <v>18229.099999999999</v>
      </c>
      <c r="D160" s="154">
        <v>-8079.25</v>
      </c>
      <c r="E160" s="154">
        <v>3380.79</v>
      </c>
      <c r="F160" s="154">
        <v>49152.949099999998</v>
      </c>
      <c r="G160" s="154">
        <v>58220.597999999998</v>
      </c>
      <c r="H160" s="154">
        <v>49487.508300000001</v>
      </c>
      <c r="I160" s="154">
        <v>-334.559199999996</v>
      </c>
      <c r="J160" s="154">
        <v>-234.19143999999699</v>
      </c>
      <c r="K160" s="155">
        <v>0.996</v>
      </c>
      <c r="L160" s="23"/>
    </row>
    <row r="161" spans="1:12">
      <c r="A161" s="151" t="s">
        <v>483</v>
      </c>
      <c r="B161" s="154">
        <v>483853.19809999998</v>
      </c>
      <c r="C161" s="154">
        <v>230521.7</v>
      </c>
      <c r="D161" s="154">
        <v>-127974.3</v>
      </c>
      <c r="E161" s="154">
        <v>38348.6</v>
      </c>
      <c r="F161" s="154">
        <v>624749.19810000004</v>
      </c>
      <c r="G161" s="154">
        <v>715016.02599999995</v>
      </c>
      <c r="H161" s="154">
        <v>607763.62210000004</v>
      </c>
      <c r="I161" s="154">
        <v>16985.576000000001</v>
      </c>
      <c r="J161" s="154">
        <v>11889.903200000001</v>
      </c>
      <c r="K161" s="155">
        <v>1.0169999999999999</v>
      </c>
      <c r="L161" s="23"/>
    </row>
    <row r="162" spans="1:12">
      <c r="A162" s="151" t="s">
        <v>484</v>
      </c>
      <c r="B162" s="154">
        <v>61154.978900000002</v>
      </c>
      <c r="C162" s="154">
        <v>7286.2</v>
      </c>
      <c r="D162" s="154">
        <v>-26470.7</v>
      </c>
      <c r="E162" s="154">
        <v>884.85</v>
      </c>
      <c r="F162" s="154">
        <v>42855.3289</v>
      </c>
      <c r="G162" s="154">
        <v>62226.546999999999</v>
      </c>
      <c r="H162" s="154">
        <v>52892.56495</v>
      </c>
      <c r="I162" s="154">
        <v>-10037.23605</v>
      </c>
      <c r="J162" s="154">
        <v>-7026.065235</v>
      </c>
      <c r="K162" s="155">
        <v>0.88700000000000001</v>
      </c>
      <c r="L162" s="23"/>
    </row>
    <row r="163" spans="1:12">
      <c r="A163" s="151" t="s">
        <v>485</v>
      </c>
      <c r="B163" s="154">
        <v>44736.370900000002</v>
      </c>
      <c r="C163" s="154">
        <v>14797.65</v>
      </c>
      <c r="D163" s="154">
        <v>-12547.7</v>
      </c>
      <c r="E163" s="154">
        <v>1215.67</v>
      </c>
      <c r="F163" s="154">
        <v>48201.990899999997</v>
      </c>
      <c r="G163" s="154">
        <v>49080.644</v>
      </c>
      <c r="H163" s="154">
        <v>41718.547400000003</v>
      </c>
      <c r="I163" s="154">
        <v>6483.4435000000103</v>
      </c>
      <c r="J163" s="154">
        <v>4538.4104500000103</v>
      </c>
      <c r="K163" s="155">
        <v>1.0920000000000001</v>
      </c>
      <c r="L163" s="23"/>
    </row>
    <row r="164" spans="1:12">
      <c r="A164" s="151" t="s">
        <v>486</v>
      </c>
      <c r="B164" s="154">
        <v>203275.66380000001</v>
      </c>
      <c r="C164" s="154">
        <v>25680.2</v>
      </c>
      <c r="D164" s="154">
        <v>-53037.45</v>
      </c>
      <c r="E164" s="154">
        <v>12568.61</v>
      </c>
      <c r="F164" s="154">
        <v>188487.0238</v>
      </c>
      <c r="G164" s="154">
        <v>252236.446</v>
      </c>
      <c r="H164" s="154">
        <v>214400.9791</v>
      </c>
      <c r="I164" s="154">
        <v>-25913.955300000001</v>
      </c>
      <c r="J164" s="154">
        <v>-18139.76871</v>
      </c>
      <c r="K164" s="155">
        <v>0.92800000000000005</v>
      </c>
      <c r="L164" s="23"/>
    </row>
    <row r="165" spans="1:12">
      <c r="A165" s="151" t="s">
        <v>487</v>
      </c>
      <c r="B165" s="154">
        <v>12162.199500000001</v>
      </c>
      <c r="C165" s="154">
        <v>8439.65</v>
      </c>
      <c r="D165" s="154">
        <v>-83.3</v>
      </c>
      <c r="E165" s="154">
        <v>878.9</v>
      </c>
      <c r="F165" s="154">
        <v>21397.449499999999</v>
      </c>
      <c r="G165" s="154">
        <v>31850.527999999998</v>
      </c>
      <c r="H165" s="154">
        <v>27072.948799999998</v>
      </c>
      <c r="I165" s="154">
        <v>-5675.4993000000004</v>
      </c>
      <c r="J165" s="154">
        <v>-3972.84951</v>
      </c>
      <c r="K165" s="155">
        <v>0.875</v>
      </c>
      <c r="L165" s="23"/>
    </row>
    <row r="166" spans="1:12">
      <c r="A166" s="151" t="s">
        <v>488</v>
      </c>
      <c r="B166" s="154">
        <v>49144.535900000003</v>
      </c>
      <c r="C166" s="154">
        <v>10215.299999999999</v>
      </c>
      <c r="D166" s="154">
        <v>-17095.2</v>
      </c>
      <c r="E166" s="154">
        <v>-517.82000000000005</v>
      </c>
      <c r="F166" s="154">
        <v>41746.815900000001</v>
      </c>
      <c r="G166" s="154">
        <v>43753.557999999997</v>
      </c>
      <c r="H166" s="154">
        <v>37190.524299999997</v>
      </c>
      <c r="I166" s="154">
        <v>4556.2916000000096</v>
      </c>
      <c r="J166" s="154">
        <v>3189.4041200000102</v>
      </c>
      <c r="K166" s="155">
        <v>1.073</v>
      </c>
      <c r="L166" s="23"/>
    </row>
    <row r="167" spans="1:12">
      <c r="A167" s="151" t="s">
        <v>489</v>
      </c>
      <c r="B167" s="154">
        <v>29922.045900000001</v>
      </c>
      <c r="C167" s="154">
        <v>4791.45</v>
      </c>
      <c r="D167" s="154">
        <v>-3053.2</v>
      </c>
      <c r="E167" s="154">
        <v>852.89</v>
      </c>
      <c r="F167" s="154">
        <v>32513.1859</v>
      </c>
      <c r="G167" s="154">
        <v>37258.849000000002</v>
      </c>
      <c r="H167" s="154">
        <v>31670.021649999999</v>
      </c>
      <c r="I167" s="154">
        <v>843.16424999999799</v>
      </c>
      <c r="J167" s="154">
        <v>590.21497499999896</v>
      </c>
      <c r="K167" s="155">
        <v>1.016</v>
      </c>
      <c r="L167" s="23"/>
    </row>
    <row r="168" spans="1:12">
      <c r="A168" s="151" t="s">
        <v>490</v>
      </c>
      <c r="B168" s="154">
        <v>2864509.4443999999</v>
      </c>
      <c r="C168" s="154">
        <v>1714370.95</v>
      </c>
      <c r="D168" s="154">
        <v>-706608.4</v>
      </c>
      <c r="E168" s="154">
        <v>163889.35</v>
      </c>
      <c r="F168" s="154">
        <v>4036161.3443999998</v>
      </c>
      <c r="G168" s="154">
        <v>3720725.202</v>
      </c>
      <c r="H168" s="154">
        <v>3162616.4216999998</v>
      </c>
      <c r="I168" s="154">
        <v>873544.9227</v>
      </c>
      <c r="J168" s="154">
        <v>611481.44588999997</v>
      </c>
      <c r="K168" s="155">
        <v>1.1639999999999999</v>
      </c>
      <c r="L168" s="23"/>
    </row>
    <row r="169" spans="1:12">
      <c r="A169" s="151" t="s">
        <v>491</v>
      </c>
      <c r="B169" s="154">
        <v>72225.976899999994</v>
      </c>
      <c r="C169" s="154">
        <v>12883.45</v>
      </c>
      <c r="D169" s="154">
        <v>-10668.35</v>
      </c>
      <c r="E169" s="154">
        <v>1711.73</v>
      </c>
      <c r="F169" s="154">
        <v>76152.806899999996</v>
      </c>
      <c r="G169" s="154">
        <v>64381.453000000001</v>
      </c>
      <c r="H169" s="154">
        <v>54724.235050000003</v>
      </c>
      <c r="I169" s="154">
        <v>21428.57185</v>
      </c>
      <c r="J169" s="154">
        <v>15000.000295</v>
      </c>
      <c r="K169" s="155">
        <v>1.2330000000000001</v>
      </c>
      <c r="L169" s="23"/>
    </row>
    <row r="170" spans="1:12">
      <c r="A170" s="151" t="s">
        <v>492</v>
      </c>
      <c r="B170" s="154">
        <v>27401.4427</v>
      </c>
      <c r="C170" s="154">
        <v>17702.95</v>
      </c>
      <c r="D170" s="154">
        <v>-1538.5</v>
      </c>
      <c r="E170" s="154">
        <v>2727.14</v>
      </c>
      <c r="F170" s="154">
        <v>46293.032700000003</v>
      </c>
      <c r="G170" s="154">
        <v>48772.722999999998</v>
      </c>
      <c r="H170" s="154">
        <v>41456.814550000003</v>
      </c>
      <c r="I170" s="154">
        <v>4836.2181499999997</v>
      </c>
      <c r="J170" s="154">
        <v>3385.3527049999998</v>
      </c>
      <c r="K170" s="155">
        <v>1.069</v>
      </c>
      <c r="L170" s="23"/>
    </row>
    <row r="171" spans="1:12">
      <c r="A171" s="151" t="s">
        <v>493</v>
      </c>
      <c r="B171" s="154">
        <v>44880.900900000001</v>
      </c>
      <c r="C171" s="154">
        <v>5202</v>
      </c>
      <c r="D171" s="154">
        <v>-15078.15</v>
      </c>
      <c r="E171" s="154">
        <v>2941.34</v>
      </c>
      <c r="F171" s="154">
        <v>37946.090900000003</v>
      </c>
      <c r="G171" s="154">
        <v>61459.747000000003</v>
      </c>
      <c r="H171" s="154">
        <v>52240.784950000001</v>
      </c>
      <c r="I171" s="154">
        <v>-14294.69405</v>
      </c>
      <c r="J171" s="154">
        <v>-10006.285835000001</v>
      </c>
      <c r="K171" s="155">
        <v>0.83699999999999997</v>
      </c>
      <c r="L171" s="23"/>
    </row>
    <row r="172" spans="1:12">
      <c r="A172" s="151" t="s">
        <v>494</v>
      </c>
      <c r="B172" s="154">
        <v>129944.0324</v>
      </c>
      <c r="C172" s="154">
        <v>55892.6</v>
      </c>
      <c r="D172" s="154">
        <v>-6182.9</v>
      </c>
      <c r="E172" s="154">
        <v>9878.02</v>
      </c>
      <c r="F172" s="154">
        <v>189531.7524</v>
      </c>
      <c r="G172" s="154">
        <v>224335.75599999999</v>
      </c>
      <c r="H172" s="154">
        <v>190685.39259999999</v>
      </c>
      <c r="I172" s="154">
        <v>-1153.64019999999</v>
      </c>
      <c r="J172" s="154">
        <v>-807.54813999999601</v>
      </c>
      <c r="K172" s="155">
        <v>0.996</v>
      </c>
      <c r="L172" s="23"/>
    </row>
    <row r="173" spans="1:12">
      <c r="A173" s="151" t="s">
        <v>495</v>
      </c>
      <c r="B173" s="154">
        <v>32948.504099999998</v>
      </c>
      <c r="C173" s="154">
        <v>5015.8500000000004</v>
      </c>
      <c r="D173" s="154">
        <v>-10177.9</v>
      </c>
      <c r="E173" s="154">
        <v>623.22</v>
      </c>
      <c r="F173" s="154">
        <v>28409.6741</v>
      </c>
      <c r="G173" s="154">
        <v>28549.655999999999</v>
      </c>
      <c r="H173" s="154">
        <v>24267.207600000002</v>
      </c>
      <c r="I173" s="154">
        <v>4142.4665000000005</v>
      </c>
      <c r="J173" s="154">
        <v>2899.7265499999999</v>
      </c>
      <c r="K173" s="155">
        <v>1.1020000000000001</v>
      </c>
      <c r="L173" s="23"/>
    </row>
    <row r="174" spans="1:12">
      <c r="A174" s="151" t="s">
        <v>496</v>
      </c>
      <c r="B174" s="154">
        <v>237368.8455</v>
      </c>
      <c r="C174" s="154">
        <v>67005.5</v>
      </c>
      <c r="D174" s="154">
        <v>-5477.4</v>
      </c>
      <c r="E174" s="154">
        <v>7499.38</v>
      </c>
      <c r="F174" s="154">
        <v>306396.32549999998</v>
      </c>
      <c r="G174" s="154">
        <v>276305.71899999998</v>
      </c>
      <c r="H174" s="154">
        <v>234859.86115000001</v>
      </c>
      <c r="I174" s="154">
        <v>71536.464349999995</v>
      </c>
      <c r="J174" s="154">
        <v>50075.525045000002</v>
      </c>
      <c r="K174" s="155">
        <v>1.181</v>
      </c>
      <c r="L174" s="23"/>
    </row>
    <row r="175" spans="1:12">
      <c r="A175" s="151" t="s">
        <v>497</v>
      </c>
      <c r="B175" s="154">
        <v>120779.3851</v>
      </c>
      <c r="C175" s="154">
        <v>65538.399999999994</v>
      </c>
      <c r="D175" s="154">
        <v>-326.39999999999998</v>
      </c>
      <c r="E175" s="154">
        <v>11915.3</v>
      </c>
      <c r="F175" s="154">
        <v>197906.6851</v>
      </c>
      <c r="G175" s="154">
        <v>230595.66800000001</v>
      </c>
      <c r="H175" s="154">
        <v>196006.31779999999</v>
      </c>
      <c r="I175" s="154">
        <v>1900.3672999999801</v>
      </c>
      <c r="J175" s="154">
        <v>1330.25710999999</v>
      </c>
      <c r="K175" s="155">
        <v>1.006</v>
      </c>
      <c r="L175" s="23"/>
    </row>
    <row r="176" spans="1:12">
      <c r="A176" s="151" t="s">
        <v>498</v>
      </c>
      <c r="B176" s="154">
        <v>245602.71960000001</v>
      </c>
      <c r="C176" s="154">
        <v>30713.9</v>
      </c>
      <c r="D176" s="154">
        <v>-35496</v>
      </c>
      <c r="E176" s="154">
        <v>5409.06</v>
      </c>
      <c r="F176" s="154">
        <v>246229.6796</v>
      </c>
      <c r="G176" s="154">
        <v>303838.14600000001</v>
      </c>
      <c r="H176" s="154">
        <v>258262.4241</v>
      </c>
      <c r="I176" s="154">
        <v>-12032.744500000001</v>
      </c>
      <c r="J176" s="154">
        <v>-8422.9211499999801</v>
      </c>
      <c r="K176" s="155">
        <v>0.97199999999999998</v>
      </c>
      <c r="L176" s="23"/>
    </row>
    <row r="177" spans="1:12">
      <c r="A177" s="151" t="s">
        <v>499</v>
      </c>
      <c r="B177" s="154">
        <v>58221.019899999999</v>
      </c>
      <c r="C177" s="154">
        <v>31300.400000000001</v>
      </c>
      <c r="D177" s="154">
        <v>-8456.65</v>
      </c>
      <c r="E177" s="154">
        <v>3647.86</v>
      </c>
      <c r="F177" s="154">
        <v>84712.6299</v>
      </c>
      <c r="G177" s="154">
        <v>77384.979000000007</v>
      </c>
      <c r="H177" s="154">
        <v>65777.232149999996</v>
      </c>
      <c r="I177" s="154">
        <v>18935.39775</v>
      </c>
      <c r="J177" s="154">
        <v>13254.778425</v>
      </c>
      <c r="K177" s="155">
        <v>1.171</v>
      </c>
      <c r="L177" s="23"/>
    </row>
    <row r="178" spans="1:12">
      <c r="A178" s="151" t="s">
        <v>500</v>
      </c>
      <c r="B178" s="154">
        <v>85029.889599999995</v>
      </c>
      <c r="C178" s="154">
        <v>17837.25</v>
      </c>
      <c r="D178" s="154">
        <v>-5623.6</v>
      </c>
      <c r="E178" s="154">
        <v>5069.91</v>
      </c>
      <c r="F178" s="154">
        <v>102313.44960000001</v>
      </c>
      <c r="G178" s="154">
        <v>103454.451</v>
      </c>
      <c r="H178" s="154">
        <v>87936.283349999998</v>
      </c>
      <c r="I178" s="154">
        <v>14377.16625</v>
      </c>
      <c r="J178" s="154">
        <v>10064.016374999999</v>
      </c>
      <c r="K178" s="155">
        <v>1.097</v>
      </c>
      <c r="L178" s="23"/>
    </row>
    <row r="179" spans="1:12">
      <c r="A179" s="151" t="s">
        <v>501</v>
      </c>
      <c r="B179" s="154">
        <v>150766.46950000001</v>
      </c>
      <c r="C179" s="154">
        <v>14966.8</v>
      </c>
      <c r="D179" s="154">
        <v>-24755.4</v>
      </c>
      <c r="E179" s="154">
        <v>5741.58</v>
      </c>
      <c r="F179" s="154">
        <v>146719.44949999999</v>
      </c>
      <c r="G179" s="154">
        <v>196132.46599999999</v>
      </c>
      <c r="H179" s="154">
        <v>166712.5961</v>
      </c>
      <c r="I179" s="154">
        <v>-19993.1466</v>
      </c>
      <c r="J179" s="154">
        <v>-13995.20262</v>
      </c>
      <c r="K179" s="155">
        <v>0.92900000000000005</v>
      </c>
      <c r="L179" s="23"/>
    </row>
    <row r="180" spans="1:12">
      <c r="A180" s="151" t="s">
        <v>502</v>
      </c>
      <c r="B180" s="154">
        <v>187717.00930000001</v>
      </c>
      <c r="C180" s="154">
        <v>41969.599999999999</v>
      </c>
      <c r="D180" s="154">
        <v>-13079.8</v>
      </c>
      <c r="E180" s="154">
        <v>12928.84</v>
      </c>
      <c r="F180" s="154">
        <v>229535.64929999999</v>
      </c>
      <c r="G180" s="154">
        <v>225620.24400000001</v>
      </c>
      <c r="H180" s="154">
        <v>191777.20740000001</v>
      </c>
      <c r="I180" s="154">
        <v>37758.441899999998</v>
      </c>
      <c r="J180" s="154">
        <v>26430.909329999999</v>
      </c>
      <c r="K180" s="155">
        <v>1.117</v>
      </c>
      <c r="L180" s="23"/>
    </row>
    <row r="181" spans="1:12">
      <c r="A181" s="151" t="s">
        <v>503</v>
      </c>
      <c r="B181" s="154">
        <v>68439.290900000007</v>
      </c>
      <c r="C181" s="154">
        <v>6371.6</v>
      </c>
      <c r="D181" s="154">
        <v>-8036.75</v>
      </c>
      <c r="E181" s="154">
        <v>1338.92</v>
      </c>
      <c r="F181" s="154">
        <v>68113.060899999997</v>
      </c>
      <c r="G181" s="154">
        <v>90604.679000000004</v>
      </c>
      <c r="H181" s="154">
        <v>77013.977150000006</v>
      </c>
      <c r="I181" s="154">
        <v>-8900.9162499999893</v>
      </c>
      <c r="J181" s="154">
        <v>-6230.6413750000002</v>
      </c>
      <c r="K181" s="155">
        <v>0.93100000000000005</v>
      </c>
      <c r="L181" s="23"/>
    </row>
    <row r="182" spans="1:12">
      <c r="A182" s="151" t="s">
        <v>504</v>
      </c>
      <c r="B182" s="154">
        <v>45528.395299999996</v>
      </c>
      <c r="C182" s="154">
        <v>16065.85</v>
      </c>
      <c r="D182" s="154">
        <v>-4842.45</v>
      </c>
      <c r="E182" s="154">
        <v>2591.65</v>
      </c>
      <c r="F182" s="154">
        <v>59343.445299999999</v>
      </c>
      <c r="G182" s="154">
        <v>74696.31</v>
      </c>
      <c r="H182" s="154">
        <v>63491.863499999999</v>
      </c>
      <c r="I182" s="154">
        <v>-4148.4181999999901</v>
      </c>
      <c r="J182" s="154">
        <v>-2903.8927399999902</v>
      </c>
      <c r="K182" s="155">
        <v>0.96099999999999997</v>
      </c>
      <c r="L182" s="23"/>
    </row>
    <row r="183" spans="1:12">
      <c r="A183" s="151" t="s">
        <v>505</v>
      </c>
      <c r="B183" s="154">
        <v>348117.84860000003</v>
      </c>
      <c r="C183" s="154">
        <v>241784.2</v>
      </c>
      <c r="D183" s="154">
        <v>-183150.35</v>
      </c>
      <c r="E183" s="154">
        <v>17680.849999999999</v>
      </c>
      <c r="F183" s="154">
        <v>424432.54859999998</v>
      </c>
      <c r="G183" s="154">
        <v>431424.08</v>
      </c>
      <c r="H183" s="154">
        <v>366710.46799999999</v>
      </c>
      <c r="I183" s="154">
        <v>57722.080600000001</v>
      </c>
      <c r="J183" s="154">
        <v>40405.456420000002</v>
      </c>
      <c r="K183" s="155">
        <v>1.0940000000000001</v>
      </c>
      <c r="L183" s="23"/>
    </row>
    <row r="184" spans="1:12">
      <c r="A184" s="151" t="s">
        <v>506</v>
      </c>
      <c r="B184" s="154">
        <v>75418.6446</v>
      </c>
      <c r="C184" s="154">
        <v>13637.4</v>
      </c>
      <c r="D184" s="154">
        <v>-8109.85</v>
      </c>
      <c r="E184" s="154">
        <v>725.73</v>
      </c>
      <c r="F184" s="154">
        <v>81671.924599999998</v>
      </c>
      <c r="G184" s="154">
        <v>80063.494000000006</v>
      </c>
      <c r="H184" s="154">
        <v>68053.969899999996</v>
      </c>
      <c r="I184" s="154">
        <v>13617.9547</v>
      </c>
      <c r="J184" s="154">
        <v>9532.5682899999902</v>
      </c>
      <c r="K184" s="155">
        <v>1.119</v>
      </c>
      <c r="L184" s="23"/>
    </row>
    <row r="185" spans="1:12">
      <c r="A185" s="151" t="s">
        <v>507</v>
      </c>
      <c r="B185" s="154">
        <v>195907.52439999999</v>
      </c>
      <c r="C185" s="154">
        <v>30775.95</v>
      </c>
      <c r="D185" s="154">
        <v>-32290.65</v>
      </c>
      <c r="E185" s="154">
        <v>7592.71</v>
      </c>
      <c r="F185" s="154">
        <v>201985.5344</v>
      </c>
      <c r="G185" s="154">
        <v>240438.269</v>
      </c>
      <c r="H185" s="154">
        <v>204372.52864999999</v>
      </c>
      <c r="I185" s="154">
        <v>-2386.9942499999902</v>
      </c>
      <c r="J185" s="154">
        <v>-1670.8959749999899</v>
      </c>
      <c r="K185" s="155">
        <v>0.99299999999999999</v>
      </c>
      <c r="L185" s="23"/>
    </row>
    <row r="186" spans="1:12">
      <c r="A186" s="151" t="s">
        <v>508</v>
      </c>
      <c r="B186" s="154">
        <v>126930.5819</v>
      </c>
      <c r="C186" s="154">
        <v>16566.5</v>
      </c>
      <c r="D186" s="154">
        <v>-27135.4</v>
      </c>
      <c r="E186" s="154">
        <v>6055.06</v>
      </c>
      <c r="F186" s="154">
        <v>122416.74189999999</v>
      </c>
      <c r="G186" s="154">
        <v>126140.34299999999</v>
      </c>
      <c r="H186" s="154">
        <v>107219.29154999999</v>
      </c>
      <c r="I186" s="154">
        <v>15197.450349999999</v>
      </c>
      <c r="J186" s="154">
        <v>10638.215244999999</v>
      </c>
      <c r="K186" s="155">
        <v>1.0840000000000001</v>
      </c>
      <c r="L186" s="23"/>
    </row>
    <row r="187" spans="1:12">
      <c r="A187" s="151" t="s">
        <v>509</v>
      </c>
      <c r="B187" s="154">
        <v>375585.77510000003</v>
      </c>
      <c r="C187" s="154">
        <v>61754.2</v>
      </c>
      <c r="D187" s="154">
        <v>-68412.25</v>
      </c>
      <c r="E187" s="154">
        <v>16390.21</v>
      </c>
      <c r="F187" s="154">
        <v>385317.9351</v>
      </c>
      <c r="G187" s="154">
        <v>459911.73200000002</v>
      </c>
      <c r="H187" s="154">
        <v>390924.97220000002</v>
      </c>
      <c r="I187" s="154">
        <v>-5607.0370999999604</v>
      </c>
      <c r="J187" s="154">
        <v>-3924.9259699999702</v>
      </c>
      <c r="K187" s="155">
        <v>0.99099999999999999</v>
      </c>
      <c r="L187" s="23"/>
    </row>
    <row r="188" spans="1:12">
      <c r="A188" s="151" t="s">
        <v>510</v>
      </c>
      <c r="B188" s="154">
        <v>27947.766100000001</v>
      </c>
      <c r="C188" s="154">
        <v>7505.5</v>
      </c>
      <c r="D188" s="154">
        <v>-2187.9</v>
      </c>
      <c r="E188" s="154">
        <v>2369.29</v>
      </c>
      <c r="F188" s="154">
        <v>35634.6561</v>
      </c>
      <c r="G188" s="154">
        <v>45851.040000000001</v>
      </c>
      <c r="H188" s="154">
        <v>38973.383999999998</v>
      </c>
      <c r="I188" s="154">
        <v>-3338.7278999999999</v>
      </c>
      <c r="J188" s="154">
        <v>-2337.1095300000002</v>
      </c>
      <c r="K188" s="155">
        <v>0.94899999999999995</v>
      </c>
      <c r="L188" s="23"/>
    </row>
    <row r="189" spans="1:12">
      <c r="A189" s="151" t="s">
        <v>511</v>
      </c>
      <c r="B189" s="154">
        <v>138115.7586</v>
      </c>
      <c r="C189" s="154">
        <v>38782.949999999997</v>
      </c>
      <c r="D189" s="154">
        <v>-21929.15</v>
      </c>
      <c r="E189" s="154">
        <v>5432.01</v>
      </c>
      <c r="F189" s="154">
        <v>160401.5686</v>
      </c>
      <c r="G189" s="154">
        <v>175051.63099999999</v>
      </c>
      <c r="H189" s="154">
        <v>148793.88634999999</v>
      </c>
      <c r="I189" s="154">
        <v>11607.68225</v>
      </c>
      <c r="J189" s="154">
        <v>8125.3775750000304</v>
      </c>
      <c r="K189" s="155">
        <v>1.046</v>
      </c>
      <c r="L189" s="23"/>
    </row>
    <row r="190" spans="1:12">
      <c r="A190" s="151" t="s">
        <v>512</v>
      </c>
      <c r="B190" s="154">
        <v>64610.691200000001</v>
      </c>
      <c r="C190" s="154">
        <v>13693.5</v>
      </c>
      <c r="D190" s="154">
        <v>-10436.299999999999</v>
      </c>
      <c r="E190" s="154">
        <v>3869.2</v>
      </c>
      <c r="F190" s="154">
        <v>71737.091199999995</v>
      </c>
      <c r="G190" s="154">
        <v>80803.744000000006</v>
      </c>
      <c r="H190" s="154">
        <v>68683.182400000005</v>
      </c>
      <c r="I190" s="154">
        <v>3053.9087999999902</v>
      </c>
      <c r="J190" s="154">
        <v>2137.7361599999899</v>
      </c>
      <c r="K190" s="155">
        <v>1.026</v>
      </c>
      <c r="L190" s="23"/>
    </row>
    <row r="191" spans="1:12">
      <c r="A191" s="151" t="s">
        <v>513</v>
      </c>
      <c r="B191" s="154">
        <v>45172.851499999997</v>
      </c>
      <c r="C191" s="154">
        <v>8576.5</v>
      </c>
      <c r="D191" s="154">
        <v>-4704.75</v>
      </c>
      <c r="E191" s="154">
        <v>4728.8900000000003</v>
      </c>
      <c r="F191" s="154">
        <v>53773.491499999996</v>
      </c>
      <c r="G191" s="154">
        <v>55472.432999999997</v>
      </c>
      <c r="H191" s="154">
        <v>47151.568050000002</v>
      </c>
      <c r="I191" s="154">
        <v>6621.9234500000102</v>
      </c>
      <c r="J191" s="154">
        <v>4635.34641500001</v>
      </c>
      <c r="K191" s="155">
        <v>1.0840000000000001</v>
      </c>
      <c r="L191" s="23"/>
    </row>
    <row r="192" spans="1:12">
      <c r="A192" s="151" t="s">
        <v>514</v>
      </c>
      <c r="B192" s="154">
        <v>70088.378200000006</v>
      </c>
      <c r="C192" s="154">
        <v>11620.35</v>
      </c>
      <c r="D192" s="154">
        <v>-6950.45</v>
      </c>
      <c r="E192" s="154">
        <v>405.96</v>
      </c>
      <c r="F192" s="154">
        <v>75164.238200000007</v>
      </c>
      <c r="G192" s="154">
        <v>63270.582999999999</v>
      </c>
      <c r="H192" s="154">
        <v>53779.99555</v>
      </c>
      <c r="I192" s="154">
        <v>21384.24265</v>
      </c>
      <c r="J192" s="154">
        <v>14968.969854999999</v>
      </c>
      <c r="K192" s="155">
        <v>1.2370000000000001</v>
      </c>
      <c r="L192" s="23"/>
    </row>
    <row r="193" spans="1:12">
      <c r="A193" s="151" t="s">
        <v>515</v>
      </c>
      <c r="B193" s="154">
        <v>34671.301700000004</v>
      </c>
      <c r="C193" s="154">
        <v>17991.95</v>
      </c>
      <c r="D193" s="154">
        <v>-9022.75</v>
      </c>
      <c r="E193" s="154">
        <v>3110.15</v>
      </c>
      <c r="F193" s="154">
        <v>46750.651700000002</v>
      </c>
      <c r="G193" s="154">
        <v>65288.122000000003</v>
      </c>
      <c r="H193" s="154">
        <v>55494.903700000003</v>
      </c>
      <c r="I193" s="154">
        <v>-8744.2519999999895</v>
      </c>
      <c r="J193" s="154">
        <v>-6120.9763999999996</v>
      </c>
      <c r="K193" s="155">
        <v>0.90600000000000003</v>
      </c>
      <c r="L193" s="23"/>
    </row>
    <row r="194" spans="1:12">
      <c r="A194" s="151" t="s">
        <v>516</v>
      </c>
      <c r="B194" s="154">
        <v>66397.081999999995</v>
      </c>
      <c r="C194" s="154">
        <v>29711.75</v>
      </c>
      <c r="D194" s="154">
        <v>-8512.75</v>
      </c>
      <c r="E194" s="154">
        <v>4634.88</v>
      </c>
      <c r="F194" s="154">
        <v>92230.962</v>
      </c>
      <c r="G194" s="154">
        <v>101082.257</v>
      </c>
      <c r="H194" s="154">
        <v>85919.918449999997</v>
      </c>
      <c r="I194" s="154">
        <v>6311.0435500000003</v>
      </c>
      <c r="J194" s="154">
        <v>4417.730485</v>
      </c>
      <c r="K194" s="155">
        <v>1.044</v>
      </c>
      <c r="L194" s="23"/>
    </row>
    <row r="195" spans="1:12">
      <c r="A195" s="151" t="s">
        <v>517</v>
      </c>
      <c r="B195" s="154">
        <v>75378.176200000002</v>
      </c>
      <c r="C195" s="154">
        <v>25265.4</v>
      </c>
      <c r="D195" s="154">
        <v>-13842.25</v>
      </c>
      <c r="E195" s="154">
        <v>4748.1000000000004</v>
      </c>
      <c r="F195" s="154">
        <v>91549.426200000002</v>
      </c>
      <c r="G195" s="154">
        <v>105886.552</v>
      </c>
      <c r="H195" s="154">
        <v>90003.569199999998</v>
      </c>
      <c r="I195" s="154">
        <v>1545.857</v>
      </c>
      <c r="J195" s="154">
        <v>1082.0998999999999</v>
      </c>
      <c r="K195" s="155">
        <v>1.01</v>
      </c>
      <c r="L195" s="23"/>
    </row>
    <row r="196" spans="1:12">
      <c r="A196" s="151" t="s">
        <v>518</v>
      </c>
      <c r="B196" s="154">
        <v>63811.440300000002</v>
      </c>
      <c r="C196" s="154">
        <v>14022.45</v>
      </c>
      <c r="D196" s="154">
        <v>-15817.65</v>
      </c>
      <c r="E196" s="154">
        <v>4311.54</v>
      </c>
      <c r="F196" s="154">
        <v>66327.780299999999</v>
      </c>
      <c r="G196" s="154">
        <v>80381.183999999994</v>
      </c>
      <c r="H196" s="154">
        <v>68324.006399999998</v>
      </c>
      <c r="I196" s="154">
        <v>-1996.2261000000001</v>
      </c>
      <c r="J196" s="154">
        <v>-1397.3582699999999</v>
      </c>
      <c r="K196" s="155">
        <v>0.98299999999999998</v>
      </c>
      <c r="L196" s="23"/>
    </row>
    <row r="197" spans="1:12">
      <c r="A197" s="151" t="s">
        <v>519</v>
      </c>
      <c r="B197" s="154">
        <v>337931.37420000002</v>
      </c>
      <c r="C197" s="154">
        <v>76777.95</v>
      </c>
      <c r="D197" s="154">
        <v>-56230.9</v>
      </c>
      <c r="E197" s="154">
        <v>16415.54</v>
      </c>
      <c r="F197" s="154">
        <v>374893.96419999999</v>
      </c>
      <c r="G197" s="154">
        <v>394864.83799999999</v>
      </c>
      <c r="H197" s="154">
        <v>335635.11229999998</v>
      </c>
      <c r="I197" s="154">
        <v>39258.851900000001</v>
      </c>
      <c r="J197" s="154">
        <v>27481.196329999999</v>
      </c>
      <c r="K197" s="155">
        <v>1.07</v>
      </c>
      <c r="L197" s="23"/>
    </row>
    <row r="198" spans="1:12">
      <c r="A198" s="151" t="s">
        <v>520</v>
      </c>
      <c r="B198" s="154">
        <v>85554.533500000005</v>
      </c>
      <c r="C198" s="154">
        <v>6473.6</v>
      </c>
      <c r="D198" s="154">
        <v>-16011.45</v>
      </c>
      <c r="E198" s="154">
        <v>457.47</v>
      </c>
      <c r="F198" s="154">
        <v>76474.1535</v>
      </c>
      <c r="G198" s="154">
        <v>97742.391000000003</v>
      </c>
      <c r="H198" s="154">
        <v>83081.032349999994</v>
      </c>
      <c r="I198" s="154">
        <v>-6606.87884999998</v>
      </c>
      <c r="J198" s="154">
        <v>-4624.8151949999801</v>
      </c>
      <c r="K198" s="155">
        <v>0.95299999999999996</v>
      </c>
      <c r="L198" s="23"/>
    </row>
    <row r="199" spans="1:12">
      <c r="A199" s="151" t="s">
        <v>521</v>
      </c>
      <c r="B199" s="154">
        <v>386924.15360000002</v>
      </c>
      <c r="C199" s="154">
        <v>76303.649999999994</v>
      </c>
      <c r="D199" s="154">
        <v>-48726.25</v>
      </c>
      <c r="E199" s="154">
        <v>12637.46</v>
      </c>
      <c r="F199" s="154">
        <v>427139.01360000001</v>
      </c>
      <c r="G199" s="154">
        <v>514822.35399999999</v>
      </c>
      <c r="H199" s="154">
        <v>437599.00089999998</v>
      </c>
      <c r="I199" s="154">
        <v>-10459.987300000001</v>
      </c>
      <c r="J199" s="154">
        <v>-7321.9911099999799</v>
      </c>
      <c r="K199" s="155">
        <v>0.98599999999999999</v>
      </c>
      <c r="L199" s="23"/>
    </row>
    <row r="200" spans="1:12">
      <c r="A200" s="151" t="s">
        <v>522</v>
      </c>
      <c r="B200" s="154">
        <v>130621.8781</v>
      </c>
      <c r="C200" s="154">
        <v>24939.85</v>
      </c>
      <c r="D200" s="154">
        <v>-9616.9</v>
      </c>
      <c r="E200" s="154">
        <v>9376.18</v>
      </c>
      <c r="F200" s="154">
        <v>155321.00810000001</v>
      </c>
      <c r="G200" s="154">
        <v>170380.41500000001</v>
      </c>
      <c r="H200" s="154">
        <v>144823.35274999999</v>
      </c>
      <c r="I200" s="154">
        <v>10497.655350000001</v>
      </c>
      <c r="J200" s="154">
        <v>7348.3587450000095</v>
      </c>
      <c r="K200" s="155">
        <v>1.0429999999999999</v>
      </c>
      <c r="L200" s="23"/>
    </row>
    <row r="201" spans="1:12">
      <c r="A201" s="151" t="s">
        <v>523</v>
      </c>
      <c r="B201" s="154">
        <v>106028.65330000001</v>
      </c>
      <c r="C201" s="154">
        <v>14836.75</v>
      </c>
      <c r="D201" s="154">
        <v>-14314.85</v>
      </c>
      <c r="E201" s="154">
        <v>2069.58</v>
      </c>
      <c r="F201" s="154">
        <v>108620.1333</v>
      </c>
      <c r="G201" s="154">
        <v>128954.01300000001</v>
      </c>
      <c r="H201" s="154">
        <v>109610.91105</v>
      </c>
      <c r="I201" s="154">
        <v>-990.77775000000804</v>
      </c>
      <c r="J201" s="154">
        <v>-693.54442500000596</v>
      </c>
      <c r="K201" s="155">
        <v>0.995</v>
      </c>
      <c r="L201" s="23"/>
    </row>
    <row r="202" spans="1:12">
      <c r="A202" s="151" t="s">
        <v>524</v>
      </c>
      <c r="B202" s="154">
        <v>51004.637000000002</v>
      </c>
      <c r="C202" s="154">
        <v>19636.7</v>
      </c>
      <c r="D202" s="154">
        <v>-9542.1</v>
      </c>
      <c r="E202" s="154">
        <v>4385.83</v>
      </c>
      <c r="F202" s="154">
        <v>65485.067000000003</v>
      </c>
      <c r="G202" s="154">
        <v>68847.388999999996</v>
      </c>
      <c r="H202" s="154">
        <v>58520.280650000001</v>
      </c>
      <c r="I202" s="154">
        <v>6964.7863500000103</v>
      </c>
      <c r="J202" s="154">
        <v>4875.35044500001</v>
      </c>
      <c r="K202" s="155">
        <v>1.071</v>
      </c>
      <c r="L202" s="23"/>
    </row>
    <row r="203" spans="1:12">
      <c r="A203" s="151" t="s">
        <v>525</v>
      </c>
      <c r="B203" s="154">
        <v>254034.5998</v>
      </c>
      <c r="C203" s="154">
        <v>39179.9</v>
      </c>
      <c r="D203" s="154">
        <v>-13934.9</v>
      </c>
      <c r="E203" s="154">
        <v>10709.49</v>
      </c>
      <c r="F203" s="154">
        <v>289989.08980000002</v>
      </c>
      <c r="G203" s="154">
        <v>299747.73700000002</v>
      </c>
      <c r="H203" s="154">
        <v>254785.57644999999</v>
      </c>
      <c r="I203" s="154">
        <v>35203.513349999899</v>
      </c>
      <c r="J203" s="154">
        <v>24642.459344999999</v>
      </c>
      <c r="K203" s="155">
        <v>1.0820000000000001</v>
      </c>
      <c r="L203" s="23"/>
    </row>
    <row r="204" spans="1:12">
      <c r="A204" s="151" t="s">
        <v>526</v>
      </c>
      <c r="B204" s="154">
        <v>105162.9186</v>
      </c>
      <c r="C204" s="154">
        <v>9908.4500000000007</v>
      </c>
      <c r="D204" s="154">
        <v>-14074.3</v>
      </c>
      <c r="E204" s="154">
        <v>1055.19</v>
      </c>
      <c r="F204" s="154">
        <v>102052.2586</v>
      </c>
      <c r="G204" s="154">
        <v>118475.344</v>
      </c>
      <c r="H204" s="154">
        <v>100704.04240000001</v>
      </c>
      <c r="I204" s="154">
        <v>1348.2162000000101</v>
      </c>
      <c r="J204" s="154">
        <v>943.75134000000696</v>
      </c>
      <c r="K204" s="155">
        <v>1.008</v>
      </c>
      <c r="L204" s="23"/>
    </row>
    <row r="205" spans="1:12">
      <c r="A205" s="151" t="s">
        <v>527</v>
      </c>
      <c r="B205" s="154">
        <v>71897.893800000005</v>
      </c>
      <c r="C205" s="154">
        <v>13677.35</v>
      </c>
      <c r="D205" s="154">
        <v>-4076.6</v>
      </c>
      <c r="E205" s="154">
        <v>2889.66</v>
      </c>
      <c r="F205" s="154">
        <v>84388.303799999994</v>
      </c>
      <c r="G205" s="154">
        <v>75447.428</v>
      </c>
      <c r="H205" s="154">
        <v>64130.313800000004</v>
      </c>
      <c r="I205" s="154">
        <v>20257.990000000002</v>
      </c>
      <c r="J205" s="154">
        <v>14180.593000000001</v>
      </c>
      <c r="K205" s="155">
        <v>1.1879999999999999</v>
      </c>
      <c r="L205" s="23"/>
    </row>
    <row r="206" spans="1:12" ht="18.75" customHeight="1">
      <c r="A206" s="145" t="s">
        <v>528</v>
      </c>
      <c r="B206" s="154"/>
      <c r="C206" s="154"/>
      <c r="D206" s="154"/>
      <c r="E206" s="154"/>
      <c r="F206" s="154"/>
      <c r="G206" s="154"/>
      <c r="H206" s="154"/>
      <c r="I206" s="154"/>
      <c r="J206" s="154"/>
      <c r="K206" s="155"/>
      <c r="L206" s="23"/>
    </row>
    <row r="207" spans="1:12">
      <c r="A207" s="151" t="s">
        <v>529</v>
      </c>
      <c r="B207" s="154">
        <v>133311.5814</v>
      </c>
      <c r="C207" s="154">
        <v>29186.45</v>
      </c>
      <c r="D207" s="154">
        <v>-27862.15</v>
      </c>
      <c r="E207" s="154">
        <v>4336.1899999999996</v>
      </c>
      <c r="F207" s="154">
        <v>138972.07139999999</v>
      </c>
      <c r="G207" s="154">
        <v>178387.94099999999</v>
      </c>
      <c r="H207" s="154">
        <v>151629.74984999999</v>
      </c>
      <c r="I207" s="154">
        <v>-12657.678449999999</v>
      </c>
      <c r="J207" s="154">
        <v>-8860.3749149999803</v>
      </c>
      <c r="K207" s="155">
        <v>0.95</v>
      </c>
      <c r="L207" s="23"/>
    </row>
    <row r="208" spans="1:12">
      <c r="A208" s="151" t="s">
        <v>530</v>
      </c>
      <c r="B208" s="154">
        <v>28372.684300000001</v>
      </c>
      <c r="C208" s="154">
        <v>23062.2</v>
      </c>
      <c r="D208" s="154">
        <v>-249.9</v>
      </c>
      <c r="E208" s="154">
        <v>4185.0600000000004</v>
      </c>
      <c r="F208" s="154">
        <v>55370.044300000001</v>
      </c>
      <c r="G208" s="154">
        <v>63231.881000000001</v>
      </c>
      <c r="H208" s="154">
        <v>53747.098850000002</v>
      </c>
      <c r="I208" s="154">
        <v>1622.9454499999999</v>
      </c>
      <c r="J208" s="154">
        <v>1136.061815</v>
      </c>
      <c r="K208" s="155">
        <v>1.018</v>
      </c>
      <c r="L208" s="23"/>
    </row>
    <row r="209" spans="1:12">
      <c r="A209" s="151" t="s">
        <v>531</v>
      </c>
      <c r="B209" s="154">
        <v>63083.009100000003</v>
      </c>
      <c r="C209" s="154">
        <v>7533.55</v>
      </c>
      <c r="D209" s="154">
        <v>-12771.25</v>
      </c>
      <c r="E209" s="154">
        <v>544.16999999999996</v>
      </c>
      <c r="F209" s="154">
        <v>58389.479099999997</v>
      </c>
      <c r="G209" s="154">
        <v>63366.142</v>
      </c>
      <c r="H209" s="154">
        <v>53861.220699999998</v>
      </c>
      <c r="I209" s="154">
        <v>4528.2583999999997</v>
      </c>
      <c r="J209" s="154">
        <v>3169.7808799999998</v>
      </c>
      <c r="K209" s="155">
        <v>1.05</v>
      </c>
      <c r="L209" s="23"/>
    </row>
    <row r="210" spans="1:12">
      <c r="A210" s="151" t="s">
        <v>532</v>
      </c>
      <c r="B210" s="154">
        <v>73093.156900000002</v>
      </c>
      <c r="C210" s="154">
        <v>9610.9500000000007</v>
      </c>
      <c r="D210" s="154">
        <v>-17599.25</v>
      </c>
      <c r="E210" s="154">
        <v>2572.1</v>
      </c>
      <c r="F210" s="154">
        <v>67676.956900000005</v>
      </c>
      <c r="G210" s="154">
        <v>76023.717999999993</v>
      </c>
      <c r="H210" s="154">
        <v>64620.160300000003</v>
      </c>
      <c r="I210" s="154">
        <v>3056.7966000000101</v>
      </c>
      <c r="J210" s="154">
        <v>2139.7576200000099</v>
      </c>
      <c r="K210" s="155">
        <v>1.028</v>
      </c>
      <c r="L210" s="23"/>
    </row>
    <row r="211" spans="1:12">
      <c r="A211" s="151" t="s">
        <v>533</v>
      </c>
      <c r="B211" s="154">
        <v>60010.301299999999</v>
      </c>
      <c r="C211" s="154">
        <v>8298.5499999999993</v>
      </c>
      <c r="D211" s="154">
        <v>-20598.900000000001</v>
      </c>
      <c r="E211" s="154">
        <v>3125.28</v>
      </c>
      <c r="F211" s="154">
        <v>50835.231299999999</v>
      </c>
      <c r="G211" s="154">
        <v>73634.498000000007</v>
      </c>
      <c r="H211" s="154">
        <v>62589.323299999996</v>
      </c>
      <c r="I211" s="154">
        <v>-11754.092000000001</v>
      </c>
      <c r="J211" s="154">
        <v>-8227.8643999999895</v>
      </c>
      <c r="K211" s="155">
        <v>0.88800000000000001</v>
      </c>
      <c r="L211" s="23"/>
    </row>
    <row r="212" spans="1:12">
      <c r="A212" s="151" t="s">
        <v>534</v>
      </c>
      <c r="B212" s="154">
        <v>91152.180399999997</v>
      </c>
      <c r="C212" s="154">
        <v>11837.1</v>
      </c>
      <c r="D212" s="154">
        <v>-24366.1</v>
      </c>
      <c r="E212" s="154">
        <v>1835.66</v>
      </c>
      <c r="F212" s="154">
        <v>80458.840400000001</v>
      </c>
      <c r="G212" s="154">
        <v>82426.357000000004</v>
      </c>
      <c r="H212" s="154">
        <v>70062.403449999998</v>
      </c>
      <c r="I212" s="154">
        <v>10396.436949999999</v>
      </c>
      <c r="J212" s="154">
        <v>7277.5058650000101</v>
      </c>
      <c r="K212" s="155">
        <v>1.0880000000000001</v>
      </c>
      <c r="L212" s="23"/>
    </row>
    <row r="213" spans="1:12">
      <c r="A213" s="151" t="s">
        <v>535</v>
      </c>
      <c r="B213" s="154">
        <v>108086.7605</v>
      </c>
      <c r="C213" s="154">
        <v>18639.650000000001</v>
      </c>
      <c r="D213" s="154">
        <v>-22474.85</v>
      </c>
      <c r="E213" s="154">
        <v>2207.2800000000002</v>
      </c>
      <c r="F213" s="154">
        <v>106458.84050000001</v>
      </c>
      <c r="G213" s="154">
        <v>104611.41800000001</v>
      </c>
      <c r="H213" s="154">
        <v>88919.705300000001</v>
      </c>
      <c r="I213" s="154">
        <v>17539.135200000001</v>
      </c>
      <c r="J213" s="154">
        <v>12277.39464</v>
      </c>
      <c r="K213" s="155">
        <v>1.117</v>
      </c>
      <c r="L213" s="23"/>
    </row>
    <row r="214" spans="1:12">
      <c r="A214" s="151" t="s">
        <v>536</v>
      </c>
      <c r="B214" s="154">
        <v>320490.93910000002</v>
      </c>
      <c r="C214" s="154">
        <v>135714.4</v>
      </c>
      <c r="D214" s="154">
        <v>-23786.400000000001</v>
      </c>
      <c r="E214" s="154">
        <v>35502.97</v>
      </c>
      <c r="F214" s="154">
        <v>467921.90909999999</v>
      </c>
      <c r="G214" s="154">
        <v>605813.32200000004</v>
      </c>
      <c r="H214" s="154">
        <v>514941.32370000001</v>
      </c>
      <c r="I214" s="154">
        <v>-47019.414600000098</v>
      </c>
      <c r="J214" s="154">
        <v>-32913.590219999998</v>
      </c>
      <c r="K214" s="155">
        <v>0.94599999999999995</v>
      </c>
      <c r="L214" s="23"/>
    </row>
    <row r="215" spans="1:12">
      <c r="A215" s="151" t="s">
        <v>537</v>
      </c>
      <c r="B215" s="154">
        <v>71506.217499999999</v>
      </c>
      <c r="C215" s="154">
        <v>19327.3</v>
      </c>
      <c r="D215" s="154">
        <v>-15767.5</v>
      </c>
      <c r="E215" s="154">
        <v>1832.6</v>
      </c>
      <c r="F215" s="154">
        <v>76898.617499999993</v>
      </c>
      <c r="G215" s="154">
        <v>77255.171000000002</v>
      </c>
      <c r="H215" s="154">
        <v>65666.895350000006</v>
      </c>
      <c r="I215" s="154">
        <v>11231.72215</v>
      </c>
      <c r="J215" s="154">
        <v>7862.2055049999999</v>
      </c>
      <c r="K215" s="155">
        <v>1.1020000000000001</v>
      </c>
      <c r="L215" s="23"/>
    </row>
    <row r="216" spans="1:12">
      <c r="A216" s="151" t="s">
        <v>538</v>
      </c>
      <c r="B216" s="154">
        <v>119532.0912</v>
      </c>
      <c r="C216" s="154">
        <v>22783.4</v>
      </c>
      <c r="D216" s="154">
        <v>-18654.099999999999</v>
      </c>
      <c r="E216" s="154">
        <v>4072.69</v>
      </c>
      <c r="F216" s="154">
        <v>127734.0812</v>
      </c>
      <c r="G216" s="154">
        <v>157177.72399999999</v>
      </c>
      <c r="H216" s="154">
        <v>133601.06539999999</v>
      </c>
      <c r="I216" s="154">
        <v>-5866.9842000000099</v>
      </c>
      <c r="J216" s="154">
        <v>-4106.8889399999998</v>
      </c>
      <c r="K216" s="155">
        <v>0.97399999999999998</v>
      </c>
      <c r="L216" s="23"/>
    </row>
    <row r="217" spans="1:12">
      <c r="A217" s="151" t="s">
        <v>539</v>
      </c>
      <c r="B217" s="154">
        <v>29436.4251</v>
      </c>
      <c r="C217" s="154">
        <v>2460.75</v>
      </c>
      <c r="D217" s="154">
        <v>-4925.75</v>
      </c>
      <c r="E217" s="154">
        <v>474.47</v>
      </c>
      <c r="F217" s="154">
        <v>27445.895100000002</v>
      </c>
      <c r="G217" s="154">
        <v>30967.115000000002</v>
      </c>
      <c r="H217" s="154">
        <v>26322.047750000002</v>
      </c>
      <c r="I217" s="154">
        <v>1123.84735</v>
      </c>
      <c r="J217" s="154">
        <v>786.69314499999996</v>
      </c>
      <c r="K217" s="155">
        <v>1.0249999999999999</v>
      </c>
      <c r="L217" s="23"/>
    </row>
    <row r="218" spans="1:12">
      <c r="A218" s="151" t="s">
        <v>540</v>
      </c>
      <c r="B218" s="154">
        <v>16448.959299999999</v>
      </c>
      <c r="C218" s="154">
        <v>5670.35</v>
      </c>
      <c r="D218" s="154">
        <v>-5231.75</v>
      </c>
      <c r="E218" s="154">
        <v>497.93</v>
      </c>
      <c r="F218" s="154">
        <v>17385.489300000001</v>
      </c>
      <c r="G218" s="154">
        <v>9975.2350000000006</v>
      </c>
      <c r="H218" s="154">
        <v>8478.9497499999998</v>
      </c>
      <c r="I218" s="154">
        <v>8906.5395499999995</v>
      </c>
      <c r="J218" s="154">
        <v>6234.5776850000002</v>
      </c>
      <c r="K218" s="155">
        <v>1.625</v>
      </c>
      <c r="L218" s="23"/>
    </row>
    <row r="219" spans="1:12">
      <c r="A219" s="151" t="s">
        <v>541</v>
      </c>
      <c r="B219" s="154">
        <v>90393.397899999996</v>
      </c>
      <c r="C219" s="154">
        <v>12103.15</v>
      </c>
      <c r="D219" s="154">
        <v>-17862.75</v>
      </c>
      <c r="E219" s="154">
        <v>2637.04</v>
      </c>
      <c r="F219" s="154">
        <v>87270.837899999999</v>
      </c>
      <c r="G219" s="154">
        <v>117142.15300000001</v>
      </c>
      <c r="H219" s="154">
        <v>99570.830050000004</v>
      </c>
      <c r="I219" s="154">
        <v>-12299.99215</v>
      </c>
      <c r="J219" s="154">
        <v>-8609.9945050000097</v>
      </c>
      <c r="K219" s="155">
        <v>0.92600000000000005</v>
      </c>
      <c r="L219" s="23"/>
    </row>
    <row r="220" spans="1:12">
      <c r="A220" s="151" t="s">
        <v>542</v>
      </c>
      <c r="B220" s="154">
        <v>66930.397700000001</v>
      </c>
      <c r="C220" s="154">
        <v>13075.55</v>
      </c>
      <c r="D220" s="154">
        <v>-27.2</v>
      </c>
      <c r="E220" s="154">
        <v>5495.25</v>
      </c>
      <c r="F220" s="154">
        <v>85473.997700000007</v>
      </c>
      <c r="G220" s="154">
        <v>113578.478</v>
      </c>
      <c r="H220" s="154">
        <v>96541.706300000005</v>
      </c>
      <c r="I220" s="154">
        <v>-11067.7086</v>
      </c>
      <c r="J220" s="154">
        <v>-7747.3960200000001</v>
      </c>
      <c r="K220" s="155">
        <v>0.93200000000000005</v>
      </c>
      <c r="L220" s="23"/>
    </row>
    <row r="221" spans="1:12">
      <c r="A221" s="151" t="s">
        <v>543</v>
      </c>
      <c r="B221" s="154">
        <v>67702.187900000004</v>
      </c>
      <c r="C221" s="154">
        <v>11167.3</v>
      </c>
      <c r="D221" s="154">
        <v>-2785.45</v>
      </c>
      <c r="E221" s="154">
        <v>3621.85</v>
      </c>
      <c r="F221" s="154">
        <v>79705.887900000002</v>
      </c>
      <c r="G221" s="154">
        <v>90888.323999999993</v>
      </c>
      <c r="H221" s="154">
        <v>77255.075400000002</v>
      </c>
      <c r="I221" s="154">
        <v>2450.81250000003</v>
      </c>
      <c r="J221" s="154">
        <v>1715.5687500000199</v>
      </c>
      <c r="K221" s="155">
        <v>1.0189999999999999</v>
      </c>
      <c r="L221" s="23"/>
    </row>
    <row r="222" spans="1:12">
      <c r="A222" s="151" t="s">
        <v>544</v>
      </c>
      <c r="B222" s="154">
        <v>70433.804900000003</v>
      </c>
      <c r="C222" s="154">
        <v>11051.7</v>
      </c>
      <c r="D222" s="154">
        <v>-24758.799999999999</v>
      </c>
      <c r="E222" s="154">
        <v>640.22</v>
      </c>
      <c r="F222" s="154">
        <v>57366.924899999998</v>
      </c>
      <c r="G222" s="154">
        <v>65676.62</v>
      </c>
      <c r="H222" s="154">
        <v>55825.127</v>
      </c>
      <c r="I222" s="154">
        <v>1541.79790000001</v>
      </c>
      <c r="J222" s="154">
        <v>1079.2585300000001</v>
      </c>
      <c r="K222" s="155">
        <v>1.016</v>
      </c>
      <c r="L222" s="23"/>
    </row>
    <row r="223" spans="1:12" ht="18.75" customHeight="1">
      <c r="A223" s="145" t="s">
        <v>545</v>
      </c>
      <c r="B223" s="154"/>
      <c r="C223" s="154"/>
      <c r="D223" s="154"/>
      <c r="E223" s="154"/>
      <c r="F223" s="154"/>
      <c r="G223" s="154"/>
      <c r="H223" s="154"/>
      <c r="I223" s="154"/>
      <c r="J223" s="154"/>
      <c r="K223" s="155"/>
      <c r="L223" s="23"/>
    </row>
    <row r="224" spans="1:12">
      <c r="A224" s="151" t="s">
        <v>546</v>
      </c>
      <c r="B224" s="154">
        <v>56459.199200000003</v>
      </c>
      <c r="C224" s="154">
        <v>12577.45</v>
      </c>
      <c r="D224" s="154">
        <v>-4421.7</v>
      </c>
      <c r="E224" s="154">
        <v>2228.5300000000002</v>
      </c>
      <c r="F224" s="154">
        <v>66843.479200000002</v>
      </c>
      <c r="G224" s="154">
        <v>66957.710000000006</v>
      </c>
      <c r="H224" s="154">
        <v>56914.053500000002</v>
      </c>
      <c r="I224" s="154">
        <v>9929.4257000000107</v>
      </c>
      <c r="J224" s="154">
        <v>6950.5979900000002</v>
      </c>
      <c r="K224" s="155">
        <v>1.1040000000000001</v>
      </c>
      <c r="L224" s="23"/>
    </row>
    <row r="225" spans="1:12">
      <c r="A225" s="151" t="s">
        <v>547</v>
      </c>
      <c r="B225" s="154">
        <v>51488.8125</v>
      </c>
      <c r="C225" s="154">
        <v>8536.5499999999993</v>
      </c>
      <c r="D225" s="154">
        <v>-2657.95</v>
      </c>
      <c r="E225" s="154">
        <v>3043</v>
      </c>
      <c r="F225" s="154">
        <v>60410.412499999999</v>
      </c>
      <c r="G225" s="154">
        <v>70301.072</v>
      </c>
      <c r="H225" s="154">
        <v>59755.911200000002</v>
      </c>
      <c r="I225" s="154">
        <v>654.50130000001104</v>
      </c>
      <c r="J225" s="154">
        <v>458.15091000000803</v>
      </c>
      <c r="K225" s="155">
        <v>1.0069999999999999</v>
      </c>
      <c r="L225" s="23"/>
    </row>
    <row r="226" spans="1:12">
      <c r="A226" s="151" t="s">
        <v>548</v>
      </c>
      <c r="B226" s="154">
        <v>80974.377800000002</v>
      </c>
      <c r="C226" s="154">
        <v>27254.400000000001</v>
      </c>
      <c r="D226" s="154">
        <v>-18774.8</v>
      </c>
      <c r="E226" s="154">
        <v>2553.91</v>
      </c>
      <c r="F226" s="154">
        <v>92007.887799999997</v>
      </c>
      <c r="G226" s="154">
        <v>89645.521999999997</v>
      </c>
      <c r="H226" s="154">
        <v>76198.693700000003</v>
      </c>
      <c r="I226" s="154">
        <v>15809.194100000001</v>
      </c>
      <c r="J226" s="154">
        <v>11066.435869999999</v>
      </c>
      <c r="K226" s="155">
        <v>1.123</v>
      </c>
      <c r="L226" s="23"/>
    </row>
    <row r="227" spans="1:12">
      <c r="A227" s="151" t="s">
        <v>549</v>
      </c>
      <c r="B227" s="154">
        <v>49462.501900000003</v>
      </c>
      <c r="C227" s="154">
        <v>9521.7000000000007</v>
      </c>
      <c r="D227" s="154">
        <v>-15158.05</v>
      </c>
      <c r="E227" s="154">
        <v>-1040.4000000000001</v>
      </c>
      <c r="F227" s="154">
        <v>42785.751900000003</v>
      </c>
      <c r="G227" s="154">
        <v>42326.139000000003</v>
      </c>
      <c r="H227" s="154">
        <v>35977.218150000001</v>
      </c>
      <c r="I227" s="154">
        <v>6808.5337499999996</v>
      </c>
      <c r="J227" s="154">
        <v>4765.9736249999996</v>
      </c>
      <c r="K227" s="155">
        <v>1.113</v>
      </c>
      <c r="L227" s="23"/>
    </row>
    <row r="228" spans="1:12">
      <c r="A228" s="151" t="s">
        <v>550</v>
      </c>
      <c r="B228" s="154">
        <v>155826.46479999999</v>
      </c>
      <c r="C228" s="154">
        <v>26336.400000000001</v>
      </c>
      <c r="D228" s="154">
        <v>-17863.599999999999</v>
      </c>
      <c r="E228" s="154">
        <v>8452.74</v>
      </c>
      <c r="F228" s="154">
        <v>172752.0048</v>
      </c>
      <c r="G228" s="154">
        <v>211647.44099999999</v>
      </c>
      <c r="H228" s="154">
        <v>179900.32485</v>
      </c>
      <c r="I228" s="154">
        <v>-7148.3200499999803</v>
      </c>
      <c r="J228" s="154">
        <v>-5003.8240349999896</v>
      </c>
      <c r="K228" s="155">
        <v>0.97599999999999998</v>
      </c>
      <c r="L228" s="23"/>
    </row>
    <row r="229" spans="1:12">
      <c r="A229" s="151" t="s">
        <v>551</v>
      </c>
      <c r="B229" s="154">
        <v>150838.73449999999</v>
      </c>
      <c r="C229" s="154">
        <v>17965.599999999999</v>
      </c>
      <c r="D229" s="154">
        <v>-16598.8</v>
      </c>
      <c r="E229" s="154">
        <v>2679.03</v>
      </c>
      <c r="F229" s="154">
        <v>154884.56450000001</v>
      </c>
      <c r="G229" s="154">
        <v>171881.63800000001</v>
      </c>
      <c r="H229" s="154">
        <v>146099.39230000001</v>
      </c>
      <c r="I229" s="154">
        <v>8785.1722000000009</v>
      </c>
      <c r="J229" s="154">
        <v>6149.6205399999999</v>
      </c>
      <c r="K229" s="155">
        <v>1.036</v>
      </c>
      <c r="L229" s="23"/>
    </row>
    <row r="230" spans="1:12">
      <c r="A230" s="151" t="s">
        <v>552</v>
      </c>
      <c r="B230" s="154">
        <v>26094.891500000002</v>
      </c>
      <c r="C230" s="154">
        <v>9910.15</v>
      </c>
      <c r="D230" s="154">
        <v>-1796.9</v>
      </c>
      <c r="E230" s="154">
        <v>1116.22</v>
      </c>
      <c r="F230" s="154">
        <v>35324.361499999999</v>
      </c>
      <c r="G230" s="154">
        <v>40246.947</v>
      </c>
      <c r="H230" s="154">
        <v>34209.904949999996</v>
      </c>
      <c r="I230" s="154">
        <v>1114.4565500000001</v>
      </c>
      <c r="J230" s="154">
        <v>780.11958500000196</v>
      </c>
      <c r="K230" s="155">
        <v>1.0189999999999999</v>
      </c>
      <c r="L230" s="23"/>
    </row>
    <row r="231" spans="1:12">
      <c r="A231" s="151" t="s">
        <v>553</v>
      </c>
      <c r="B231" s="154">
        <v>39099.700900000003</v>
      </c>
      <c r="C231" s="154">
        <v>11552.35</v>
      </c>
      <c r="D231" s="154">
        <v>-4852.6499999999996</v>
      </c>
      <c r="E231" s="154">
        <v>2095.08</v>
      </c>
      <c r="F231" s="154">
        <v>47894.480900000002</v>
      </c>
      <c r="G231" s="154">
        <v>59906.396999999997</v>
      </c>
      <c r="H231" s="154">
        <v>50920.437449999998</v>
      </c>
      <c r="I231" s="154">
        <v>-3025.9565499999999</v>
      </c>
      <c r="J231" s="154">
        <v>-2118.1695850000001</v>
      </c>
      <c r="K231" s="155">
        <v>0.96499999999999997</v>
      </c>
      <c r="L231" s="23"/>
    </row>
    <row r="232" spans="1:12">
      <c r="A232" s="151" t="s">
        <v>554</v>
      </c>
      <c r="B232" s="154">
        <v>151587.39989999999</v>
      </c>
      <c r="C232" s="154">
        <v>39825.9</v>
      </c>
      <c r="D232" s="154">
        <v>-25360.6</v>
      </c>
      <c r="E232" s="154">
        <v>6759.37</v>
      </c>
      <c r="F232" s="154">
        <v>172812.0699</v>
      </c>
      <c r="G232" s="154">
        <v>215397.93400000001</v>
      </c>
      <c r="H232" s="154">
        <v>183088.2439</v>
      </c>
      <c r="I232" s="154">
        <v>-10276.174000000001</v>
      </c>
      <c r="J232" s="154">
        <v>-7193.3218000000197</v>
      </c>
      <c r="K232" s="155">
        <v>0.96699999999999997</v>
      </c>
      <c r="L232" s="23"/>
    </row>
    <row r="233" spans="1:12">
      <c r="A233" s="151" t="s">
        <v>555</v>
      </c>
      <c r="B233" s="154">
        <v>11987.3182</v>
      </c>
      <c r="C233" s="154">
        <v>11613.55</v>
      </c>
      <c r="D233" s="154">
        <v>0</v>
      </c>
      <c r="E233" s="154">
        <v>2448.85</v>
      </c>
      <c r="F233" s="154">
        <v>26049.718199999999</v>
      </c>
      <c r="G233" s="154">
        <v>27738.488000000001</v>
      </c>
      <c r="H233" s="154">
        <v>23577.714800000002</v>
      </c>
      <c r="I233" s="154">
        <v>2472.0033999999901</v>
      </c>
      <c r="J233" s="154">
        <v>1730.40238</v>
      </c>
      <c r="K233" s="155">
        <v>1.0620000000000001</v>
      </c>
      <c r="L233" s="23"/>
    </row>
    <row r="234" spans="1:12">
      <c r="A234" s="151" t="s">
        <v>556</v>
      </c>
      <c r="B234" s="154">
        <v>40381.682000000001</v>
      </c>
      <c r="C234" s="154">
        <v>15316.15</v>
      </c>
      <c r="D234" s="154">
        <v>-3652.45</v>
      </c>
      <c r="E234" s="154">
        <v>4946.32</v>
      </c>
      <c r="F234" s="154">
        <v>56991.701999999997</v>
      </c>
      <c r="G234" s="154">
        <v>89755.154999999999</v>
      </c>
      <c r="H234" s="154">
        <v>76291.88175</v>
      </c>
      <c r="I234" s="154">
        <v>-19300.179749999999</v>
      </c>
      <c r="J234" s="154">
        <v>-13510.125824999999</v>
      </c>
      <c r="K234" s="155">
        <v>0.84899999999999998</v>
      </c>
      <c r="L234" s="23"/>
    </row>
    <row r="235" spans="1:12">
      <c r="A235" s="151" t="s">
        <v>557</v>
      </c>
      <c r="B235" s="154">
        <v>868139.67920000001</v>
      </c>
      <c r="C235" s="154">
        <v>778198.8</v>
      </c>
      <c r="D235" s="154">
        <v>-609375.19999999995</v>
      </c>
      <c r="E235" s="154">
        <v>54316.02</v>
      </c>
      <c r="F235" s="154">
        <v>1091279.2992</v>
      </c>
      <c r="G235" s="154">
        <v>1258377.4650000001</v>
      </c>
      <c r="H235" s="154">
        <v>1069620.84525</v>
      </c>
      <c r="I235" s="154">
        <v>21658.453949999999</v>
      </c>
      <c r="J235" s="154">
        <v>15160.917765</v>
      </c>
      <c r="K235" s="155">
        <v>1.012</v>
      </c>
      <c r="L235" s="23"/>
    </row>
    <row r="236" spans="1:12" ht="18.75" customHeight="1">
      <c r="A236" s="145" t="s">
        <v>558</v>
      </c>
      <c r="B236" s="154"/>
      <c r="C236" s="154"/>
      <c r="D236" s="154"/>
      <c r="E236" s="154"/>
      <c r="F236" s="154"/>
      <c r="G236" s="154"/>
      <c r="H236" s="154"/>
      <c r="I236" s="154"/>
      <c r="J236" s="154"/>
      <c r="K236" s="155"/>
      <c r="L236" s="23"/>
    </row>
    <row r="237" spans="1:12">
      <c r="A237" s="151" t="s">
        <v>559</v>
      </c>
      <c r="B237" s="154">
        <v>53872.112200000003</v>
      </c>
      <c r="C237" s="154">
        <v>7242</v>
      </c>
      <c r="D237" s="154">
        <v>-446.25</v>
      </c>
      <c r="E237" s="154">
        <v>5594.7</v>
      </c>
      <c r="F237" s="154">
        <v>66262.5622</v>
      </c>
      <c r="G237" s="154">
        <v>87580.713000000003</v>
      </c>
      <c r="H237" s="154">
        <v>74443.606050000002</v>
      </c>
      <c r="I237" s="154">
        <v>-8181.04385</v>
      </c>
      <c r="J237" s="154">
        <v>-5726.7306950000002</v>
      </c>
      <c r="K237" s="155">
        <v>0.93500000000000005</v>
      </c>
      <c r="L237" s="23"/>
    </row>
    <row r="238" spans="1:12">
      <c r="A238" s="151" t="s">
        <v>560</v>
      </c>
      <c r="B238" s="154">
        <v>64148.195200000002</v>
      </c>
      <c r="C238" s="154">
        <v>12132.05</v>
      </c>
      <c r="D238" s="154">
        <v>-9842.15</v>
      </c>
      <c r="E238" s="154">
        <v>3770.6</v>
      </c>
      <c r="F238" s="154">
        <v>70208.695200000002</v>
      </c>
      <c r="G238" s="154">
        <v>91618.476999999999</v>
      </c>
      <c r="H238" s="154">
        <v>77875.705449999994</v>
      </c>
      <c r="I238" s="154">
        <v>-7667.0102499999803</v>
      </c>
      <c r="J238" s="154">
        <v>-5366.9071749999803</v>
      </c>
      <c r="K238" s="155">
        <v>0.94099999999999995</v>
      </c>
      <c r="L238" s="23"/>
    </row>
    <row r="239" spans="1:12">
      <c r="A239" s="151" t="s">
        <v>561</v>
      </c>
      <c r="B239" s="154">
        <v>105203.387</v>
      </c>
      <c r="C239" s="154">
        <v>21305.25</v>
      </c>
      <c r="D239" s="154">
        <v>-4278.05</v>
      </c>
      <c r="E239" s="154">
        <v>4684.5200000000004</v>
      </c>
      <c r="F239" s="154">
        <v>126915.107</v>
      </c>
      <c r="G239" s="154">
        <v>147122.136</v>
      </c>
      <c r="H239" s="154">
        <v>125053.8156</v>
      </c>
      <c r="I239" s="154">
        <v>1861.2914000000001</v>
      </c>
      <c r="J239" s="154">
        <v>1302.90398</v>
      </c>
      <c r="K239" s="155">
        <v>1.0089999999999999</v>
      </c>
      <c r="L239" s="23"/>
    </row>
    <row r="240" spans="1:12">
      <c r="A240" s="151" t="s">
        <v>562</v>
      </c>
      <c r="B240" s="154">
        <v>64869.399899999997</v>
      </c>
      <c r="C240" s="154">
        <v>15255.8</v>
      </c>
      <c r="D240" s="154">
        <v>-1419.5</v>
      </c>
      <c r="E240" s="154">
        <v>1991.04</v>
      </c>
      <c r="F240" s="154">
        <v>80696.7399</v>
      </c>
      <c r="G240" s="154">
        <v>83916.512000000002</v>
      </c>
      <c r="H240" s="154">
        <v>71329.035199999998</v>
      </c>
      <c r="I240" s="154">
        <v>9367.7047000000002</v>
      </c>
      <c r="J240" s="154">
        <v>6557.39329</v>
      </c>
      <c r="K240" s="155">
        <v>1.0780000000000001</v>
      </c>
      <c r="L240" s="23"/>
    </row>
    <row r="241" spans="1:12">
      <c r="A241" s="151" t="s">
        <v>563</v>
      </c>
      <c r="B241" s="154">
        <v>165271.50030000001</v>
      </c>
      <c r="C241" s="154">
        <v>15607.7</v>
      </c>
      <c r="D241" s="154">
        <v>-21053.65</v>
      </c>
      <c r="E241" s="154">
        <v>4692.34</v>
      </c>
      <c r="F241" s="154">
        <v>164517.8903</v>
      </c>
      <c r="G241" s="154">
        <v>159489.33499999999</v>
      </c>
      <c r="H241" s="154">
        <v>135565.93474999999</v>
      </c>
      <c r="I241" s="154">
        <v>28951.955549999999</v>
      </c>
      <c r="J241" s="154">
        <v>20266.368885</v>
      </c>
      <c r="K241" s="155">
        <v>1.127</v>
      </c>
      <c r="L241" s="23"/>
    </row>
    <row r="242" spans="1:12">
      <c r="A242" s="151" t="s">
        <v>564</v>
      </c>
      <c r="B242" s="154">
        <v>31172.2304</v>
      </c>
      <c r="C242" s="154">
        <v>5358.4</v>
      </c>
      <c r="D242" s="154">
        <v>-9878.7000000000007</v>
      </c>
      <c r="E242" s="154">
        <v>966.11</v>
      </c>
      <c r="F242" s="154">
        <v>27618.040400000002</v>
      </c>
      <c r="G242" s="154">
        <v>24828.958999999999</v>
      </c>
      <c r="H242" s="154">
        <v>21104.615150000001</v>
      </c>
      <c r="I242" s="154">
        <v>6513.4252500000102</v>
      </c>
      <c r="J242" s="154">
        <v>4559.3976750000002</v>
      </c>
      <c r="K242" s="155">
        <v>1.1839999999999999</v>
      </c>
      <c r="L242" s="23"/>
    </row>
    <row r="243" spans="1:12">
      <c r="A243" s="151" t="s">
        <v>565</v>
      </c>
      <c r="B243" s="154">
        <v>103999.45209999999</v>
      </c>
      <c r="C243" s="154">
        <v>13425.75</v>
      </c>
      <c r="D243" s="154">
        <v>-5525.85</v>
      </c>
      <c r="E243" s="154">
        <v>8088.94</v>
      </c>
      <c r="F243" s="154">
        <v>119988.29210000001</v>
      </c>
      <c r="G243" s="154">
        <v>169980.39199999999</v>
      </c>
      <c r="H243" s="154">
        <v>144483.33319999999</v>
      </c>
      <c r="I243" s="154">
        <v>-24495.041099999999</v>
      </c>
      <c r="J243" s="154">
        <v>-17146.528770000001</v>
      </c>
      <c r="K243" s="155">
        <v>0.89900000000000002</v>
      </c>
      <c r="L243" s="23"/>
    </row>
    <row r="244" spans="1:12">
      <c r="A244" s="151" t="s">
        <v>566</v>
      </c>
      <c r="B244" s="154">
        <v>20017.404999999999</v>
      </c>
      <c r="C244" s="154">
        <v>4073.2</v>
      </c>
      <c r="D244" s="154">
        <v>-3825.85</v>
      </c>
      <c r="E244" s="154">
        <v>743.75</v>
      </c>
      <c r="F244" s="154">
        <v>21008.505000000001</v>
      </c>
      <c r="G244" s="154">
        <v>15196.162</v>
      </c>
      <c r="H244" s="154">
        <v>12916.7377</v>
      </c>
      <c r="I244" s="154">
        <v>8091.7673000000004</v>
      </c>
      <c r="J244" s="154">
        <v>5664.23711</v>
      </c>
      <c r="K244" s="155">
        <v>1.373</v>
      </c>
      <c r="L244" s="23"/>
    </row>
    <row r="245" spans="1:12">
      <c r="A245" s="151" t="s">
        <v>567</v>
      </c>
      <c r="B245" s="154">
        <v>39541.962699999996</v>
      </c>
      <c r="C245" s="154">
        <v>3880.25</v>
      </c>
      <c r="D245" s="154">
        <v>-6217.75</v>
      </c>
      <c r="E245" s="154">
        <v>3025.15</v>
      </c>
      <c r="F245" s="154">
        <v>40229.612699999998</v>
      </c>
      <c r="G245" s="154">
        <v>41410.161</v>
      </c>
      <c r="H245" s="154">
        <v>35198.636850000003</v>
      </c>
      <c r="I245" s="154">
        <v>5030.9758499999998</v>
      </c>
      <c r="J245" s="154">
        <v>3521.6830949999999</v>
      </c>
      <c r="K245" s="155">
        <v>1.085</v>
      </c>
      <c r="L245" s="23"/>
    </row>
    <row r="246" spans="1:12">
      <c r="A246" s="151" t="s">
        <v>568</v>
      </c>
      <c r="B246" s="154">
        <v>462657.87359999999</v>
      </c>
      <c r="C246" s="154">
        <v>226895.6</v>
      </c>
      <c r="D246" s="154">
        <v>-715.7</v>
      </c>
      <c r="E246" s="154">
        <v>61850.25</v>
      </c>
      <c r="F246" s="154">
        <v>750688.02359999996</v>
      </c>
      <c r="G246" s="154">
        <v>980745.00699999998</v>
      </c>
      <c r="H246" s="154">
        <v>833633.25595000002</v>
      </c>
      <c r="I246" s="154">
        <v>-82945.232349999904</v>
      </c>
      <c r="J246" s="154">
        <v>-58061.662644999997</v>
      </c>
      <c r="K246" s="155">
        <v>0.94099999999999995</v>
      </c>
      <c r="L246" s="23"/>
    </row>
    <row r="247" spans="1:12" ht="18.75" customHeight="1">
      <c r="A247" s="145" t="s">
        <v>569</v>
      </c>
      <c r="B247" s="154"/>
      <c r="C247" s="154"/>
      <c r="D247" s="154"/>
      <c r="E247" s="154"/>
      <c r="F247" s="154"/>
      <c r="G247" s="154"/>
      <c r="H247" s="154"/>
      <c r="I247" s="154"/>
      <c r="J247" s="154"/>
      <c r="K247" s="155"/>
      <c r="L247" s="23"/>
    </row>
    <row r="248" spans="1:12">
      <c r="A248" s="151" t="s">
        <v>570</v>
      </c>
      <c r="B248" s="154">
        <v>122546.98699999999</v>
      </c>
      <c r="C248" s="154">
        <v>15908.6</v>
      </c>
      <c r="D248" s="154">
        <v>-6191.4</v>
      </c>
      <c r="E248" s="154">
        <v>4578.6099999999997</v>
      </c>
      <c r="F248" s="154">
        <v>136842.79699999999</v>
      </c>
      <c r="G248" s="154">
        <v>130851.405</v>
      </c>
      <c r="H248" s="154">
        <v>111223.69425</v>
      </c>
      <c r="I248" s="154">
        <v>25619.102749999998</v>
      </c>
      <c r="J248" s="154">
        <v>17933.371924999999</v>
      </c>
      <c r="K248" s="155">
        <v>1.137</v>
      </c>
      <c r="L248" s="23"/>
    </row>
    <row r="249" spans="1:12">
      <c r="A249" s="151" t="s">
        <v>571</v>
      </c>
      <c r="B249" s="154">
        <v>337520.90899999999</v>
      </c>
      <c r="C249" s="154">
        <v>51470.05</v>
      </c>
      <c r="D249" s="154">
        <v>-57785.55</v>
      </c>
      <c r="E249" s="154">
        <v>23527.49</v>
      </c>
      <c r="F249" s="154">
        <v>354732.89899999998</v>
      </c>
      <c r="G249" s="154">
        <v>395173.38500000001</v>
      </c>
      <c r="H249" s="154">
        <v>335897.37725000002</v>
      </c>
      <c r="I249" s="154">
        <v>18835.52175</v>
      </c>
      <c r="J249" s="154">
        <v>13184.865225</v>
      </c>
      <c r="K249" s="155">
        <v>1.0329999999999999</v>
      </c>
      <c r="L249" s="23"/>
    </row>
    <row r="250" spans="1:12">
      <c r="A250" s="151" t="s">
        <v>572</v>
      </c>
      <c r="B250" s="154">
        <v>253034.4522</v>
      </c>
      <c r="C250" s="154">
        <v>69440.75</v>
      </c>
      <c r="D250" s="154">
        <v>-668.1</v>
      </c>
      <c r="E250" s="154">
        <v>28923.8</v>
      </c>
      <c r="F250" s="154">
        <v>350730.90220000001</v>
      </c>
      <c r="G250" s="154">
        <v>429957.70199999999</v>
      </c>
      <c r="H250" s="154">
        <v>365464.04670000001</v>
      </c>
      <c r="I250" s="154">
        <v>-14733.1445</v>
      </c>
      <c r="J250" s="154">
        <v>-10313.201150000001</v>
      </c>
      <c r="K250" s="155">
        <v>0.97599999999999998</v>
      </c>
      <c r="L250" s="23"/>
    </row>
    <row r="251" spans="1:12">
      <c r="A251" s="151" t="s">
        <v>573</v>
      </c>
      <c r="B251" s="154">
        <v>46488.074500000002</v>
      </c>
      <c r="C251" s="154">
        <v>10114.15</v>
      </c>
      <c r="D251" s="154">
        <v>-778.6</v>
      </c>
      <c r="E251" s="154">
        <v>6333.35</v>
      </c>
      <c r="F251" s="154">
        <v>62156.974499999997</v>
      </c>
      <c r="G251" s="154">
        <v>68961.623999999996</v>
      </c>
      <c r="H251" s="154">
        <v>58617.380400000002</v>
      </c>
      <c r="I251" s="154">
        <v>3539.5940999999898</v>
      </c>
      <c r="J251" s="154">
        <v>2477.71587</v>
      </c>
      <c r="K251" s="155">
        <v>1.036</v>
      </c>
      <c r="L251" s="23"/>
    </row>
    <row r="252" spans="1:12">
      <c r="A252" s="151" t="s">
        <v>574</v>
      </c>
      <c r="B252" s="154">
        <v>96411.627099999998</v>
      </c>
      <c r="C252" s="154">
        <v>7839.55</v>
      </c>
      <c r="D252" s="154">
        <v>-19095.25</v>
      </c>
      <c r="E252" s="154">
        <v>8123.79</v>
      </c>
      <c r="F252" s="154">
        <v>93279.717099999994</v>
      </c>
      <c r="G252" s="154">
        <v>101147.97900000001</v>
      </c>
      <c r="H252" s="154">
        <v>85975.782149999999</v>
      </c>
      <c r="I252" s="154">
        <v>7303.9349500000098</v>
      </c>
      <c r="J252" s="154">
        <v>5112.75446500001</v>
      </c>
      <c r="K252" s="155">
        <v>1.0509999999999999</v>
      </c>
      <c r="L252" s="23"/>
    </row>
    <row r="253" spans="1:12">
      <c r="A253" s="151" t="s">
        <v>575</v>
      </c>
      <c r="B253" s="154">
        <v>53497.779499999997</v>
      </c>
      <c r="C253" s="154">
        <v>6204.15</v>
      </c>
      <c r="D253" s="154">
        <v>-7530.15</v>
      </c>
      <c r="E253" s="154">
        <v>1973.19</v>
      </c>
      <c r="F253" s="154">
        <v>54144.969499999999</v>
      </c>
      <c r="G253" s="154">
        <v>52898.139000000003</v>
      </c>
      <c r="H253" s="154">
        <v>44963.418149999998</v>
      </c>
      <c r="I253" s="154">
        <v>9181.5513500000106</v>
      </c>
      <c r="J253" s="154">
        <v>6427.0859450000098</v>
      </c>
      <c r="K253" s="155">
        <v>1.121</v>
      </c>
      <c r="L253" s="23"/>
    </row>
    <row r="254" spans="1:12">
      <c r="A254" s="151" t="s">
        <v>576</v>
      </c>
      <c r="B254" s="154">
        <v>139337.03709999999</v>
      </c>
      <c r="C254" s="154">
        <v>47466.55</v>
      </c>
      <c r="D254" s="154">
        <v>-30525.200000000001</v>
      </c>
      <c r="E254" s="154">
        <v>5754.84</v>
      </c>
      <c r="F254" s="154">
        <v>162033.22709999999</v>
      </c>
      <c r="G254" s="154">
        <v>189462.144</v>
      </c>
      <c r="H254" s="154">
        <v>161042.8224</v>
      </c>
      <c r="I254" s="154">
        <v>990.40469999998504</v>
      </c>
      <c r="J254" s="154">
        <v>693.28328999998905</v>
      </c>
      <c r="K254" s="155">
        <v>1.004</v>
      </c>
      <c r="L254" s="23"/>
    </row>
    <row r="255" spans="1:12">
      <c r="A255" s="151" t="s">
        <v>577</v>
      </c>
      <c r="B255" s="154">
        <v>57272.903100000003</v>
      </c>
      <c r="C255" s="154">
        <v>8465.15</v>
      </c>
      <c r="D255" s="154">
        <v>-9500.4500000000007</v>
      </c>
      <c r="E255" s="154">
        <v>2217.65</v>
      </c>
      <c r="F255" s="154">
        <v>58455.253100000002</v>
      </c>
      <c r="G255" s="154">
        <v>54149.675000000003</v>
      </c>
      <c r="H255" s="154">
        <v>46027.223749999997</v>
      </c>
      <c r="I255" s="154">
        <v>12428.029350000001</v>
      </c>
      <c r="J255" s="154">
        <v>8699.6205449999998</v>
      </c>
      <c r="K255" s="155">
        <v>1.161</v>
      </c>
      <c r="L255" s="23"/>
    </row>
    <row r="256" spans="1:12">
      <c r="A256" s="151" t="s">
        <v>578</v>
      </c>
      <c r="B256" s="154">
        <v>114209.05130000001</v>
      </c>
      <c r="C256" s="154">
        <v>26382.3</v>
      </c>
      <c r="D256" s="154">
        <v>-7576.05</v>
      </c>
      <c r="E256" s="154">
        <v>10843.96</v>
      </c>
      <c r="F256" s="154">
        <v>143859.26130000001</v>
      </c>
      <c r="G256" s="154">
        <v>167707.09899999999</v>
      </c>
      <c r="H256" s="154">
        <v>142551.03414999999</v>
      </c>
      <c r="I256" s="154">
        <v>1308.2271500000199</v>
      </c>
      <c r="J256" s="154">
        <v>915.75900500001399</v>
      </c>
      <c r="K256" s="155">
        <v>1.0049999999999999</v>
      </c>
      <c r="L256" s="23"/>
    </row>
    <row r="257" spans="1:12">
      <c r="A257" s="151" t="s">
        <v>579</v>
      </c>
      <c r="B257" s="154">
        <v>29784.742399999999</v>
      </c>
      <c r="C257" s="154">
        <v>5019.25</v>
      </c>
      <c r="D257" s="154">
        <v>-7316.8</v>
      </c>
      <c r="E257" s="154">
        <v>2278.17</v>
      </c>
      <c r="F257" s="154">
        <v>29765.362400000002</v>
      </c>
      <c r="G257" s="154">
        <v>36643.516000000003</v>
      </c>
      <c r="H257" s="154">
        <v>31146.988600000001</v>
      </c>
      <c r="I257" s="154">
        <v>-1381.6261999999999</v>
      </c>
      <c r="J257" s="154">
        <v>-967.13833999999702</v>
      </c>
      <c r="K257" s="155">
        <v>0.97399999999999998</v>
      </c>
      <c r="L257" s="23"/>
    </row>
    <row r="258" spans="1:12">
      <c r="A258" s="151" t="s">
        <v>580</v>
      </c>
      <c r="B258" s="154">
        <v>55934.5553</v>
      </c>
      <c r="C258" s="154">
        <v>8963.25</v>
      </c>
      <c r="D258" s="154">
        <v>-1275.8499999999999</v>
      </c>
      <c r="E258" s="154">
        <v>4504.1499999999996</v>
      </c>
      <c r="F258" s="154">
        <v>68126.105299999996</v>
      </c>
      <c r="G258" s="154">
        <v>79118.975999999995</v>
      </c>
      <c r="H258" s="154">
        <v>67251.1296</v>
      </c>
      <c r="I258" s="154">
        <v>874.97569999999496</v>
      </c>
      <c r="J258" s="154">
        <v>612.48298999999702</v>
      </c>
      <c r="K258" s="155">
        <v>1.008</v>
      </c>
      <c r="L258" s="23"/>
    </row>
    <row r="259" spans="1:12">
      <c r="A259" s="151" t="s">
        <v>581</v>
      </c>
      <c r="B259" s="154">
        <v>39994.3416</v>
      </c>
      <c r="C259" s="154">
        <v>12080.2</v>
      </c>
      <c r="D259" s="154">
        <v>-175.95</v>
      </c>
      <c r="E259" s="154">
        <v>2626.5</v>
      </c>
      <c r="F259" s="154">
        <v>54525.0916</v>
      </c>
      <c r="G259" s="154">
        <v>73948.945999999996</v>
      </c>
      <c r="H259" s="154">
        <v>62856.604099999997</v>
      </c>
      <c r="I259" s="154">
        <v>-8331.5125000000007</v>
      </c>
      <c r="J259" s="154">
        <v>-5832.0587500000001</v>
      </c>
      <c r="K259" s="155">
        <v>0.92100000000000004</v>
      </c>
      <c r="L259" s="23"/>
    </row>
    <row r="260" spans="1:12">
      <c r="A260" s="151" t="s">
        <v>582</v>
      </c>
      <c r="B260" s="154">
        <v>54162.6175</v>
      </c>
      <c r="C260" s="154">
        <v>8911.4</v>
      </c>
      <c r="D260" s="154">
        <v>-8190.6</v>
      </c>
      <c r="E260" s="154">
        <v>2440.1799999999998</v>
      </c>
      <c r="F260" s="154">
        <v>57323.597500000003</v>
      </c>
      <c r="G260" s="154">
        <v>67069.163</v>
      </c>
      <c r="H260" s="154">
        <v>57008.788549999997</v>
      </c>
      <c r="I260" s="154">
        <v>314.80895000000601</v>
      </c>
      <c r="J260" s="154">
        <v>220.36626500000401</v>
      </c>
      <c r="K260" s="155">
        <v>1.0029999999999999</v>
      </c>
      <c r="L260" s="23"/>
    </row>
    <row r="261" spans="1:12">
      <c r="A261" s="151" t="s">
        <v>583</v>
      </c>
      <c r="B261" s="154">
        <v>35434.420100000003</v>
      </c>
      <c r="C261" s="154">
        <v>14901.35</v>
      </c>
      <c r="D261" s="154">
        <v>-6567.95</v>
      </c>
      <c r="E261" s="154">
        <v>1880.71</v>
      </c>
      <c r="F261" s="154">
        <v>45648.530100000004</v>
      </c>
      <c r="G261" s="154">
        <v>50716.758999999998</v>
      </c>
      <c r="H261" s="154">
        <v>43109.245150000002</v>
      </c>
      <c r="I261" s="154">
        <v>2539.2849500000102</v>
      </c>
      <c r="J261" s="154">
        <v>1777.4994650000101</v>
      </c>
      <c r="K261" s="155">
        <v>1.0349999999999999</v>
      </c>
      <c r="L261" s="23"/>
    </row>
    <row r="262" spans="1:12">
      <c r="A262" s="151" t="s">
        <v>584</v>
      </c>
      <c r="B262" s="154">
        <v>19781.821100000001</v>
      </c>
      <c r="C262" s="154">
        <v>3215.55</v>
      </c>
      <c r="D262" s="154">
        <v>-168.3</v>
      </c>
      <c r="E262" s="154">
        <v>2709.63</v>
      </c>
      <c r="F262" s="154">
        <v>25538.701099999998</v>
      </c>
      <c r="G262" s="154">
        <v>29262.094000000001</v>
      </c>
      <c r="H262" s="154">
        <v>24872.779900000001</v>
      </c>
      <c r="I262" s="154">
        <v>665.92120000000102</v>
      </c>
      <c r="J262" s="154">
        <v>466.14483999999999</v>
      </c>
      <c r="K262" s="155">
        <v>1.016</v>
      </c>
      <c r="L262" s="23"/>
    </row>
    <row r="263" spans="1:12" ht="18.75" customHeight="1">
      <c r="A263" s="145" t="s">
        <v>585</v>
      </c>
      <c r="B263" s="154"/>
      <c r="C263" s="154"/>
      <c r="D263" s="154"/>
      <c r="E263" s="154"/>
      <c r="F263" s="154"/>
      <c r="G263" s="154"/>
      <c r="H263" s="154"/>
      <c r="I263" s="154"/>
      <c r="J263" s="154"/>
      <c r="K263" s="155"/>
      <c r="L263" s="23"/>
    </row>
    <row r="264" spans="1:12">
      <c r="A264" s="151" t="s">
        <v>586</v>
      </c>
      <c r="B264" s="154">
        <v>129886.22040000001</v>
      </c>
      <c r="C264" s="154">
        <v>24382.25</v>
      </c>
      <c r="D264" s="154">
        <v>-15434.3</v>
      </c>
      <c r="E264" s="154">
        <v>9712.1</v>
      </c>
      <c r="F264" s="154">
        <v>148546.27040000001</v>
      </c>
      <c r="G264" s="154">
        <v>219856.74299999999</v>
      </c>
      <c r="H264" s="154">
        <v>186878.23155</v>
      </c>
      <c r="I264" s="154">
        <v>-38331.961150000003</v>
      </c>
      <c r="J264" s="154">
        <v>-26832.372804999999</v>
      </c>
      <c r="K264" s="155">
        <v>0.878</v>
      </c>
      <c r="L264" s="23"/>
    </row>
    <row r="265" spans="1:12">
      <c r="A265" s="151" t="s">
        <v>587</v>
      </c>
      <c r="B265" s="154">
        <v>465905.46269999997</v>
      </c>
      <c r="C265" s="154">
        <v>161084.35</v>
      </c>
      <c r="D265" s="154">
        <v>-48172.9</v>
      </c>
      <c r="E265" s="154">
        <v>23711.94</v>
      </c>
      <c r="F265" s="154">
        <v>602528.85270000005</v>
      </c>
      <c r="G265" s="154">
        <v>689785.36600000004</v>
      </c>
      <c r="H265" s="154">
        <v>586317.56110000005</v>
      </c>
      <c r="I265" s="154">
        <v>16211.2915999999</v>
      </c>
      <c r="J265" s="154">
        <v>11347.904119999899</v>
      </c>
      <c r="K265" s="155">
        <v>1.016</v>
      </c>
      <c r="L265" s="23"/>
    </row>
    <row r="266" spans="1:12">
      <c r="A266" s="151" t="s">
        <v>588</v>
      </c>
      <c r="B266" s="154">
        <v>68914.794599999994</v>
      </c>
      <c r="C266" s="154">
        <v>14317.4</v>
      </c>
      <c r="D266" s="154">
        <v>-22480.799999999999</v>
      </c>
      <c r="E266" s="154">
        <v>1565.19</v>
      </c>
      <c r="F266" s="154">
        <v>62316.584600000002</v>
      </c>
      <c r="G266" s="154">
        <v>57216.98</v>
      </c>
      <c r="H266" s="154">
        <v>48634.432999999997</v>
      </c>
      <c r="I266" s="154">
        <v>13682.151599999999</v>
      </c>
      <c r="J266" s="154">
        <v>9577.50612</v>
      </c>
      <c r="K266" s="155">
        <v>1.167</v>
      </c>
      <c r="L266" s="23"/>
    </row>
    <row r="267" spans="1:12">
      <c r="A267" s="151" t="s">
        <v>589</v>
      </c>
      <c r="B267" s="154">
        <v>252924.60939999999</v>
      </c>
      <c r="C267" s="154">
        <v>62456.3</v>
      </c>
      <c r="D267" s="154">
        <v>-45194.5</v>
      </c>
      <c r="E267" s="154">
        <v>9135.1200000000008</v>
      </c>
      <c r="F267" s="154">
        <v>279321.5294</v>
      </c>
      <c r="G267" s="154">
        <v>314395.76899999997</v>
      </c>
      <c r="H267" s="154">
        <v>267236.40364999999</v>
      </c>
      <c r="I267" s="154">
        <v>12085.125749999999</v>
      </c>
      <c r="J267" s="154">
        <v>8459.5880249999991</v>
      </c>
      <c r="K267" s="155">
        <v>1.0269999999999999</v>
      </c>
      <c r="L267" s="23"/>
    </row>
    <row r="268" spans="1:12">
      <c r="A268" s="151" t="s">
        <v>590</v>
      </c>
      <c r="B268" s="154">
        <v>117030.2769</v>
      </c>
      <c r="C268" s="154">
        <v>25553.55</v>
      </c>
      <c r="D268" s="154">
        <v>-28837.95</v>
      </c>
      <c r="E268" s="154">
        <v>3517.13</v>
      </c>
      <c r="F268" s="154">
        <v>117263.00689999999</v>
      </c>
      <c r="G268" s="154">
        <v>155103.573</v>
      </c>
      <c r="H268" s="154">
        <v>131838.03705000001</v>
      </c>
      <c r="I268" s="154">
        <v>-14575.030150000001</v>
      </c>
      <c r="J268" s="154">
        <v>-10202.521105</v>
      </c>
      <c r="K268" s="155">
        <v>0.93400000000000005</v>
      </c>
      <c r="L268" s="23"/>
    </row>
    <row r="269" spans="1:12">
      <c r="A269" s="151" t="s">
        <v>591</v>
      </c>
      <c r="B269" s="154">
        <v>30151.848600000001</v>
      </c>
      <c r="C269" s="154">
        <v>17374.849999999999</v>
      </c>
      <c r="D269" s="154">
        <v>-993.65</v>
      </c>
      <c r="E269" s="154">
        <v>6400.5</v>
      </c>
      <c r="F269" s="154">
        <v>52933.548600000002</v>
      </c>
      <c r="G269" s="154">
        <v>57168.366999999998</v>
      </c>
      <c r="H269" s="154">
        <v>48593.111949999999</v>
      </c>
      <c r="I269" s="154">
        <v>4340.4366499999996</v>
      </c>
      <c r="J269" s="154">
        <v>3038.3056550000001</v>
      </c>
      <c r="K269" s="155">
        <v>1.0529999999999999</v>
      </c>
      <c r="L269" s="23"/>
    </row>
    <row r="270" spans="1:12">
      <c r="A270" s="151" t="s">
        <v>592</v>
      </c>
      <c r="B270" s="154">
        <v>20631.657500000001</v>
      </c>
      <c r="C270" s="154">
        <v>8007.85</v>
      </c>
      <c r="D270" s="154">
        <v>-52.7</v>
      </c>
      <c r="E270" s="154">
        <v>4552.6000000000004</v>
      </c>
      <c r="F270" s="154">
        <v>33139.407500000001</v>
      </c>
      <c r="G270" s="154">
        <v>48285.601000000002</v>
      </c>
      <c r="H270" s="154">
        <v>41042.760849999999</v>
      </c>
      <c r="I270" s="154">
        <v>-7903.3533500000003</v>
      </c>
      <c r="J270" s="154">
        <v>-5532.3473450000001</v>
      </c>
      <c r="K270" s="155">
        <v>0.88500000000000001</v>
      </c>
      <c r="L270" s="23"/>
    </row>
    <row r="271" spans="1:12">
      <c r="A271" s="151" t="s">
        <v>593</v>
      </c>
      <c r="B271" s="154">
        <v>53639.418899999997</v>
      </c>
      <c r="C271" s="154">
        <v>5964.45</v>
      </c>
      <c r="D271" s="154">
        <v>-2505.8000000000002</v>
      </c>
      <c r="E271" s="154">
        <v>2282.25</v>
      </c>
      <c r="F271" s="154">
        <v>59380.318899999998</v>
      </c>
      <c r="G271" s="154">
        <v>86258.826000000001</v>
      </c>
      <c r="H271" s="154">
        <v>73320.002099999998</v>
      </c>
      <c r="I271" s="154">
        <v>-13939.683199999999</v>
      </c>
      <c r="J271" s="154">
        <v>-9757.7782399999996</v>
      </c>
      <c r="K271" s="155">
        <v>0.88700000000000001</v>
      </c>
      <c r="L271" s="23"/>
    </row>
    <row r="272" spans="1:12">
      <c r="A272" s="151" t="s">
        <v>594</v>
      </c>
      <c r="B272" s="154">
        <v>152723.4057</v>
      </c>
      <c r="C272" s="154">
        <v>39140.800000000003</v>
      </c>
      <c r="D272" s="154">
        <v>-27594.400000000001</v>
      </c>
      <c r="E272" s="154">
        <v>9558.93</v>
      </c>
      <c r="F272" s="154">
        <v>173828.73569999999</v>
      </c>
      <c r="G272" s="154">
        <v>233692.29800000001</v>
      </c>
      <c r="H272" s="154">
        <v>198638.45329999999</v>
      </c>
      <c r="I272" s="154">
        <v>-24809.7176</v>
      </c>
      <c r="J272" s="154">
        <v>-17366.802319999999</v>
      </c>
      <c r="K272" s="155">
        <v>0.92600000000000005</v>
      </c>
      <c r="L272" s="23"/>
    </row>
    <row r="273" spans="1:12">
      <c r="A273" s="151" t="s">
        <v>595</v>
      </c>
      <c r="B273" s="154">
        <v>147572.35649999999</v>
      </c>
      <c r="C273" s="154">
        <v>88803.75</v>
      </c>
      <c r="D273" s="154">
        <v>-77636.45</v>
      </c>
      <c r="E273" s="154">
        <v>6402.71</v>
      </c>
      <c r="F273" s="154">
        <v>165142.3665</v>
      </c>
      <c r="G273" s="154">
        <v>202131.617</v>
      </c>
      <c r="H273" s="154">
        <v>171811.87445</v>
      </c>
      <c r="I273" s="154">
        <v>-6669.5079500000302</v>
      </c>
      <c r="J273" s="154">
        <v>-4668.65556500002</v>
      </c>
      <c r="K273" s="155">
        <v>0.97699999999999998</v>
      </c>
      <c r="L273" s="23"/>
    </row>
    <row r="274" spans="1:12" ht="18.75" customHeight="1">
      <c r="A274" s="145" t="s">
        <v>596</v>
      </c>
      <c r="B274" s="154"/>
      <c r="C274" s="154"/>
      <c r="D274" s="154"/>
      <c r="E274" s="154"/>
      <c r="F274" s="154"/>
      <c r="G274" s="154"/>
      <c r="H274" s="154"/>
      <c r="I274" s="154"/>
      <c r="J274" s="154"/>
      <c r="K274" s="155"/>
      <c r="L274" s="23"/>
    </row>
    <row r="275" spans="1:12">
      <c r="A275" s="151" t="s">
        <v>597</v>
      </c>
      <c r="B275" s="154">
        <v>148073.8756</v>
      </c>
      <c r="C275" s="154">
        <v>39185</v>
      </c>
      <c r="D275" s="154">
        <v>-4470.1499999999996</v>
      </c>
      <c r="E275" s="154">
        <v>12782.3</v>
      </c>
      <c r="F275" s="154">
        <v>195571.02559999999</v>
      </c>
      <c r="G275" s="154">
        <v>238680.25599999999</v>
      </c>
      <c r="H275" s="154">
        <v>202878.2176</v>
      </c>
      <c r="I275" s="154">
        <v>-7307.19200000001</v>
      </c>
      <c r="J275" s="154">
        <v>-5115.0344000000096</v>
      </c>
      <c r="K275" s="155">
        <v>0.97899999999999998</v>
      </c>
      <c r="L275" s="23"/>
    </row>
    <row r="276" spans="1:12">
      <c r="A276" s="151" t="s">
        <v>598</v>
      </c>
      <c r="B276" s="154">
        <v>153895.54399999999</v>
      </c>
      <c r="C276" s="154">
        <v>14967.65</v>
      </c>
      <c r="D276" s="154">
        <v>-25457.5</v>
      </c>
      <c r="E276" s="154">
        <v>3843.7</v>
      </c>
      <c r="F276" s="154">
        <v>147249.394</v>
      </c>
      <c r="G276" s="154">
        <v>151070.606</v>
      </c>
      <c r="H276" s="154">
        <v>128410.0151</v>
      </c>
      <c r="I276" s="154">
        <v>18839.3789</v>
      </c>
      <c r="J276" s="154">
        <v>13187.56523</v>
      </c>
      <c r="K276" s="155">
        <v>1.087</v>
      </c>
      <c r="L276" s="23"/>
    </row>
    <row r="277" spans="1:12">
      <c r="A277" s="151" t="s">
        <v>599</v>
      </c>
      <c r="B277" s="154">
        <v>88221.111999999994</v>
      </c>
      <c r="C277" s="154">
        <v>21828.85</v>
      </c>
      <c r="D277" s="154">
        <v>-425</v>
      </c>
      <c r="E277" s="154">
        <v>10363.200000000001</v>
      </c>
      <c r="F277" s="154">
        <v>119988.162</v>
      </c>
      <c r="G277" s="154">
        <v>163024.10500000001</v>
      </c>
      <c r="H277" s="154">
        <v>138570.48925000001</v>
      </c>
      <c r="I277" s="154">
        <v>-18582.327249999998</v>
      </c>
      <c r="J277" s="154">
        <v>-13007.629075000001</v>
      </c>
      <c r="K277" s="155">
        <v>0.92</v>
      </c>
      <c r="L277" s="23"/>
    </row>
    <row r="278" spans="1:12">
      <c r="A278" s="151" t="s">
        <v>600</v>
      </c>
      <c r="B278" s="154">
        <v>483514.99790000002</v>
      </c>
      <c r="C278" s="154">
        <v>108459.15</v>
      </c>
      <c r="D278" s="154">
        <v>-41060.1</v>
      </c>
      <c r="E278" s="154">
        <v>32039.56</v>
      </c>
      <c r="F278" s="154">
        <v>582953.60789999994</v>
      </c>
      <c r="G278" s="154">
        <v>658266.07900000003</v>
      </c>
      <c r="H278" s="154">
        <v>559526.16714999999</v>
      </c>
      <c r="I278" s="154">
        <v>23427.4407500001</v>
      </c>
      <c r="J278" s="154">
        <v>16399.208524999998</v>
      </c>
      <c r="K278" s="155">
        <v>1.0249999999999999</v>
      </c>
      <c r="L278" s="23"/>
    </row>
    <row r="279" spans="1:12">
      <c r="A279" s="151" t="s">
        <v>601</v>
      </c>
      <c r="B279" s="154">
        <v>59852.763599999998</v>
      </c>
      <c r="C279" s="154">
        <v>15173.35</v>
      </c>
      <c r="D279" s="154">
        <v>-5631.25</v>
      </c>
      <c r="E279" s="154">
        <v>6041.8</v>
      </c>
      <c r="F279" s="154">
        <v>75436.6636</v>
      </c>
      <c r="G279" s="154">
        <v>115708.482</v>
      </c>
      <c r="H279" s="154">
        <v>98352.209700000007</v>
      </c>
      <c r="I279" s="154">
        <v>-22915.5461</v>
      </c>
      <c r="J279" s="154">
        <v>-16040.88227</v>
      </c>
      <c r="K279" s="155">
        <v>0.86099999999999999</v>
      </c>
      <c r="L279" s="23"/>
    </row>
    <row r="280" spans="1:12">
      <c r="A280" s="151" t="s">
        <v>602</v>
      </c>
      <c r="B280" s="154">
        <v>46308.857300000003</v>
      </c>
      <c r="C280" s="154">
        <v>10432.049999999999</v>
      </c>
      <c r="D280" s="154">
        <v>-8718.4500000000007</v>
      </c>
      <c r="E280" s="154">
        <v>2292.96</v>
      </c>
      <c r="F280" s="154">
        <v>50315.417300000001</v>
      </c>
      <c r="G280" s="154">
        <v>75161.740999999995</v>
      </c>
      <c r="H280" s="154">
        <v>63887.479850000003</v>
      </c>
      <c r="I280" s="154">
        <v>-13572.062550000001</v>
      </c>
      <c r="J280" s="154">
        <v>-9500.4437849999904</v>
      </c>
      <c r="K280" s="155">
        <v>0.874</v>
      </c>
      <c r="L280" s="23"/>
    </row>
    <row r="281" spans="1:12">
      <c r="A281" s="151" t="s">
        <v>603</v>
      </c>
      <c r="B281" s="154">
        <v>298239.10029999999</v>
      </c>
      <c r="C281" s="154">
        <v>65174.6</v>
      </c>
      <c r="D281" s="154">
        <v>-33142.35</v>
      </c>
      <c r="E281" s="154">
        <v>13513.47</v>
      </c>
      <c r="F281" s="154">
        <v>343784.82030000002</v>
      </c>
      <c r="G281" s="154">
        <v>454576.44500000001</v>
      </c>
      <c r="H281" s="154">
        <v>386389.97824999999</v>
      </c>
      <c r="I281" s="154">
        <v>-42605.157950000001</v>
      </c>
      <c r="J281" s="154">
        <v>-29823.610564999999</v>
      </c>
      <c r="K281" s="155">
        <v>0.93400000000000005</v>
      </c>
      <c r="L281" s="23"/>
    </row>
    <row r="282" spans="1:12" ht="18.75" customHeight="1">
      <c r="A282" s="145" t="s">
        <v>604</v>
      </c>
      <c r="B282" s="154"/>
      <c r="C282" s="154"/>
      <c r="D282" s="154"/>
      <c r="E282" s="154"/>
      <c r="F282" s="154"/>
      <c r="G282" s="154"/>
      <c r="H282" s="154"/>
      <c r="I282" s="154"/>
      <c r="J282" s="154"/>
      <c r="K282" s="155"/>
      <c r="L282" s="23"/>
    </row>
    <row r="283" spans="1:12">
      <c r="A283" s="151" t="s">
        <v>605</v>
      </c>
      <c r="B283" s="154">
        <v>45925.852800000001</v>
      </c>
      <c r="C283" s="154">
        <v>9473.25</v>
      </c>
      <c r="D283" s="154">
        <v>-6887.55</v>
      </c>
      <c r="E283" s="154">
        <v>2235.5</v>
      </c>
      <c r="F283" s="154">
        <v>50747.052799999998</v>
      </c>
      <c r="G283" s="154">
        <v>50837.902999999998</v>
      </c>
      <c r="H283" s="154">
        <v>43212.217550000001</v>
      </c>
      <c r="I283" s="154">
        <v>7534.8352500000001</v>
      </c>
      <c r="J283" s="154">
        <v>5274.3846750000002</v>
      </c>
      <c r="K283" s="155">
        <v>1.1040000000000001</v>
      </c>
      <c r="L283" s="23"/>
    </row>
    <row r="284" spans="1:12">
      <c r="A284" s="151" t="s">
        <v>606</v>
      </c>
      <c r="B284" s="154">
        <v>25227.711500000001</v>
      </c>
      <c r="C284" s="154">
        <v>5122.95</v>
      </c>
      <c r="D284" s="154">
        <v>-2619.6999999999998</v>
      </c>
      <c r="E284" s="154">
        <v>1920.49</v>
      </c>
      <c r="F284" s="154">
        <v>29651.451499999999</v>
      </c>
      <c r="G284" s="154">
        <v>30914.458999999999</v>
      </c>
      <c r="H284" s="154">
        <v>26277.290150000001</v>
      </c>
      <c r="I284" s="154">
        <v>3374.1613500000099</v>
      </c>
      <c r="J284" s="154">
        <v>2361.912945</v>
      </c>
      <c r="K284" s="155">
        <v>1.0760000000000001</v>
      </c>
      <c r="L284" s="23"/>
    </row>
    <row r="285" spans="1:12">
      <c r="A285" s="151" t="s">
        <v>607</v>
      </c>
      <c r="B285" s="154">
        <v>55967.797200000001</v>
      </c>
      <c r="C285" s="154">
        <v>7921.15</v>
      </c>
      <c r="D285" s="154">
        <v>-1676.2</v>
      </c>
      <c r="E285" s="154">
        <v>1505.52</v>
      </c>
      <c r="F285" s="154">
        <v>63718.267200000002</v>
      </c>
      <c r="G285" s="154">
        <v>56360.892</v>
      </c>
      <c r="H285" s="154">
        <v>47906.758199999997</v>
      </c>
      <c r="I285" s="154">
        <v>15811.509</v>
      </c>
      <c r="J285" s="154">
        <v>11068.0563</v>
      </c>
      <c r="K285" s="155">
        <v>1.196</v>
      </c>
      <c r="L285" s="23"/>
    </row>
    <row r="286" spans="1:12">
      <c r="A286" s="151" t="s">
        <v>608</v>
      </c>
      <c r="B286" s="154">
        <v>94839.140700000004</v>
      </c>
      <c r="C286" s="154">
        <v>17940.95</v>
      </c>
      <c r="D286" s="154">
        <v>-6986.15</v>
      </c>
      <c r="E286" s="154">
        <v>1905.7</v>
      </c>
      <c r="F286" s="154">
        <v>107699.6407</v>
      </c>
      <c r="G286" s="154">
        <v>97085.748999999996</v>
      </c>
      <c r="H286" s="154">
        <v>82522.88665</v>
      </c>
      <c r="I286" s="154">
        <v>25176.75405</v>
      </c>
      <c r="J286" s="154">
        <v>17623.727835000002</v>
      </c>
      <c r="K286" s="155">
        <v>1.1819999999999999</v>
      </c>
      <c r="L286" s="23"/>
    </row>
    <row r="287" spans="1:12">
      <c r="A287" s="151" t="s">
        <v>609</v>
      </c>
      <c r="B287" s="154">
        <v>3249.0344</v>
      </c>
      <c r="C287" s="154">
        <v>206.55</v>
      </c>
      <c r="D287" s="154">
        <v>0</v>
      </c>
      <c r="E287" s="154">
        <v>802.4</v>
      </c>
      <c r="F287" s="154">
        <v>4257.9844000000003</v>
      </c>
      <c r="G287" s="154">
        <v>5850.0320000000002</v>
      </c>
      <c r="H287" s="154">
        <v>4972.5272000000004</v>
      </c>
      <c r="I287" s="154">
        <v>-714.54280000000006</v>
      </c>
      <c r="J287" s="154">
        <v>-500.17995999999999</v>
      </c>
      <c r="K287" s="155">
        <v>0.91400000000000003</v>
      </c>
      <c r="L287" s="23"/>
    </row>
    <row r="288" spans="1:12">
      <c r="A288" s="151" t="s">
        <v>610</v>
      </c>
      <c r="B288" s="154">
        <v>68515.891799999998</v>
      </c>
      <c r="C288" s="154">
        <v>16549.5</v>
      </c>
      <c r="D288" s="154">
        <v>-12781.45</v>
      </c>
      <c r="E288" s="154">
        <v>-970.87</v>
      </c>
      <c r="F288" s="154">
        <v>71313.071800000005</v>
      </c>
      <c r="G288" s="154">
        <v>81383.191000000006</v>
      </c>
      <c r="H288" s="154">
        <v>69175.712350000002</v>
      </c>
      <c r="I288" s="154">
        <v>2137.3594499999999</v>
      </c>
      <c r="J288" s="154">
        <v>1496.151615</v>
      </c>
      <c r="K288" s="155">
        <v>1.018</v>
      </c>
      <c r="L288" s="23"/>
    </row>
    <row r="289" spans="1:12">
      <c r="A289" s="151" t="s">
        <v>611</v>
      </c>
      <c r="B289" s="154">
        <v>27109.492099999999</v>
      </c>
      <c r="C289" s="154">
        <v>16767.95</v>
      </c>
      <c r="D289" s="154">
        <v>-6153.15</v>
      </c>
      <c r="E289" s="154">
        <v>759.22</v>
      </c>
      <c r="F289" s="154">
        <v>38483.5121</v>
      </c>
      <c r="G289" s="154">
        <v>37252.493999999999</v>
      </c>
      <c r="H289" s="154">
        <v>31664.619900000002</v>
      </c>
      <c r="I289" s="154">
        <v>6818.8922000000002</v>
      </c>
      <c r="J289" s="154">
        <v>4773.2245400000002</v>
      </c>
      <c r="K289" s="155">
        <v>1.1279999999999999</v>
      </c>
      <c r="L289" s="23"/>
    </row>
    <row r="290" spans="1:12">
      <c r="A290" s="151" t="s">
        <v>612</v>
      </c>
      <c r="B290" s="154">
        <v>645991.28799999994</v>
      </c>
      <c r="C290" s="154">
        <v>108278.1</v>
      </c>
      <c r="D290" s="154">
        <v>-25471.1</v>
      </c>
      <c r="E290" s="154">
        <v>21442.78</v>
      </c>
      <c r="F290" s="154">
        <v>750241.06799999997</v>
      </c>
      <c r="G290" s="154">
        <v>847737.70299999998</v>
      </c>
      <c r="H290" s="154">
        <v>720577.04755000002</v>
      </c>
      <c r="I290" s="154">
        <v>29664.020450000098</v>
      </c>
      <c r="J290" s="154">
        <v>20764.814315</v>
      </c>
      <c r="K290" s="155">
        <v>1.024</v>
      </c>
      <c r="L290" s="23"/>
    </row>
    <row r="291" spans="1:12" ht="18.75" customHeight="1">
      <c r="A291" s="145" t="s">
        <v>613</v>
      </c>
      <c r="B291" s="154"/>
      <c r="C291" s="154"/>
      <c r="D291" s="154"/>
      <c r="E291" s="154"/>
      <c r="F291" s="154"/>
      <c r="G291" s="154"/>
      <c r="H291" s="154"/>
      <c r="I291" s="154"/>
      <c r="J291" s="154"/>
      <c r="K291" s="155"/>
      <c r="L291" s="23"/>
    </row>
    <row r="292" spans="1:12">
      <c r="A292" s="151" t="s">
        <v>614</v>
      </c>
      <c r="B292" s="154">
        <v>779.01670000000001</v>
      </c>
      <c r="C292" s="154">
        <v>1326.85</v>
      </c>
      <c r="D292" s="154">
        <v>0</v>
      </c>
      <c r="E292" s="154">
        <v>0</v>
      </c>
      <c r="F292" s="154">
        <v>2105.8667</v>
      </c>
      <c r="G292" s="154">
        <v>4420.2809999999999</v>
      </c>
      <c r="H292" s="154">
        <v>3757.2388500000002</v>
      </c>
      <c r="I292" s="154">
        <v>-1651.3721499999999</v>
      </c>
      <c r="J292" s="154">
        <v>-1155.960505</v>
      </c>
      <c r="K292" s="155">
        <v>0.73799999999999999</v>
      </c>
      <c r="L292" s="23"/>
    </row>
    <row r="293" spans="1:12">
      <c r="A293" s="151" t="s">
        <v>615</v>
      </c>
      <c r="B293" s="154">
        <v>9284.6072000000004</v>
      </c>
      <c r="C293" s="154">
        <v>1834.3</v>
      </c>
      <c r="D293" s="154">
        <v>-1.7</v>
      </c>
      <c r="E293" s="154">
        <v>915.96</v>
      </c>
      <c r="F293" s="154">
        <v>12033.1672</v>
      </c>
      <c r="G293" s="154">
        <v>13147.049000000001</v>
      </c>
      <c r="H293" s="154">
        <v>11174.99165</v>
      </c>
      <c r="I293" s="154">
        <v>858.17555000000004</v>
      </c>
      <c r="J293" s="154">
        <v>600.72288500000002</v>
      </c>
      <c r="K293" s="155">
        <v>1.046</v>
      </c>
      <c r="L293" s="23"/>
    </row>
    <row r="294" spans="1:12">
      <c r="A294" s="151" t="s">
        <v>616</v>
      </c>
      <c r="B294" s="154">
        <v>114674.4379</v>
      </c>
      <c r="C294" s="154">
        <v>21403</v>
      </c>
      <c r="D294" s="154">
        <v>-11964.6</v>
      </c>
      <c r="E294" s="154">
        <v>2787.15</v>
      </c>
      <c r="F294" s="154">
        <v>126899.98789999999</v>
      </c>
      <c r="G294" s="154">
        <v>138163.97399999999</v>
      </c>
      <c r="H294" s="154">
        <v>117439.37790000001</v>
      </c>
      <c r="I294" s="154">
        <v>9460.6100000000206</v>
      </c>
      <c r="J294" s="154">
        <v>6622.4270000000097</v>
      </c>
      <c r="K294" s="155">
        <v>1.048</v>
      </c>
      <c r="L294" s="23"/>
    </row>
    <row r="295" spans="1:12">
      <c r="A295" s="151" t="s">
        <v>617</v>
      </c>
      <c r="B295" s="154">
        <v>6564.5526</v>
      </c>
      <c r="C295" s="154">
        <v>4070.65</v>
      </c>
      <c r="D295" s="154">
        <v>-1801.15</v>
      </c>
      <c r="E295" s="154">
        <v>218.11</v>
      </c>
      <c r="F295" s="154">
        <v>9052.1625999999997</v>
      </c>
      <c r="G295" s="154">
        <v>13823.906999999999</v>
      </c>
      <c r="H295" s="154">
        <v>11750.320949999999</v>
      </c>
      <c r="I295" s="154">
        <v>-2698.1583500000002</v>
      </c>
      <c r="J295" s="154">
        <v>-1888.7108450000001</v>
      </c>
      <c r="K295" s="155">
        <v>0.86299999999999999</v>
      </c>
      <c r="L295" s="23"/>
    </row>
    <row r="296" spans="1:12">
      <c r="A296" s="151" t="s">
        <v>618</v>
      </c>
      <c r="B296" s="154">
        <v>34302.750200000002</v>
      </c>
      <c r="C296" s="154">
        <v>12648.85</v>
      </c>
      <c r="D296" s="154">
        <v>-154.69999999999999</v>
      </c>
      <c r="E296" s="154">
        <v>1541.9</v>
      </c>
      <c r="F296" s="154">
        <v>48338.800199999998</v>
      </c>
      <c r="G296" s="154">
        <v>46636.862000000001</v>
      </c>
      <c r="H296" s="154">
        <v>39641.332699999999</v>
      </c>
      <c r="I296" s="154">
        <v>8697.4675000000097</v>
      </c>
      <c r="J296" s="154">
        <v>6088.2272499999999</v>
      </c>
      <c r="K296" s="155">
        <v>1.131</v>
      </c>
      <c r="L296" s="23"/>
    </row>
    <row r="297" spans="1:12">
      <c r="A297" s="151" t="s">
        <v>619</v>
      </c>
      <c r="B297" s="154">
        <v>24240.571599999999</v>
      </c>
      <c r="C297" s="154">
        <v>2037.45</v>
      </c>
      <c r="D297" s="154">
        <v>-2026.4</v>
      </c>
      <c r="E297" s="154">
        <v>2201.33</v>
      </c>
      <c r="F297" s="154">
        <v>26452.9516</v>
      </c>
      <c r="G297" s="154">
        <v>31040.828000000001</v>
      </c>
      <c r="H297" s="154">
        <v>26384.703799999999</v>
      </c>
      <c r="I297" s="154">
        <v>68.247800000001007</v>
      </c>
      <c r="J297" s="154">
        <v>47.773460000000703</v>
      </c>
      <c r="K297" s="155">
        <v>1.002</v>
      </c>
      <c r="L297" s="23"/>
    </row>
    <row r="298" spans="1:12">
      <c r="A298" s="151" t="s">
        <v>620</v>
      </c>
      <c r="B298" s="154">
        <v>33438.460800000001</v>
      </c>
      <c r="C298" s="154">
        <v>4068.95</v>
      </c>
      <c r="D298" s="154">
        <v>-6624.05</v>
      </c>
      <c r="E298" s="154">
        <v>-178.16</v>
      </c>
      <c r="F298" s="154">
        <v>30705.200799999999</v>
      </c>
      <c r="G298" s="154">
        <v>31126.347000000002</v>
      </c>
      <c r="H298" s="154">
        <v>26457.394950000002</v>
      </c>
      <c r="I298" s="154">
        <v>4247.8058499999997</v>
      </c>
      <c r="J298" s="154">
        <v>2973.4640949999998</v>
      </c>
      <c r="K298" s="155">
        <v>1.0960000000000001</v>
      </c>
      <c r="L298" s="23"/>
    </row>
    <row r="299" spans="1:12">
      <c r="A299" s="151" t="s">
        <v>621</v>
      </c>
      <c r="B299" s="154">
        <v>576989.77540000004</v>
      </c>
      <c r="C299" s="154">
        <v>59576.5</v>
      </c>
      <c r="D299" s="154">
        <v>-60007.45</v>
      </c>
      <c r="E299" s="154">
        <v>14079.91</v>
      </c>
      <c r="F299" s="154">
        <v>590638.73540000001</v>
      </c>
      <c r="G299" s="154">
        <v>676153.62699999998</v>
      </c>
      <c r="H299" s="154">
        <v>574730.58294999995</v>
      </c>
      <c r="I299" s="154">
        <v>15908.1524500002</v>
      </c>
      <c r="J299" s="154">
        <v>11135.7067150001</v>
      </c>
      <c r="K299" s="155">
        <v>1.016</v>
      </c>
      <c r="L299" s="23"/>
    </row>
    <row r="300" spans="1:12" ht="12.75" customHeight="1">
      <c r="A300" s="151" t="s">
        <v>622</v>
      </c>
      <c r="B300" s="154">
        <v>5804.3248000000003</v>
      </c>
      <c r="C300" s="154">
        <v>5657.6</v>
      </c>
      <c r="D300" s="154">
        <v>0</v>
      </c>
      <c r="E300" s="154">
        <v>0</v>
      </c>
      <c r="F300" s="154">
        <v>11461.924800000001</v>
      </c>
      <c r="G300" s="154">
        <v>11309.535</v>
      </c>
      <c r="H300" s="154">
        <v>9613.1047500000004</v>
      </c>
      <c r="I300" s="154">
        <v>1848.82005</v>
      </c>
      <c r="J300" s="154">
        <v>1294.174035</v>
      </c>
      <c r="K300" s="155">
        <v>1.1140000000000001</v>
      </c>
      <c r="L300" s="23"/>
    </row>
    <row r="301" spans="1:12">
      <c r="A301" s="151" t="s">
        <v>623</v>
      </c>
      <c r="B301" s="154">
        <v>22834.294699999999</v>
      </c>
      <c r="C301" s="154">
        <v>6711.6</v>
      </c>
      <c r="D301" s="154">
        <v>-3467.15</v>
      </c>
      <c r="E301" s="154">
        <v>739.5</v>
      </c>
      <c r="F301" s="154">
        <v>26818.244699999999</v>
      </c>
      <c r="G301" s="154">
        <v>29898.187999999998</v>
      </c>
      <c r="H301" s="154">
        <v>25413.459800000001</v>
      </c>
      <c r="I301" s="154">
        <v>1404.7849000000001</v>
      </c>
      <c r="J301" s="154">
        <v>983.34943000000203</v>
      </c>
      <c r="K301" s="155">
        <v>1.0329999999999999</v>
      </c>
    </row>
    <row r="302" spans="1:12">
      <c r="A302" s="151" t="s">
        <v>624</v>
      </c>
      <c r="B302" s="154">
        <v>805062.45129999996</v>
      </c>
      <c r="C302" s="154">
        <v>211332.1</v>
      </c>
      <c r="D302" s="154">
        <v>-107817.4</v>
      </c>
      <c r="E302" s="154">
        <v>26725.87</v>
      </c>
      <c r="F302" s="154">
        <v>935303.02130000002</v>
      </c>
      <c r="G302" s="154">
        <v>1057752.379</v>
      </c>
      <c r="H302" s="154">
        <v>899089.52214999998</v>
      </c>
      <c r="I302" s="154">
        <v>36213.499150000003</v>
      </c>
      <c r="J302" s="154">
        <v>25349.449404999999</v>
      </c>
      <c r="K302" s="155">
        <v>1.024</v>
      </c>
    </row>
    <row r="303" spans="1:12">
      <c r="A303" s="151" t="s">
        <v>625</v>
      </c>
      <c r="B303" s="154">
        <v>63325.819499999998</v>
      </c>
      <c r="C303" s="154">
        <v>1898.05</v>
      </c>
      <c r="D303" s="154">
        <v>-10928.45</v>
      </c>
      <c r="E303" s="154">
        <v>2169.37</v>
      </c>
      <c r="F303" s="154">
        <v>56464.789499999999</v>
      </c>
      <c r="G303" s="154">
        <v>52845.572999999997</v>
      </c>
      <c r="H303" s="154">
        <v>44918.737050000003</v>
      </c>
      <c r="I303" s="154">
        <v>11546.052449999999</v>
      </c>
      <c r="J303" s="154">
        <v>8082.23671500001</v>
      </c>
      <c r="K303" s="155">
        <v>1.153</v>
      </c>
    </row>
    <row r="304" spans="1:12">
      <c r="A304" s="151" t="s">
        <v>626</v>
      </c>
      <c r="B304" s="154">
        <v>26404.185700000002</v>
      </c>
      <c r="C304" s="154">
        <v>10636.9</v>
      </c>
      <c r="D304" s="154">
        <v>-311.10000000000002</v>
      </c>
      <c r="E304" s="154">
        <v>1335.35</v>
      </c>
      <c r="F304" s="154">
        <v>38065.335700000003</v>
      </c>
      <c r="G304" s="154">
        <v>31898.379000000001</v>
      </c>
      <c r="H304" s="154">
        <v>27113.622149999999</v>
      </c>
      <c r="I304" s="154">
        <v>10951.71355</v>
      </c>
      <c r="J304" s="154">
        <v>7666.1994850000001</v>
      </c>
      <c r="K304" s="155">
        <v>1.24</v>
      </c>
    </row>
    <row r="305" spans="1:12">
      <c r="A305" s="151" t="s">
        <v>627</v>
      </c>
      <c r="B305" s="154">
        <v>98346.883799999996</v>
      </c>
      <c r="C305" s="154">
        <v>11396.8</v>
      </c>
      <c r="D305" s="154">
        <v>-21968.25</v>
      </c>
      <c r="E305" s="154">
        <v>868.87</v>
      </c>
      <c r="F305" s="154">
        <v>88644.303799999994</v>
      </c>
      <c r="G305" s="154">
        <v>92205.426000000007</v>
      </c>
      <c r="H305" s="154">
        <v>78374.612099999998</v>
      </c>
      <c r="I305" s="154">
        <v>10269.691699999999</v>
      </c>
      <c r="J305" s="154">
        <v>7188.7841900000003</v>
      </c>
      <c r="K305" s="155">
        <v>1.0780000000000001</v>
      </c>
    </row>
    <row r="306" spans="1:12">
      <c r="A306" s="151" t="s">
        <v>628</v>
      </c>
      <c r="B306" s="154">
        <v>15820.2538</v>
      </c>
      <c r="C306" s="154">
        <v>4024.75</v>
      </c>
      <c r="D306" s="154">
        <v>-8.5</v>
      </c>
      <c r="E306" s="154">
        <v>1157.7</v>
      </c>
      <c r="F306" s="154">
        <v>20994.203799999999</v>
      </c>
      <c r="G306" s="154">
        <v>13430.105</v>
      </c>
      <c r="H306" s="154">
        <v>11415.589250000001</v>
      </c>
      <c r="I306" s="154">
        <v>9578.6145500000002</v>
      </c>
      <c r="J306" s="154">
        <v>6705.0301849999996</v>
      </c>
      <c r="K306" s="155">
        <v>1.4990000000000001</v>
      </c>
    </row>
    <row r="307" spans="1:12" ht="18.75" customHeight="1">
      <c r="A307" s="145" t="s">
        <v>629</v>
      </c>
      <c r="B307" s="154"/>
      <c r="C307" s="154"/>
      <c r="D307" s="154"/>
      <c r="E307" s="154"/>
      <c r="F307" s="154"/>
      <c r="G307" s="154"/>
      <c r="H307" s="154"/>
      <c r="I307" s="154"/>
      <c r="J307" s="154"/>
      <c r="K307" s="155"/>
      <c r="L307" s="23"/>
    </row>
    <row r="308" spans="1:12">
      <c r="A308" s="151" t="s">
        <v>630</v>
      </c>
      <c r="B308" s="154">
        <v>19005.695</v>
      </c>
      <c r="C308" s="154">
        <v>3020.9</v>
      </c>
      <c r="D308" s="154">
        <v>-5615.1</v>
      </c>
      <c r="E308" s="154">
        <v>1290.6400000000001</v>
      </c>
      <c r="F308" s="154">
        <v>17702.134999999998</v>
      </c>
      <c r="G308" s="154">
        <v>12888.815000000001</v>
      </c>
      <c r="H308" s="154">
        <v>10955.492749999999</v>
      </c>
      <c r="I308" s="154">
        <v>6746.6422499999999</v>
      </c>
      <c r="J308" s="154">
        <v>4722.6495750000004</v>
      </c>
      <c r="K308" s="155">
        <v>1.3660000000000001</v>
      </c>
    </row>
    <row r="309" spans="1:12">
      <c r="A309" s="151" t="s">
        <v>631</v>
      </c>
      <c r="B309" s="154">
        <v>45915.735699999997</v>
      </c>
      <c r="C309" s="154">
        <v>2585.6999999999998</v>
      </c>
      <c r="D309" s="154">
        <v>-8118.35</v>
      </c>
      <c r="E309" s="154">
        <v>615.74</v>
      </c>
      <c r="F309" s="154">
        <v>40998.825700000001</v>
      </c>
      <c r="G309" s="154">
        <v>43392.796999999999</v>
      </c>
      <c r="H309" s="154">
        <v>36883.87745</v>
      </c>
      <c r="I309" s="154">
        <v>4114.9482499999904</v>
      </c>
      <c r="J309" s="154">
        <v>2880.4637750000002</v>
      </c>
      <c r="K309" s="155">
        <v>1.0660000000000001</v>
      </c>
    </row>
    <row r="310" spans="1:12">
      <c r="A310" s="151" t="s">
        <v>632</v>
      </c>
      <c r="B310" s="154">
        <v>208220.03510000001</v>
      </c>
      <c r="C310" s="154">
        <v>21982.7</v>
      </c>
      <c r="D310" s="154">
        <v>-22564.1</v>
      </c>
      <c r="E310" s="154">
        <v>19461.939999999999</v>
      </c>
      <c r="F310" s="154">
        <v>227100.57509999999</v>
      </c>
      <c r="G310" s="154">
        <v>262745.52100000001</v>
      </c>
      <c r="H310" s="154">
        <v>223333.69284999999</v>
      </c>
      <c r="I310" s="154">
        <v>3766.8822500000201</v>
      </c>
      <c r="J310" s="154">
        <v>2636.81757500002</v>
      </c>
      <c r="K310" s="155">
        <v>1.01</v>
      </c>
    </row>
    <row r="311" spans="1:12">
      <c r="A311" s="151" t="s">
        <v>633</v>
      </c>
      <c r="B311" s="154">
        <v>121723.166</v>
      </c>
      <c r="C311" s="154">
        <v>12217.9</v>
      </c>
      <c r="D311" s="154">
        <v>-16673.599999999999</v>
      </c>
      <c r="E311" s="154">
        <v>4447.37</v>
      </c>
      <c r="F311" s="154">
        <v>121714.836</v>
      </c>
      <c r="G311" s="154">
        <v>97449.304000000004</v>
      </c>
      <c r="H311" s="154">
        <v>82831.9084</v>
      </c>
      <c r="I311" s="154">
        <v>38882.927600000003</v>
      </c>
      <c r="J311" s="154">
        <v>27218.049319999998</v>
      </c>
      <c r="K311" s="155">
        <v>1.2789999999999999</v>
      </c>
    </row>
    <row r="312" spans="1:12">
      <c r="A312" s="151" t="s">
        <v>634</v>
      </c>
      <c r="B312" s="154">
        <v>72567.0677</v>
      </c>
      <c r="C312" s="154">
        <v>5068.55</v>
      </c>
      <c r="D312" s="154">
        <v>-22999.3</v>
      </c>
      <c r="E312" s="154">
        <v>1986.96</v>
      </c>
      <c r="F312" s="154">
        <v>56623.277699999999</v>
      </c>
      <c r="G312" s="154">
        <v>97075.089000000007</v>
      </c>
      <c r="H312" s="154">
        <v>82513.825649999999</v>
      </c>
      <c r="I312" s="154">
        <v>-25890.54795</v>
      </c>
      <c r="J312" s="154">
        <v>-18123.383565</v>
      </c>
      <c r="K312" s="155">
        <v>0.81299999999999994</v>
      </c>
    </row>
    <row r="313" spans="1:12">
      <c r="A313" s="151" t="s">
        <v>635</v>
      </c>
      <c r="B313" s="154">
        <v>19083.7412</v>
      </c>
      <c r="C313" s="154">
        <v>2218.5</v>
      </c>
      <c r="D313" s="154">
        <v>-2046.8</v>
      </c>
      <c r="E313" s="154">
        <v>514.59</v>
      </c>
      <c r="F313" s="154">
        <v>19770.031200000001</v>
      </c>
      <c r="G313" s="154">
        <v>19732.651999999998</v>
      </c>
      <c r="H313" s="154">
        <v>16772.754199999999</v>
      </c>
      <c r="I313" s="154">
        <v>2997.277</v>
      </c>
      <c r="J313" s="154">
        <v>2098.0938999999998</v>
      </c>
      <c r="K313" s="155">
        <v>1.1060000000000001</v>
      </c>
    </row>
    <row r="314" spans="1:12">
      <c r="A314" s="151" t="s">
        <v>636</v>
      </c>
      <c r="B314" s="154">
        <v>75015.405899999998</v>
      </c>
      <c r="C314" s="154">
        <v>8033.35</v>
      </c>
      <c r="D314" s="154">
        <v>-12602.1</v>
      </c>
      <c r="E314" s="154">
        <v>4751.5</v>
      </c>
      <c r="F314" s="154">
        <v>75198.155899999998</v>
      </c>
      <c r="G314" s="154">
        <v>129694.834</v>
      </c>
      <c r="H314" s="154">
        <v>110240.60890000001</v>
      </c>
      <c r="I314" s="154">
        <v>-35042.453000000001</v>
      </c>
      <c r="J314" s="154">
        <v>-24529.717100000002</v>
      </c>
      <c r="K314" s="155">
        <v>0.81100000000000005</v>
      </c>
    </row>
    <row r="315" spans="1:12">
      <c r="A315" s="151" t="s">
        <v>637</v>
      </c>
      <c r="B315" s="154">
        <v>113951.7879</v>
      </c>
      <c r="C315" s="154">
        <v>30220.9</v>
      </c>
      <c r="D315" s="154">
        <v>-26441.8</v>
      </c>
      <c r="E315" s="154">
        <v>5161.54</v>
      </c>
      <c r="F315" s="154">
        <v>122892.4279</v>
      </c>
      <c r="G315" s="154">
        <v>136579.5</v>
      </c>
      <c r="H315" s="154">
        <v>116092.575</v>
      </c>
      <c r="I315" s="154">
        <v>6799.8528999999799</v>
      </c>
      <c r="J315" s="154">
        <v>4759.8970299999901</v>
      </c>
      <c r="K315" s="155">
        <v>1.0349999999999999</v>
      </c>
    </row>
    <row r="316" spans="1:12">
      <c r="A316" s="151" t="s">
        <v>638</v>
      </c>
      <c r="B316" s="154">
        <v>419346.56849999999</v>
      </c>
      <c r="C316" s="154">
        <v>77809</v>
      </c>
      <c r="D316" s="154">
        <v>-47013.5</v>
      </c>
      <c r="E316" s="154">
        <v>28302.959999999999</v>
      </c>
      <c r="F316" s="154">
        <v>478445.02850000001</v>
      </c>
      <c r="G316" s="154">
        <v>583536.78099999996</v>
      </c>
      <c r="H316" s="154">
        <v>496006.26384999999</v>
      </c>
      <c r="I316" s="154">
        <v>-17561.235349999901</v>
      </c>
      <c r="J316" s="154">
        <v>-12292.864744999901</v>
      </c>
      <c r="K316" s="155">
        <v>0.97899999999999998</v>
      </c>
    </row>
    <row r="317" spans="1:12">
      <c r="A317" s="151" t="s">
        <v>639</v>
      </c>
      <c r="B317" s="154">
        <v>36859.4859</v>
      </c>
      <c r="C317" s="154">
        <v>2544.9</v>
      </c>
      <c r="D317" s="154">
        <v>-11418.05</v>
      </c>
      <c r="E317" s="154">
        <v>3224.9</v>
      </c>
      <c r="F317" s="154">
        <v>31211.2359</v>
      </c>
      <c r="G317" s="154">
        <v>44540.724000000002</v>
      </c>
      <c r="H317" s="154">
        <v>37859.615400000002</v>
      </c>
      <c r="I317" s="154">
        <v>-6648.3795</v>
      </c>
      <c r="J317" s="154">
        <v>-4653.8656499999997</v>
      </c>
      <c r="K317" s="155">
        <v>0.89600000000000002</v>
      </c>
    </row>
    <row r="318" spans="1:12">
      <c r="A318" s="151" t="s">
        <v>640</v>
      </c>
      <c r="B318" s="154">
        <v>281915.88209999999</v>
      </c>
      <c r="C318" s="154">
        <v>33382.9</v>
      </c>
      <c r="D318" s="154">
        <v>-78771.199999999997</v>
      </c>
      <c r="E318" s="154">
        <v>9622.34</v>
      </c>
      <c r="F318" s="154">
        <v>246149.9221</v>
      </c>
      <c r="G318" s="154">
        <v>319237.91100000002</v>
      </c>
      <c r="H318" s="154">
        <v>271352.22434999997</v>
      </c>
      <c r="I318" s="154">
        <v>-25202.302250000001</v>
      </c>
      <c r="J318" s="154">
        <v>-17641.611574999999</v>
      </c>
      <c r="K318" s="155">
        <v>0.94499999999999995</v>
      </c>
    </row>
    <row r="319" spans="1:12">
      <c r="A319" s="151" t="s">
        <v>641</v>
      </c>
      <c r="B319" s="154">
        <v>75605.088300000003</v>
      </c>
      <c r="C319" s="154">
        <v>6784.7</v>
      </c>
      <c r="D319" s="154">
        <v>-24509.75</v>
      </c>
      <c r="E319" s="154">
        <v>1320.56</v>
      </c>
      <c r="F319" s="154">
        <v>59200.598299999998</v>
      </c>
      <c r="G319" s="154">
        <v>66930.009999999995</v>
      </c>
      <c r="H319" s="154">
        <v>56890.508500000004</v>
      </c>
      <c r="I319" s="154">
        <v>2310.0897999999902</v>
      </c>
      <c r="J319" s="154">
        <v>1617.06286</v>
      </c>
      <c r="K319" s="155">
        <v>1.024</v>
      </c>
    </row>
    <row r="320" spans="1:12">
      <c r="A320" s="152" t="s">
        <v>642</v>
      </c>
      <c r="B320" s="154">
        <v>21662.1564</v>
      </c>
      <c r="C320" s="154">
        <v>3485</v>
      </c>
      <c r="D320" s="154">
        <v>-5502.05</v>
      </c>
      <c r="E320" s="154">
        <v>1203.43</v>
      </c>
      <c r="F320" s="154">
        <v>20848.536400000001</v>
      </c>
      <c r="G320" s="154">
        <v>24295.991999999998</v>
      </c>
      <c r="H320" s="154">
        <v>20651.593199999999</v>
      </c>
      <c r="I320" s="154">
        <v>196.94320000000201</v>
      </c>
      <c r="J320" s="154">
        <v>137.860240000001</v>
      </c>
      <c r="K320" s="155">
        <v>1.006</v>
      </c>
    </row>
    <row r="321" spans="1:11" ht="13.8" thickBot="1">
      <c r="A321" s="153" t="s">
        <v>643</v>
      </c>
      <c r="B321" s="156">
        <v>26316.022400000002</v>
      </c>
      <c r="C321" s="156">
        <v>3303.1</v>
      </c>
      <c r="D321" s="156">
        <v>-2128.4</v>
      </c>
      <c r="E321" s="156">
        <v>1709.18</v>
      </c>
      <c r="F321" s="156">
        <v>29199.902399999999</v>
      </c>
      <c r="G321" s="156">
        <v>44015.788999999997</v>
      </c>
      <c r="H321" s="156">
        <v>37413.42065</v>
      </c>
      <c r="I321" s="156">
        <v>-8213.5182499999992</v>
      </c>
      <c r="J321" s="156">
        <v>-5749.462775</v>
      </c>
      <c r="K321" s="157">
        <v>0.86899999999999999</v>
      </c>
    </row>
    <row r="322" spans="1:11">
      <c r="A322" s="22"/>
    </row>
    <row r="323" spans="1:11">
      <c r="A323" s="22"/>
    </row>
    <row r="324" spans="1:11">
      <c r="A324" s="22"/>
    </row>
  </sheetData>
  <mergeCells count="1">
    <mergeCell ref="B3:F3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  <headerFooter>
    <oddHeader>&amp;LStatistiska centralbyrån
Offentlig ekonomi och mikrosimuleringar</oddHeader>
    <oddFooter xml:space="preserve">&amp;L1) Antalsuppgifter som uppgår till 1, 2 eller 3 anges av sekretesskäl med ett kryss.
2) Inklusive de insatser som (a) ges till boende i bostad med särskild service för vuxna, (b) inte får tillgodoräknas vid beräkning av grundläggande standardkostnad. </oddFooter>
  </headerFooter>
  <rowBreaks count="5" manualBreakCount="5">
    <brk id="53" max="16383" man="1"/>
    <brk id="87" max="16383" man="1"/>
    <brk id="138" max="16383" man="1"/>
    <brk id="231" max="16383" man="1"/>
    <brk id="271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Blad6"/>
  <dimension ref="A1:K322"/>
  <sheetViews>
    <sheetView showGridLines="0" zoomScaleNormal="100" workbookViewId="0">
      <pane ySplit="10" topLeftCell="A11" activePane="bottomLeft" state="frozen"/>
      <selection pane="bottomLeft"/>
    </sheetView>
  </sheetViews>
  <sheetFormatPr defaultColWidth="0" defaultRowHeight="13.2" zeroHeight="1"/>
  <cols>
    <col min="1" max="1" width="19" style="11" customWidth="1"/>
    <col min="2" max="2" width="9.33203125" style="11" bestFit="1" customWidth="1"/>
    <col min="3" max="3" width="9.6640625" style="11" bestFit="1" customWidth="1"/>
    <col min="4" max="10" width="9.33203125" style="11" bestFit="1" customWidth="1"/>
    <col min="11" max="11" width="5" style="11" customWidth="1"/>
    <col min="12" max="16384" width="9.33203125" style="11" hidden="1"/>
  </cols>
  <sheetData>
    <row r="1" spans="1:10"/>
    <row r="2" spans="1:10" ht="15.6">
      <c r="A2" s="8" t="s">
        <v>117</v>
      </c>
    </row>
    <row r="3" spans="1:10" ht="16.2" thickBot="1">
      <c r="A3" s="8" t="s">
        <v>979</v>
      </c>
    </row>
    <row r="4" spans="1:10">
      <c r="A4" s="12" t="s">
        <v>5</v>
      </c>
      <c r="B4" s="45" t="s">
        <v>118</v>
      </c>
      <c r="C4" s="45" t="s">
        <v>119</v>
      </c>
      <c r="D4" s="45" t="s">
        <v>120</v>
      </c>
      <c r="E4" s="45" t="s">
        <v>121</v>
      </c>
      <c r="F4" s="45" t="s">
        <v>121</v>
      </c>
      <c r="G4" s="45" t="s">
        <v>122</v>
      </c>
      <c r="H4" s="45" t="s">
        <v>123</v>
      </c>
      <c r="I4" s="45" t="s">
        <v>123</v>
      </c>
      <c r="J4" s="13" t="s">
        <v>124</v>
      </c>
    </row>
    <row r="5" spans="1:10">
      <c r="B5" s="52" t="s">
        <v>125</v>
      </c>
      <c r="C5" s="39" t="s">
        <v>126</v>
      </c>
      <c r="D5" s="39" t="s">
        <v>127</v>
      </c>
      <c r="E5" s="34" t="s">
        <v>128</v>
      </c>
      <c r="F5" s="34" t="s">
        <v>128</v>
      </c>
      <c r="G5" s="50" t="s">
        <v>129</v>
      </c>
      <c r="H5" s="50" t="s">
        <v>130</v>
      </c>
      <c r="I5" s="50" t="s">
        <v>131</v>
      </c>
      <c r="J5" s="34" t="s">
        <v>132</v>
      </c>
    </row>
    <row r="6" spans="1:10">
      <c r="A6" s="11" t="s">
        <v>18</v>
      </c>
      <c r="B6" s="35"/>
      <c r="C6" s="52" t="s">
        <v>133</v>
      </c>
      <c r="D6" s="52" t="s">
        <v>134</v>
      </c>
      <c r="E6" s="50" t="s">
        <v>135</v>
      </c>
      <c r="F6" s="50" t="s">
        <v>135</v>
      </c>
      <c r="G6" s="52"/>
      <c r="H6" s="50" t="s">
        <v>136</v>
      </c>
      <c r="I6" s="50" t="s">
        <v>136</v>
      </c>
      <c r="J6" s="34" t="s">
        <v>54</v>
      </c>
    </row>
    <row r="7" spans="1:10">
      <c r="B7" s="64"/>
      <c r="C7" s="50" t="s">
        <v>137</v>
      </c>
      <c r="D7" s="50" t="s">
        <v>138</v>
      </c>
      <c r="E7" s="50" t="s">
        <v>139</v>
      </c>
      <c r="F7" s="50" t="s">
        <v>139</v>
      </c>
      <c r="G7" s="52"/>
      <c r="H7" s="50" t="s">
        <v>140</v>
      </c>
      <c r="I7" s="50" t="s">
        <v>140</v>
      </c>
      <c r="J7" s="34" t="s">
        <v>141</v>
      </c>
    </row>
    <row r="8" spans="1:10">
      <c r="A8" s="54"/>
      <c r="B8" s="52"/>
      <c r="C8" s="50" t="s">
        <v>142</v>
      </c>
      <c r="D8" s="50" t="s">
        <v>135</v>
      </c>
      <c r="E8" s="50" t="s">
        <v>143</v>
      </c>
      <c r="F8" s="50" t="s">
        <v>144</v>
      </c>
      <c r="G8" s="47"/>
      <c r="H8" s="50" t="s">
        <v>56</v>
      </c>
      <c r="I8" s="50" t="s">
        <v>56</v>
      </c>
      <c r="J8" s="34" t="s">
        <v>145</v>
      </c>
    </row>
    <row r="9" spans="1:10">
      <c r="A9" s="54"/>
      <c r="B9" s="52"/>
      <c r="C9" s="50"/>
      <c r="D9" s="50" t="s">
        <v>146</v>
      </c>
      <c r="E9" s="50" t="s">
        <v>147</v>
      </c>
      <c r="F9" s="50" t="s">
        <v>147</v>
      </c>
      <c r="G9" s="52"/>
      <c r="H9" s="50"/>
      <c r="I9" s="52"/>
      <c r="J9" s="34" t="s">
        <v>148</v>
      </c>
    </row>
    <row r="10" spans="1:10">
      <c r="A10" s="42"/>
      <c r="B10" s="43"/>
      <c r="C10" s="59"/>
      <c r="D10" s="59"/>
      <c r="E10" s="65"/>
      <c r="F10" s="43"/>
      <c r="G10" s="43"/>
      <c r="H10" s="65"/>
      <c r="I10" s="65"/>
      <c r="J10" s="65" t="s">
        <v>149</v>
      </c>
    </row>
    <row r="11" spans="1:10" ht="18.75" customHeight="1">
      <c r="A11" s="158" t="s">
        <v>334</v>
      </c>
      <c r="B11" s="52"/>
      <c r="C11" s="50"/>
      <c r="D11" s="50"/>
      <c r="E11" s="34"/>
      <c r="F11" s="52"/>
      <c r="G11" s="52"/>
      <c r="H11" s="34"/>
      <c r="I11" s="34"/>
      <c r="J11" s="34"/>
    </row>
    <row r="12" spans="1:10" ht="13.5" customHeight="1">
      <c r="A12" s="159" t="s">
        <v>314</v>
      </c>
      <c r="B12" s="23">
        <v>273526</v>
      </c>
      <c r="C12" s="23">
        <v>179503</v>
      </c>
      <c r="D12" s="23">
        <v>19377</v>
      </c>
      <c r="E12" s="23">
        <v>0</v>
      </c>
      <c r="F12" s="23">
        <v>33057</v>
      </c>
      <c r="G12" s="23">
        <v>687</v>
      </c>
      <c r="H12" s="23">
        <v>51553</v>
      </c>
      <c r="I12" s="23">
        <v>57797</v>
      </c>
      <c r="J12" s="23">
        <v>2040</v>
      </c>
    </row>
    <row r="13" spans="1:10">
      <c r="A13" s="159" t="s">
        <v>335</v>
      </c>
      <c r="B13" s="23">
        <v>32135</v>
      </c>
      <c r="C13" s="23">
        <v>129925</v>
      </c>
      <c r="D13" s="23">
        <v>33097</v>
      </c>
      <c r="E13" s="23">
        <v>0</v>
      </c>
      <c r="F13" s="23">
        <v>4149</v>
      </c>
      <c r="G13" s="23">
        <v>28143</v>
      </c>
      <c r="H13" s="23">
        <v>1746</v>
      </c>
      <c r="I13" s="23">
        <v>8184</v>
      </c>
      <c r="J13" s="23">
        <v>965</v>
      </c>
    </row>
    <row r="14" spans="1:10">
      <c r="A14" s="159" t="s">
        <v>336</v>
      </c>
      <c r="B14" s="23">
        <v>78007</v>
      </c>
      <c r="C14" s="23">
        <v>82445</v>
      </c>
      <c r="D14" s="23">
        <v>6795</v>
      </c>
      <c r="E14" s="23">
        <v>0</v>
      </c>
      <c r="F14" s="23">
        <v>14598</v>
      </c>
      <c r="G14" s="23">
        <v>5336</v>
      </c>
      <c r="H14" s="23">
        <v>7585</v>
      </c>
      <c r="I14" s="23">
        <v>8515</v>
      </c>
      <c r="J14" s="23">
        <v>0</v>
      </c>
    </row>
    <row r="15" spans="1:10">
      <c r="A15" s="159" t="s">
        <v>337</v>
      </c>
      <c r="B15" s="23">
        <v>195983</v>
      </c>
      <c r="C15" s="23">
        <v>224479</v>
      </c>
      <c r="D15" s="23">
        <v>213725</v>
      </c>
      <c r="E15" s="23">
        <v>0</v>
      </c>
      <c r="F15" s="23">
        <v>0</v>
      </c>
      <c r="G15" s="23">
        <v>197646</v>
      </c>
      <c r="H15" s="23">
        <v>75391</v>
      </c>
      <c r="I15" s="23">
        <v>44285</v>
      </c>
      <c r="J15" s="23">
        <v>796</v>
      </c>
    </row>
    <row r="16" spans="1:10">
      <c r="A16" s="159" t="s">
        <v>338</v>
      </c>
      <c r="B16" s="23">
        <v>226623</v>
      </c>
      <c r="C16" s="23">
        <v>173945</v>
      </c>
      <c r="D16" s="23">
        <v>244641</v>
      </c>
      <c r="E16" s="23">
        <v>0</v>
      </c>
      <c r="F16" s="23">
        <v>24191</v>
      </c>
      <c r="G16" s="23">
        <v>244341</v>
      </c>
      <c r="H16" s="23">
        <v>44255</v>
      </c>
      <c r="I16" s="23">
        <v>47728</v>
      </c>
      <c r="J16" s="23">
        <v>6493</v>
      </c>
    </row>
    <row r="17" spans="1:10">
      <c r="A17" s="159" t="s">
        <v>339</v>
      </c>
      <c r="B17" s="23">
        <v>78140</v>
      </c>
      <c r="C17" s="23">
        <v>305085</v>
      </c>
      <c r="D17" s="23">
        <v>86077</v>
      </c>
      <c r="E17" s="23">
        <v>0</v>
      </c>
      <c r="F17" s="23">
        <v>4685</v>
      </c>
      <c r="G17" s="23">
        <v>78601</v>
      </c>
      <c r="H17" s="23">
        <v>0</v>
      </c>
      <c r="I17" s="23">
        <v>30394</v>
      </c>
      <c r="J17" s="23">
        <v>0</v>
      </c>
    </row>
    <row r="18" spans="1:10">
      <c r="A18" s="159" t="s">
        <v>340</v>
      </c>
      <c r="B18" s="23">
        <v>99437</v>
      </c>
      <c r="C18" s="23">
        <v>66058</v>
      </c>
      <c r="D18" s="23">
        <v>30222</v>
      </c>
      <c r="E18" s="23">
        <v>0</v>
      </c>
      <c r="F18" s="23">
        <v>3222</v>
      </c>
      <c r="G18" s="23">
        <v>9172</v>
      </c>
      <c r="H18" s="23">
        <v>0</v>
      </c>
      <c r="I18" s="23">
        <v>16253</v>
      </c>
      <c r="J18" s="23">
        <v>2871</v>
      </c>
    </row>
    <row r="19" spans="1:10">
      <c r="A19" s="159" t="s">
        <v>341</v>
      </c>
      <c r="B19" s="23">
        <v>131453</v>
      </c>
      <c r="C19" s="23">
        <v>327213</v>
      </c>
      <c r="D19" s="23">
        <v>73328</v>
      </c>
      <c r="E19" s="23">
        <v>5966</v>
      </c>
      <c r="F19" s="23">
        <v>0</v>
      </c>
      <c r="G19" s="23">
        <v>21550</v>
      </c>
      <c r="H19" s="23">
        <v>34901</v>
      </c>
      <c r="I19" s="23">
        <v>36519</v>
      </c>
      <c r="J19" s="23">
        <v>9141</v>
      </c>
    </row>
    <row r="20" spans="1:10">
      <c r="A20" s="159" t="s">
        <v>342</v>
      </c>
      <c r="B20" s="23">
        <v>1854</v>
      </c>
      <c r="C20" s="23">
        <v>336599</v>
      </c>
      <c r="D20" s="23">
        <v>0</v>
      </c>
      <c r="E20" s="23">
        <v>0</v>
      </c>
      <c r="F20" s="23">
        <v>135</v>
      </c>
      <c r="G20" s="23">
        <v>0</v>
      </c>
      <c r="H20" s="23">
        <v>49</v>
      </c>
      <c r="I20" s="23">
        <v>27840</v>
      </c>
      <c r="J20" s="23">
        <v>0</v>
      </c>
    </row>
    <row r="21" spans="1:10">
      <c r="A21" s="159" t="s">
        <v>343</v>
      </c>
      <c r="B21" s="23">
        <v>29823</v>
      </c>
      <c r="C21" s="23">
        <v>22120</v>
      </c>
      <c r="D21" s="23">
        <v>39868</v>
      </c>
      <c r="E21" s="23">
        <v>0</v>
      </c>
      <c r="F21" s="23">
        <v>5370</v>
      </c>
      <c r="G21" s="23">
        <v>39127</v>
      </c>
      <c r="H21" s="23">
        <v>0</v>
      </c>
      <c r="I21" s="23">
        <v>4538</v>
      </c>
      <c r="J21" s="23">
        <v>909</v>
      </c>
    </row>
    <row r="22" spans="1:10">
      <c r="A22" s="159" t="s">
        <v>344</v>
      </c>
      <c r="B22" s="23">
        <v>45961</v>
      </c>
      <c r="C22" s="23">
        <v>42848</v>
      </c>
      <c r="D22" s="23">
        <v>87001</v>
      </c>
      <c r="E22" s="23">
        <v>0</v>
      </c>
      <c r="F22" s="23">
        <v>9094</v>
      </c>
      <c r="G22" s="23">
        <v>81253</v>
      </c>
      <c r="H22" s="23">
        <v>0</v>
      </c>
      <c r="I22" s="23">
        <v>12325</v>
      </c>
      <c r="J22" s="23">
        <v>727</v>
      </c>
    </row>
    <row r="23" spans="1:10">
      <c r="A23" s="159" t="s">
        <v>345</v>
      </c>
      <c r="B23" s="23">
        <v>55099</v>
      </c>
      <c r="C23" s="23">
        <v>28326</v>
      </c>
      <c r="D23" s="23">
        <v>15560</v>
      </c>
      <c r="E23" s="23">
        <v>0</v>
      </c>
      <c r="F23" s="23">
        <v>6439</v>
      </c>
      <c r="G23" s="23">
        <v>15551</v>
      </c>
      <c r="H23" s="23">
        <v>16461</v>
      </c>
      <c r="I23" s="23">
        <v>7494</v>
      </c>
      <c r="J23" s="23">
        <v>5560</v>
      </c>
    </row>
    <row r="24" spans="1:10">
      <c r="A24" s="159" t="s">
        <v>346</v>
      </c>
      <c r="B24" s="23">
        <v>102941</v>
      </c>
      <c r="C24" s="23">
        <v>122760</v>
      </c>
      <c r="D24" s="23">
        <v>7904</v>
      </c>
      <c r="E24" s="23">
        <v>0</v>
      </c>
      <c r="F24" s="23">
        <v>29467</v>
      </c>
      <c r="G24" s="23">
        <v>3237</v>
      </c>
      <c r="H24" s="23">
        <v>20262</v>
      </c>
      <c r="I24" s="23">
        <v>17596</v>
      </c>
      <c r="J24" s="23">
        <v>288</v>
      </c>
    </row>
    <row r="25" spans="1:10">
      <c r="A25" s="159" t="s">
        <v>347</v>
      </c>
      <c r="B25" s="23">
        <v>14433</v>
      </c>
      <c r="C25" s="23">
        <v>331904</v>
      </c>
      <c r="D25" s="23">
        <v>5533</v>
      </c>
      <c r="E25" s="23">
        <v>0</v>
      </c>
      <c r="F25" s="23">
        <v>2597</v>
      </c>
      <c r="G25" s="23">
        <v>0</v>
      </c>
      <c r="H25" s="23">
        <v>130</v>
      </c>
      <c r="I25" s="23">
        <v>32902</v>
      </c>
      <c r="J25" s="23">
        <v>0</v>
      </c>
    </row>
    <row r="26" spans="1:10">
      <c r="A26" s="159" t="s">
        <v>348</v>
      </c>
      <c r="B26" s="23">
        <v>57539</v>
      </c>
      <c r="C26" s="23">
        <v>165824</v>
      </c>
      <c r="D26" s="23">
        <v>1675</v>
      </c>
      <c r="E26" s="23">
        <v>0</v>
      </c>
      <c r="F26" s="23">
        <v>6444</v>
      </c>
      <c r="G26" s="23">
        <v>114</v>
      </c>
      <c r="H26" s="23">
        <v>26188</v>
      </c>
      <c r="I26" s="23">
        <v>25463</v>
      </c>
      <c r="J26" s="23">
        <v>1030</v>
      </c>
    </row>
    <row r="27" spans="1:10">
      <c r="A27" s="159" t="s">
        <v>349</v>
      </c>
      <c r="B27" s="23">
        <v>969318</v>
      </c>
      <c r="C27" s="23">
        <v>2474740</v>
      </c>
      <c r="D27" s="23">
        <v>224381</v>
      </c>
      <c r="E27" s="23">
        <v>0</v>
      </c>
      <c r="F27" s="23">
        <v>116865</v>
      </c>
      <c r="G27" s="23">
        <v>231535</v>
      </c>
      <c r="H27" s="23">
        <v>148222</v>
      </c>
      <c r="I27" s="23">
        <v>341311</v>
      </c>
      <c r="J27" s="23">
        <v>17271</v>
      </c>
    </row>
    <row r="28" spans="1:10">
      <c r="A28" s="159" t="s">
        <v>350</v>
      </c>
      <c r="B28" s="23">
        <v>72284</v>
      </c>
      <c r="C28" s="23">
        <v>72094</v>
      </c>
      <c r="D28" s="23">
        <v>5275</v>
      </c>
      <c r="E28" s="23">
        <v>0</v>
      </c>
      <c r="F28" s="23">
        <v>7739</v>
      </c>
      <c r="G28" s="23">
        <v>79</v>
      </c>
      <c r="H28" s="23">
        <v>10850</v>
      </c>
      <c r="I28" s="23">
        <v>17427</v>
      </c>
      <c r="J28" s="23">
        <v>246</v>
      </c>
    </row>
    <row r="29" spans="1:10">
      <c r="A29" s="159" t="s">
        <v>351</v>
      </c>
      <c r="B29" s="23">
        <v>219452</v>
      </c>
      <c r="C29" s="23">
        <v>400365</v>
      </c>
      <c r="D29" s="23">
        <v>253232</v>
      </c>
      <c r="E29" s="23">
        <v>0</v>
      </c>
      <c r="F29" s="23">
        <v>27616</v>
      </c>
      <c r="G29" s="23">
        <v>244924</v>
      </c>
      <c r="H29" s="23">
        <v>35459</v>
      </c>
      <c r="I29" s="23">
        <v>60105</v>
      </c>
      <c r="J29" s="23">
        <v>908</v>
      </c>
    </row>
    <row r="30" spans="1:10">
      <c r="A30" s="159" t="s">
        <v>352</v>
      </c>
      <c r="B30" s="23">
        <v>87098</v>
      </c>
      <c r="C30" s="23">
        <v>90376</v>
      </c>
      <c r="D30" s="23">
        <v>15854</v>
      </c>
      <c r="E30" s="23">
        <v>13767</v>
      </c>
      <c r="F30" s="23">
        <v>0</v>
      </c>
      <c r="G30" s="23">
        <v>9242</v>
      </c>
      <c r="H30" s="23">
        <v>0</v>
      </c>
      <c r="I30" s="23">
        <v>23918</v>
      </c>
      <c r="J30" s="23">
        <v>8</v>
      </c>
    </row>
    <row r="31" spans="1:10">
      <c r="A31" s="159" t="s">
        <v>353</v>
      </c>
      <c r="B31" s="23">
        <v>102229</v>
      </c>
      <c r="C31" s="23">
        <v>174656</v>
      </c>
      <c r="D31" s="23">
        <v>163477</v>
      </c>
      <c r="E31" s="23">
        <v>0</v>
      </c>
      <c r="F31" s="23">
        <v>2680</v>
      </c>
      <c r="G31" s="23">
        <v>150036</v>
      </c>
      <c r="H31" s="23">
        <v>0</v>
      </c>
      <c r="I31" s="23">
        <v>30345</v>
      </c>
      <c r="J31" s="23">
        <v>8385</v>
      </c>
    </row>
    <row r="32" spans="1:10">
      <c r="A32" s="159" t="s">
        <v>354</v>
      </c>
      <c r="B32" s="23">
        <v>107741</v>
      </c>
      <c r="C32" s="23">
        <v>116492</v>
      </c>
      <c r="D32" s="23">
        <v>136386</v>
      </c>
      <c r="E32" s="23">
        <v>0</v>
      </c>
      <c r="F32" s="23">
        <v>16298</v>
      </c>
      <c r="G32" s="23">
        <v>137607</v>
      </c>
      <c r="H32" s="23">
        <v>18079</v>
      </c>
      <c r="I32" s="23">
        <v>23751</v>
      </c>
      <c r="J32" s="23">
        <v>947</v>
      </c>
    </row>
    <row r="33" spans="1:10">
      <c r="A33" s="159" t="s">
        <v>355</v>
      </c>
      <c r="B33" s="23">
        <v>58503</v>
      </c>
      <c r="C33" s="23">
        <v>38941</v>
      </c>
      <c r="D33" s="23">
        <v>11135</v>
      </c>
      <c r="E33" s="23">
        <v>0</v>
      </c>
      <c r="F33" s="23">
        <v>6936</v>
      </c>
      <c r="G33" s="23">
        <v>1560</v>
      </c>
      <c r="H33" s="23">
        <v>0</v>
      </c>
      <c r="I33" s="23">
        <v>15946</v>
      </c>
      <c r="J33" s="23">
        <v>0</v>
      </c>
    </row>
    <row r="34" spans="1:10">
      <c r="A34" s="159" t="s">
        <v>356</v>
      </c>
      <c r="B34" s="23">
        <v>60745</v>
      </c>
      <c r="C34" s="23">
        <v>100073</v>
      </c>
      <c r="D34" s="23">
        <v>2330</v>
      </c>
      <c r="E34" s="23">
        <v>0</v>
      </c>
      <c r="F34" s="23">
        <v>7581</v>
      </c>
      <c r="G34" s="23">
        <v>636</v>
      </c>
      <c r="H34" s="23">
        <v>0</v>
      </c>
      <c r="I34" s="23">
        <v>13370</v>
      </c>
      <c r="J34" s="23">
        <v>367</v>
      </c>
    </row>
    <row r="35" spans="1:10">
      <c r="A35" s="159" t="s">
        <v>357</v>
      </c>
      <c r="B35" s="23">
        <v>1824</v>
      </c>
      <c r="C35" s="23">
        <v>42116</v>
      </c>
      <c r="D35" s="23">
        <v>0</v>
      </c>
      <c r="E35" s="23">
        <v>0</v>
      </c>
      <c r="F35" s="23">
        <v>727</v>
      </c>
      <c r="G35" s="23">
        <v>0</v>
      </c>
      <c r="H35" s="23">
        <v>0</v>
      </c>
      <c r="I35" s="23">
        <v>2048</v>
      </c>
      <c r="J35" s="23">
        <v>0</v>
      </c>
    </row>
    <row r="36" spans="1:10">
      <c r="A36" s="159" t="s">
        <v>358</v>
      </c>
      <c r="B36" s="23">
        <v>90180</v>
      </c>
      <c r="C36" s="23">
        <v>94984</v>
      </c>
      <c r="D36" s="23">
        <v>96072</v>
      </c>
      <c r="E36" s="23">
        <v>0</v>
      </c>
      <c r="F36" s="23">
        <v>13227</v>
      </c>
      <c r="G36" s="23">
        <v>93119</v>
      </c>
      <c r="H36" s="23">
        <v>36980</v>
      </c>
      <c r="I36" s="23">
        <v>20347</v>
      </c>
      <c r="J36" s="23">
        <v>240</v>
      </c>
    </row>
    <row r="37" spans="1:10">
      <c r="A37" s="159" t="s">
        <v>359</v>
      </c>
      <c r="B37" s="23">
        <v>104197</v>
      </c>
      <c r="C37" s="23">
        <v>103309</v>
      </c>
      <c r="D37" s="23">
        <v>119694</v>
      </c>
      <c r="E37" s="23">
        <v>0</v>
      </c>
      <c r="F37" s="23">
        <v>3251</v>
      </c>
      <c r="G37" s="23">
        <v>109326</v>
      </c>
      <c r="H37" s="23">
        <v>16874</v>
      </c>
      <c r="I37" s="23">
        <v>8137</v>
      </c>
      <c r="J37" s="23">
        <v>4625</v>
      </c>
    </row>
    <row r="38" spans="1:10" ht="19.5" customHeight="1">
      <c r="A38" s="158" t="s">
        <v>360</v>
      </c>
      <c r="B38" s="23"/>
      <c r="C38" s="23"/>
      <c r="D38" s="23"/>
      <c r="E38" s="23"/>
      <c r="F38" s="23"/>
      <c r="G38" s="23"/>
      <c r="H38" s="23"/>
      <c r="I38" s="23"/>
      <c r="J38" s="23"/>
    </row>
    <row r="39" spans="1:10">
      <c r="A39" s="159" t="s">
        <v>361</v>
      </c>
      <c r="B39" s="23">
        <v>153920</v>
      </c>
      <c r="C39" s="23">
        <v>65603</v>
      </c>
      <c r="D39" s="23">
        <v>2100</v>
      </c>
      <c r="E39" s="23">
        <v>0</v>
      </c>
      <c r="F39" s="23">
        <v>12260</v>
      </c>
      <c r="G39" s="23">
        <v>19</v>
      </c>
      <c r="H39" s="23">
        <v>12383</v>
      </c>
      <c r="I39" s="23">
        <v>18874</v>
      </c>
      <c r="J39" s="23">
        <v>1601</v>
      </c>
    </row>
    <row r="40" spans="1:10">
      <c r="A40" s="159" t="s">
        <v>362</v>
      </c>
      <c r="B40" s="23">
        <v>34057</v>
      </c>
      <c r="C40" s="23">
        <v>16877</v>
      </c>
      <c r="D40" s="23">
        <v>600</v>
      </c>
      <c r="E40" s="23">
        <v>0</v>
      </c>
      <c r="F40" s="23">
        <v>4162</v>
      </c>
      <c r="G40" s="23">
        <v>920</v>
      </c>
      <c r="H40" s="23">
        <v>0</v>
      </c>
      <c r="I40" s="23">
        <v>7106</v>
      </c>
      <c r="J40" s="23">
        <v>0</v>
      </c>
    </row>
    <row r="41" spans="1:10">
      <c r="A41" s="159" t="s">
        <v>363</v>
      </c>
      <c r="B41" s="23">
        <v>77371</v>
      </c>
      <c r="C41" s="23">
        <v>15682</v>
      </c>
      <c r="D41" s="23">
        <v>7346</v>
      </c>
      <c r="E41" s="23">
        <v>0</v>
      </c>
      <c r="F41" s="23">
        <v>5199</v>
      </c>
      <c r="G41" s="23">
        <v>9752</v>
      </c>
      <c r="H41" s="23">
        <v>20148</v>
      </c>
      <c r="I41" s="23">
        <v>8440</v>
      </c>
      <c r="J41" s="23">
        <v>2</v>
      </c>
    </row>
    <row r="42" spans="1:10">
      <c r="A42" s="159" t="s">
        <v>364</v>
      </c>
      <c r="B42" s="23">
        <v>20999</v>
      </c>
      <c r="C42" s="23">
        <v>57570</v>
      </c>
      <c r="D42" s="23">
        <v>1160</v>
      </c>
      <c r="E42" s="23">
        <v>0</v>
      </c>
      <c r="F42" s="23">
        <v>2861</v>
      </c>
      <c r="G42" s="23">
        <v>10</v>
      </c>
      <c r="H42" s="23">
        <v>8287</v>
      </c>
      <c r="I42" s="23">
        <v>5690</v>
      </c>
      <c r="J42" s="23">
        <v>25</v>
      </c>
    </row>
    <row r="43" spans="1:10">
      <c r="A43" s="159" t="s">
        <v>365</v>
      </c>
      <c r="B43" s="23">
        <v>87664</v>
      </c>
      <c r="C43" s="23">
        <v>15046</v>
      </c>
      <c r="D43" s="23">
        <v>1584</v>
      </c>
      <c r="E43" s="23">
        <v>0</v>
      </c>
      <c r="F43" s="23">
        <v>5894</v>
      </c>
      <c r="G43" s="23">
        <v>4499</v>
      </c>
      <c r="H43" s="23">
        <v>8842</v>
      </c>
      <c r="I43" s="23">
        <v>8024</v>
      </c>
      <c r="J43" s="23">
        <v>0</v>
      </c>
    </row>
    <row r="44" spans="1:10">
      <c r="A44" s="159" t="s">
        <v>366</v>
      </c>
      <c r="B44" s="23">
        <v>572656</v>
      </c>
      <c r="C44" s="23">
        <v>491271</v>
      </c>
      <c r="D44" s="23">
        <v>696946</v>
      </c>
      <c r="E44" s="23">
        <v>25076</v>
      </c>
      <c r="F44" s="23">
        <v>14226</v>
      </c>
      <c r="G44" s="23">
        <v>692039</v>
      </c>
      <c r="H44" s="23">
        <v>84760</v>
      </c>
      <c r="I44" s="23">
        <v>94735</v>
      </c>
      <c r="J44" s="23">
        <v>3140</v>
      </c>
    </row>
    <row r="45" spans="1:10">
      <c r="A45" s="159" t="s">
        <v>367</v>
      </c>
      <c r="B45" s="23">
        <v>31868</v>
      </c>
      <c r="C45" s="23">
        <v>5631</v>
      </c>
      <c r="D45" s="23">
        <v>356</v>
      </c>
      <c r="E45" s="23">
        <v>0</v>
      </c>
      <c r="F45" s="23">
        <v>2869</v>
      </c>
      <c r="G45" s="23">
        <v>256</v>
      </c>
      <c r="H45" s="23">
        <v>14288</v>
      </c>
      <c r="I45" s="23">
        <v>4725</v>
      </c>
      <c r="J45" s="23">
        <v>0</v>
      </c>
    </row>
    <row r="46" spans="1:10">
      <c r="A46" s="159" t="s">
        <v>368</v>
      </c>
      <c r="B46" s="23">
        <v>69941</v>
      </c>
      <c r="C46" s="23">
        <v>22069</v>
      </c>
      <c r="D46" s="23">
        <v>60914</v>
      </c>
      <c r="E46" s="23">
        <v>0</v>
      </c>
      <c r="F46" s="23">
        <v>11732</v>
      </c>
      <c r="G46" s="23">
        <v>60538</v>
      </c>
      <c r="H46" s="23">
        <v>20917</v>
      </c>
      <c r="I46" s="23">
        <v>6443</v>
      </c>
      <c r="J46" s="23">
        <v>848</v>
      </c>
    </row>
    <row r="47" spans="1:10" ht="22.5" customHeight="1">
      <c r="A47" s="158" t="s">
        <v>369</v>
      </c>
      <c r="B47" s="23"/>
      <c r="C47" s="23"/>
      <c r="D47" s="23"/>
      <c r="E47" s="23"/>
      <c r="F47" s="23"/>
      <c r="G47" s="23"/>
      <c r="H47" s="23"/>
      <c r="I47" s="23"/>
      <c r="J47" s="23"/>
    </row>
    <row r="48" spans="1:10">
      <c r="A48" s="159" t="s">
        <v>370</v>
      </c>
      <c r="B48" s="23">
        <v>398942</v>
      </c>
      <c r="C48" s="23">
        <v>60942</v>
      </c>
      <c r="D48" s="23">
        <v>14102</v>
      </c>
      <c r="E48" s="23">
        <v>0</v>
      </c>
      <c r="F48" s="23">
        <v>39254</v>
      </c>
      <c r="G48" s="23">
        <v>2341</v>
      </c>
      <c r="H48" s="23">
        <v>129741</v>
      </c>
      <c r="I48" s="23">
        <v>71027</v>
      </c>
      <c r="J48" s="23">
        <v>296</v>
      </c>
    </row>
    <row r="49" spans="1:10">
      <c r="A49" s="159" t="s">
        <v>371</v>
      </c>
      <c r="B49" s="23">
        <v>75607</v>
      </c>
      <c r="C49" s="23">
        <v>23298</v>
      </c>
      <c r="D49" s="23">
        <v>883</v>
      </c>
      <c r="E49" s="23">
        <v>0</v>
      </c>
      <c r="F49" s="23">
        <v>9110</v>
      </c>
      <c r="G49" s="23">
        <v>594</v>
      </c>
      <c r="H49" s="23">
        <v>20463</v>
      </c>
      <c r="I49" s="23">
        <v>6762</v>
      </c>
      <c r="J49" s="23">
        <v>97</v>
      </c>
    </row>
    <row r="50" spans="1:10">
      <c r="A50" s="159" t="s">
        <v>372</v>
      </c>
      <c r="B50" s="23">
        <v>29679</v>
      </c>
      <c r="C50" s="23">
        <v>29225</v>
      </c>
      <c r="D50" s="23">
        <v>37226</v>
      </c>
      <c r="E50" s="23">
        <v>0</v>
      </c>
      <c r="F50" s="23">
        <v>5213</v>
      </c>
      <c r="G50" s="23">
        <v>37066</v>
      </c>
      <c r="H50" s="23">
        <v>4617</v>
      </c>
      <c r="I50" s="23">
        <v>3712</v>
      </c>
      <c r="J50" s="23">
        <v>753</v>
      </c>
    </row>
    <row r="51" spans="1:10">
      <c r="A51" s="159" t="s">
        <v>373</v>
      </c>
      <c r="B51" s="23">
        <v>158590</v>
      </c>
      <c r="C51" s="23">
        <v>35350</v>
      </c>
      <c r="D51" s="23">
        <v>13430</v>
      </c>
      <c r="E51" s="23">
        <v>0</v>
      </c>
      <c r="F51" s="23">
        <v>13077</v>
      </c>
      <c r="G51" s="23">
        <v>10119</v>
      </c>
      <c r="H51" s="23">
        <v>21876</v>
      </c>
      <c r="I51" s="23">
        <v>21250</v>
      </c>
      <c r="J51" s="23">
        <v>1348</v>
      </c>
    </row>
    <row r="52" spans="1:10">
      <c r="A52" s="159" t="s">
        <v>374</v>
      </c>
      <c r="B52" s="23">
        <v>191924</v>
      </c>
      <c r="C52" s="23">
        <v>110880</v>
      </c>
      <c r="D52" s="23">
        <v>8222</v>
      </c>
      <c r="E52" s="23">
        <v>0</v>
      </c>
      <c r="F52" s="23">
        <v>15398</v>
      </c>
      <c r="G52" s="23">
        <v>2464</v>
      </c>
      <c r="H52" s="23">
        <v>20802</v>
      </c>
      <c r="I52" s="23">
        <v>21047</v>
      </c>
      <c r="J52" s="23">
        <v>0</v>
      </c>
    </row>
    <row r="53" spans="1:10">
      <c r="A53" s="159" t="s">
        <v>375</v>
      </c>
      <c r="B53" s="23">
        <v>28355</v>
      </c>
      <c r="C53" s="23">
        <v>12804</v>
      </c>
      <c r="D53" s="23">
        <v>574</v>
      </c>
      <c r="E53" s="23">
        <v>764</v>
      </c>
      <c r="F53" s="23">
        <v>4019</v>
      </c>
      <c r="G53" s="23">
        <v>405</v>
      </c>
      <c r="H53" s="23">
        <v>1</v>
      </c>
      <c r="I53" s="23">
        <v>4714</v>
      </c>
      <c r="J53" s="23">
        <v>0</v>
      </c>
    </row>
    <row r="54" spans="1:10">
      <c r="A54" s="159" t="s">
        <v>376</v>
      </c>
      <c r="B54" s="23">
        <v>69292</v>
      </c>
      <c r="C54" s="23">
        <v>60889</v>
      </c>
      <c r="D54" s="23">
        <v>27514</v>
      </c>
      <c r="E54" s="23">
        <v>99</v>
      </c>
      <c r="F54" s="23">
        <v>9313</v>
      </c>
      <c r="G54" s="23">
        <v>3516</v>
      </c>
      <c r="H54" s="23">
        <v>12702</v>
      </c>
      <c r="I54" s="23">
        <v>10191</v>
      </c>
      <c r="J54" s="23">
        <v>212</v>
      </c>
    </row>
    <row r="55" spans="1:10">
      <c r="A55" s="159" t="s">
        <v>377</v>
      </c>
      <c r="B55" s="23">
        <v>16545</v>
      </c>
      <c r="C55" s="23">
        <v>35227</v>
      </c>
      <c r="D55" s="23">
        <v>200</v>
      </c>
      <c r="E55" s="23">
        <v>0</v>
      </c>
      <c r="F55" s="23">
        <v>1921</v>
      </c>
      <c r="G55" s="23">
        <v>9</v>
      </c>
      <c r="H55" s="23">
        <v>0</v>
      </c>
      <c r="I55" s="23">
        <v>5396</v>
      </c>
      <c r="J55" s="23">
        <v>80</v>
      </c>
    </row>
    <row r="56" spans="1:10">
      <c r="A56" s="159" t="s">
        <v>378</v>
      </c>
      <c r="B56" s="23">
        <v>38238</v>
      </c>
      <c r="C56" s="23">
        <v>8645</v>
      </c>
      <c r="D56" s="23">
        <v>537</v>
      </c>
      <c r="E56" s="23">
        <v>0</v>
      </c>
      <c r="F56" s="23">
        <v>6519</v>
      </c>
      <c r="G56" s="23">
        <v>74</v>
      </c>
      <c r="H56" s="23">
        <v>18220</v>
      </c>
      <c r="I56" s="23">
        <v>6854</v>
      </c>
      <c r="J56" s="23">
        <v>13</v>
      </c>
    </row>
    <row r="57" spans="1:10" ht="22.5" customHeight="1">
      <c r="A57" s="158" t="s">
        <v>379</v>
      </c>
      <c r="B57" s="23"/>
      <c r="C57" s="23"/>
      <c r="D57" s="23"/>
      <c r="E57" s="23"/>
      <c r="F57" s="23"/>
      <c r="G57" s="23"/>
      <c r="H57" s="23"/>
      <c r="I57" s="23"/>
      <c r="J57" s="23"/>
    </row>
    <row r="58" spans="1:10">
      <c r="A58" s="159" t="s">
        <v>380</v>
      </c>
      <c r="B58" s="23">
        <v>22587</v>
      </c>
      <c r="C58" s="23">
        <v>573</v>
      </c>
      <c r="D58" s="23">
        <v>1291</v>
      </c>
      <c r="E58" s="23">
        <v>0</v>
      </c>
      <c r="F58" s="23">
        <v>1865</v>
      </c>
      <c r="G58" s="23">
        <v>1508</v>
      </c>
      <c r="H58" s="23">
        <v>3094</v>
      </c>
      <c r="I58" s="23">
        <v>1533</v>
      </c>
      <c r="J58" s="23">
        <v>340</v>
      </c>
    </row>
    <row r="59" spans="1:10">
      <c r="A59" s="159" t="s">
        <v>381</v>
      </c>
      <c r="B59" s="23">
        <v>97382</v>
      </c>
      <c r="C59" s="23">
        <v>20341</v>
      </c>
      <c r="D59" s="23">
        <v>3035</v>
      </c>
      <c r="E59" s="23">
        <v>0</v>
      </c>
      <c r="F59" s="23">
        <v>7326</v>
      </c>
      <c r="G59" s="23">
        <v>1492</v>
      </c>
      <c r="H59" s="23">
        <v>21800</v>
      </c>
      <c r="I59" s="23">
        <v>9880</v>
      </c>
      <c r="J59" s="23">
        <v>45</v>
      </c>
    </row>
    <row r="60" spans="1:10">
      <c r="A60" s="159" t="s">
        <v>382</v>
      </c>
      <c r="B60" s="23">
        <v>34967</v>
      </c>
      <c r="C60" s="23">
        <v>2941</v>
      </c>
      <c r="D60" s="23">
        <v>416</v>
      </c>
      <c r="E60" s="23">
        <v>0</v>
      </c>
      <c r="F60" s="23">
        <v>3969</v>
      </c>
      <c r="G60" s="23">
        <v>0</v>
      </c>
      <c r="H60" s="23">
        <v>7350</v>
      </c>
      <c r="I60" s="23">
        <v>2770</v>
      </c>
      <c r="J60" s="23">
        <v>936</v>
      </c>
    </row>
    <row r="61" spans="1:10">
      <c r="A61" s="159" t="s">
        <v>383</v>
      </c>
      <c r="B61" s="23">
        <v>349257</v>
      </c>
      <c r="C61" s="23">
        <v>333128</v>
      </c>
      <c r="D61" s="23">
        <v>474938</v>
      </c>
      <c r="E61" s="23">
        <v>0</v>
      </c>
      <c r="F61" s="23">
        <v>19263</v>
      </c>
      <c r="G61" s="23">
        <v>378519</v>
      </c>
      <c r="H61" s="23">
        <v>43184</v>
      </c>
      <c r="I61" s="23">
        <v>67945</v>
      </c>
      <c r="J61" s="23">
        <v>4530</v>
      </c>
    </row>
    <row r="62" spans="1:10">
      <c r="A62" s="159" t="s">
        <v>384</v>
      </c>
      <c r="B62" s="23">
        <v>79324</v>
      </c>
      <c r="C62" s="23">
        <v>40587</v>
      </c>
      <c r="D62" s="23">
        <v>4600</v>
      </c>
      <c r="E62" s="23">
        <v>0</v>
      </c>
      <c r="F62" s="23">
        <v>5258</v>
      </c>
      <c r="G62" s="23">
        <v>606</v>
      </c>
      <c r="H62" s="23">
        <v>0</v>
      </c>
      <c r="I62" s="23">
        <v>9912</v>
      </c>
      <c r="J62" s="23">
        <v>127</v>
      </c>
    </row>
    <row r="63" spans="1:10">
      <c r="A63" s="159" t="s">
        <v>385</v>
      </c>
      <c r="B63" s="23">
        <v>150707</v>
      </c>
      <c r="C63" s="23">
        <v>50684</v>
      </c>
      <c r="D63" s="23">
        <v>3516</v>
      </c>
      <c r="E63" s="23">
        <v>0</v>
      </c>
      <c r="F63" s="23">
        <v>10503</v>
      </c>
      <c r="G63" s="23">
        <v>638</v>
      </c>
      <c r="H63" s="23">
        <v>19008</v>
      </c>
      <c r="I63" s="23">
        <v>27407</v>
      </c>
      <c r="J63" s="23">
        <v>1290</v>
      </c>
    </row>
    <row r="64" spans="1:10">
      <c r="A64" s="159" t="s">
        <v>386</v>
      </c>
      <c r="B64" s="23">
        <v>509715</v>
      </c>
      <c r="C64" s="23">
        <v>139824</v>
      </c>
      <c r="D64" s="23">
        <v>74097</v>
      </c>
      <c r="E64" s="23">
        <v>0</v>
      </c>
      <c r="F64" s="23">
        <v>14177</v>
      </c>
      <c r="G64" s="23">
        <v>37954</v>
      </c>
      <c r="H64" s="23">
        <v>30721</v>
      </c>
      <c r="I64" s="23">
        <v>60499</v>
      </c>
      <c r="J64" s="23">
        <v>569</v>
      </c>
    </row>
    <row r="65" spans="1:10">
      <c r="A65" s="159" t="s">
        <v>387</v>
      </c>
      <c r="B65" s="23">
        <v>54179</v>
      </c>
      <c r="C65" s="23">
        <v>37731</v>
      </c>
      <c r="D65" s="23">
        <v>1237</v>
      </c>
      <c r="E65" s="23">
        <v>0</v>
      </c>
      <c r="F65" s="23">
        <v>8065</v>
      </c>
      <c r="G65" s="23">
        <v>616</v>
      </c>
      <c r="H65" s="23">
        <v>4742</v>
      </c>
      <c r="I65" s="23">
        <v>6648</v>
      </c>
      <c r="J65" s="23">
        <v>0</v>
      </c>
    </row>
    <row r="66" spans="1:10">
      <c r="A66" s="159" t="s">
        <v>388</v>
      </c>
      <c r="B66" s="23">
        <v>37128</v>
      </c>
      <c r="C66" s="23">
        <v>13507</v>
      </c>
      <c r="D66" s="23">
        <v>3582</v>
      </c>
      <c r="E66" s="23">
        <v>0</v>
      </c>
      <c r="F66" s="23">
        <v>4641</v>
      </c>
      <c r="G66" s="23">
        <v>3247</v>
      </c>
      <c r="H66" s="23">
        <v>27309</v>
      </c>
      <c r="I66" s="23">
        <v>6241</v>
      </c>
      <c r="J66" s="23">
        <v>6389</v>
      </c>
    </row>
    <row r="67" spans="1:10">
      <c r="A67" s="159" t="s">
        <v>389</v>
      </c>
      <c r="B67" s="23">
        <v>33565</v>
      </c>
      <c r="C67" s="23">
        <v>11519</v>
      </c>
      <c r="D67" s="23">
        <v>189</v>
      </c>
      <c r="E67" s="23">
        <v>0</v>
      </c>
      <c r="F67" s="23">
        <v>2910</v>
      </c>
      <c r="G67" s="23">
        <v>41</v>
      </c>
      <c r="H67" s="23">
        <v>4224</v>
      </c>
      <c r="I67" s="23">
        <v>1819</v>
      </c>
      <c r="J67" s="23">
        <v>0</v>
      </c>
    </row>
    <row r="68" spans="1:10">
      <c r="A68" s="159" t="s">
        <v>390</v>
      </c>
      <c r="B68" s="23">
        <v>2381</v>
      </c>
      <c r="C68" s="23">
        <v>12689</v>
      </c>
      <c r="D68" s="23">
        <v>21</v>
      </c>
      <c r="E68" s="23">
        <v>0</v>
      </c>
      <c r="F68" s="23">
        <v>373</v>
      </c>
      <c r="G68" s="23">
        <v>0</v>
      </c>
      <c r="H68" s="23">
        <v>0</v>
      </c>
      <c r="I68" s="23">
        <v>357</v>
      </c>
      <c r="J68" s="23">
        <v>10</v>
      </c>
    </row>
    <row r="69" spans="1:10">
      <c r="A69" s="159" t="s">
        <v>391</v>
      </c>
      <c r="B69" s="23">
        <v>36170</v>
      </c>
      <c r="C69" s="23">
        <v>11741</v>
      </c>
      <c r="D69" s="23">
        <v>995</v>
      </c>
      <c r="E69" s="23">
        <v>0</v>
      </c>
      <c r="F69" s="23">
        <v>2834</v>
      </c>
      <c r="G69" s="23">
        <v>43</v>
      </c>
      <c r="H69" s="23">
        <v>6710</v>
      </c>
      <c r="I69" s="23">
        <v>2026</v>
      </c>
      <c r="J69" s="23">
        <v>0</v>
      </c>
    </row>
    <row r="70" spans="1:10">
      <c r="A70" s="159" t="s">
        <v>392</v>
      </c>
      <c r="B70" s="23">
        <v>15858</v>
      </c>
      <c r="C70" s="23">
        <v>10013</v>
      </c>
      <c r="D70" s="23">
        <v>97</v>
      </c>
      <c r="E70" s="23">
        <v>1711</v>
      </c>
      <c r="F70" s="23">
        <v>0</v>
      </c>
      <c r="G70" s="23">
        <v>25</v>
      </c>
      <c r="H70" s="23">
        <v>4150</v>
      </c>
      <c r="I70" s="23">
        <v>1242</v>
      </c>
      <c r="J70" s="23">
        <v>0</v>
      </c>
    </row>
    <row r="71" spans="1:10" ht="25.5" customHeight="1">
      <c r="A71" s="158" t="s">
        <v>393</v>
      </c>
      <c r="B71" s="23"/>
      <c r="C71" s="23"/>
      <c r="D71" s="23"/>
      <c r="E71" s="23"/>
      <c r="F71" s="23"/>
      <c r="G71" s="23"/>
      <c r="H71" s="23"/>
      <c r="I71" s="23"/>
      <c r="J71" s="23"/>
    </row>
    <row r="72" spans="1:10">
      <c r="A72" s="159" t="s">
        <v>394</v>
      </c>
      <c r="B72" s="23">
        <v>20996</v>
      </c>
      <c r="C72" s="23">
        <v>5998</v>
      </c>
      <c r="D72" s="23">
        <v>788</v>
      </c>
      <c r="E72" s="23">
        <v>0</v>
      </c>
      <c r="F72" s="23">
        <v>1387</v>
      </c>
      <c r="G72" s="23">
        <v>0</v>
      </c>
      <c r="H72" s="23">
        <v>3561</v>
      </c>
      <c r="I72" s="23">
        <v>3693</v>
      </c>
      <c r="J72" s="23">
        <v>0</v>
      </c>
    </row>
    <row r="73" spans="1:10">
      <c r="A73" s="159" t="s">
        <v>395</v>
      </c>
      <c r="B73" s="23">
        <v>123847</v>
      </c>
      <c r="C73" s="23">
        <v>26994</v>
      </c>
      <c r="D73" s="23">
        <v>785</v>
      </c>
      <c r="E73" s="23">
        <v>0</v>
      </c>
      <c r="F73" s="23">
        <v>7361</v>
      </c>
      <c r="G73" s="23">
        <v>430</v>
      </c>
      <c r="H73" s="23">
        <v>73758</v>
      </c>
      <c r="I73" s="23">
        <v>15067</v>
      </c>
      <c r="J73" s="23">
        <v>636</v>
      </c>
    </row>
    <row r="74" spans="1:10">
      <c r="A74" s="159" t="s">
        <v>396</v>
      </c>
      <c r="B74" s="23">
        <v>78973</v>
      </c>
      <c r="C74" s="23">
        <v>80415</v>
      </c>
      <c r="D74" s="23">
        <v>5292</v>
      </c>
      <c r="E74" s="23">
        <v>0</v>
      </c>
      <c r="F74" s="23">
        <v>7577</v>
      </c>
      <c r="G74" s="23">
        <v>63</v>
      </c>
      <c r="H74" s="23">
        <v>15584</v>
      </c>
      <c r="I74" s="23">
        <v>6814</v>
      </c>
      <c r="J74" s="23">
        <v>12</v>
      </c>
    </row>
    <row r="75" spans="1:10">
      <c r="A75" s="159" t="s">
        <v>397</v>
      </c>
      <c r="B75" s="23">
        <v>37733</v>
      </c>
      <c r="C75" s="23">
        <v>5286</v>
      </c>
      <c r="D75" s="23">
        <v>4040</v>
      </c>
      <c r="E75" s="23">
        <v>0</v>
      </c>
      <c r="F75" s="23">
        <v>233</v>
      </c>
      <c r="G75" s="23">
        <v>1098</v>
      </c>
      <c r="H75" s="23">
        <v>14356</v>
      </c>
      <c r="I75" s="23">
        <v>2175</v>
      </c>
      <c r="J75" s="23">
        <v>8</v>
      </c>
    </row>
    <row r="76" spans="1:10">
      <c r="A76" s="159" t="s">
        <v>398</v>
      </c>
      <c r="B76" s="23">
        <v>29511</v>
      </c>
      <c r="C76" s="23">
        <v>6276</v>
      </c>
      <c r="D76" s="23">
        <v>1734</v>
      </c>
      <c r="E76" s="23">
        <v>0</v>
      </c>
      <c r="F76" s="23">
        <v>2299</v>
      </c>
      <c r="G76" s="23">
        <v>29</v>
      </c>
      <c r="H76" s="23">
        <v>1946</v>
      </c>
      <c r="I76" s="23">
        <v>2462</v>
      </c>
      <c r="J76" s="23">
        <v>168</v>
      </c>
    </row>
    <row r="77" spans="1:10">
      <c r="A77" s="159" t="s">
        <v>399</v>
      </c>
      <c r="B77" s="23">
        <v>582845</v>
      </c>
      <c r="C77" s="23">
        <v>150893</v>
      </c>
      <c r="D77" s="23">
        <v>29480</v>
      </c>
      <c r="E77" s="23">
        <v>0</v>
      </c>
      <c r="F77" s="23">
        <v>22486</v>
      </c>
      <c r="G77" s="23">
        <v>2928</v>
      </c>
      <c r="H77" s="23">
        <v>79859</v>
      </c>
      <c r="I77" s="23">
        <v>49778</v>
      </c>
      <c r="J77" s="23">
        <v>9</v>
      </c>
    </row>
    <row r="78" spans="1:10">
      <c r="A78" s="159" t="s">
        <v>400</v>
      </c>
      <c r="B78" s="23">
        <v>18075</v>
      </c>
      <c r="C78" s="23">
        <v>11248</v>
      </c>
      <c r="D78" s="23">
        <v>758</v>
      </c>
      <c r="E78" s="23">
        <v>0</v>
      </c>
      <c r="F78" s="23">
        <v>2193</v>
      </c>
      <c r="G78" s="23">
        <v>46</v>
      </c>
      <c r="H78" s="23">
        <v>4300</v>
      </c>
      <c r="I78" s="23">
        <v>1626</v>
      </c>
      <c r="J78" s="23">
        <v>43</v>
      </c>
    </row>
    <row r="79" spans="1:10">
      <c r="A79" s="159" t="s">
        <v>401</v>
      </c>
      <c r="B79" s="23">
        <v>181065</v>
      </c>
      <c r="C79" s="23">
        <v>35075</v>
      </c>
      <c r="D79" s="23">
        <v>4261</v>
      </c>
      <c r="E79" s="23">
        <v>228</v>
      </c>
      <c r="F79" s="23">
        <v>8439</v>
      </c>
      <c r="G79" s="23">
        <v>1276</v>
      </c>
      <c r="H79" s="23">
        <v>52245</v>
      </c>
      <c r="I79" s="23">
        <v>19514</v>
      </c>
      <c r="J79" s="23">
        <v>0</v>
      </c>
    </row>
    <row r="80" spans="1:10">
      <c r="A80" s="159" t="s">
        <v>402</v>
      </c>
      <c r="B80" s="23">
        <v>53886</v>
      </c>
      <c r="C80" s="23">
        <v>6422</v>
      </c>
      <c r="D80" s="23">
        <v>1510</v>
      </c>
      <c r="E80" s="23">
        <v>0</v>
      </c>
      <c r="F80" s="23">
        <v>4814</v>
      </c>
      <c r="G80" s="23">
        <v>29</v>
      </c>
      <c r="H80" s="23">
        <v>18162</v>
      </c>
      <c r="I80" s="23">
        <v>5053</v>
      </c>
      <c r="J80" s="23">
        <v>568</v>
      </c>
    </row>
    <row r="81" spans="1:10">
      <c r="A81" s="159" t="s">
        <v>403</v>
      </c>
      <c r="B81" s="23">
        <v>86370</v>
      </c>
      <c r="C81" s="23">
        <v>24465</v>
      </c>
      <c r="D81" s="23">
        <v>1150</v>
      </c>
      <c r="E81" s="23">
        <v>0</v>
      </c>
      <c r="F81" s="23">
        <v>8608</v>
      </c>
      <c r="G81" s="23">
        <v>17</v>
      </c>
      <c r="H81" s="23">
        <v>28724</v>
      </c>
      <c r="I81" s="23">
        <v>7554</v>
      </c>
      <c r="J81" s="23">
        <v>0</v>
      </c>
    </row>
    <row r="82" spans="1:10">
      <c r="A82" s="159" t="s">
        <v>404</v>
      </c>
      <c r="B82" s="23">
        <v>44760</v>
      </c>
      <c r="C82" s="23">
        <v>10285</v>
      </c>
      <c r="D82" s="23">
        <v>751</v>
      </c>
      <c r="E82" s="23">
        <v>0</v>
      </c>
      <c r="F82" s="23">
        <v>5620</v>
      </c>
      <c r="G82" s="23">
        <v>33</v>
      </c>
      <c r="H82" s="23">
        <v>4</v>
      </c>
      <c r="I82" s="23">
        <v>4561</v>
      </c>
      <c r="J82" s="23">
        <v>0</v>
      </c>
    </row>
    <row r="83" spans="1:10">
      <c r="A83" s="159" t="s">
        <v>405</v>
      </c>
      <c r="B83" s="23">
        <v>89548</v>
      </c>
      <c r="C83" s="23">
        <v>44068</v>
      </c>
      <c r="D83" s="23">
        <v>9836</v>
      </c>
      <c r="E83" s="23">
        <v>0</v>
      </c>
      <c r="F83" s="23">
        <v>3669</v>
      </c>
      <c r="G83" s="23">
        <v>1540</v>
      </c>
      <c r="H83" s="23">
        <v>22607</v>
      </c>
      <c r="I83" s="23">
        <v>12313</v>
      </c>
      <c r="J83" s="23">
        <v>446</v>
      </c>
    </row>
    <row r="84" spans="1:10">
      <c r="A84" s="159" t="s">
        <v>406</v>
      </c>
      <c r="B84" s="23">
        <v>118535</v>
      </c>
      <c r="C84" s="23">
        <v>53001</v>
      </c>
      <c r="D84" s="23">
        <v>42974</v>
      </c>
      <c r="E84" s="23">
        <v>0</v>
      </c>
      <c r="F84" s="23">
        <v>10045</v>
      </c>
      <c r="G84" s="23">
        <v>33567</v>
      </c>
      <c r="H84" s="23">
        <v>6439</v>
      </c>
      <c r="I84" s="23">
        <v>7838</v>
      </c>
      <c r="J84" s="23">
        <v>227</v>
      </c>
    </row>
    <row r="85" spans="1:10" ht="24" customHeight="1">
      <c r="A85" s="158" t="s">
        <v>407</v>
      </c>
      <c r="B85" s="23"/>
      <c r="C85" s="23"/>
      <c r="D85" s="23"/>
      <c r="E85" s="23"/>
      <c r="F85" s="23"/>
      <c r="G85" s="23"/>
      <c r="H85" s="23"/>
      <c r="I85" s="23"/>
      <c r="J85" s="23"/>
    </row>
    <row r="86" spans="1:10">
      <c r="A86" s="159" t="s">
        <v>408</v>
      </c>
      <c r="B86" s="23">
        <v>72394</v>
      </c>
      <c r="C86" s="23">
        <v>24365</v>
      </c>
      <c r="D86" s="23">
        <v>2328</v>
      </c>
      <c r="E86" s="23">
        <v>0</v>
      </c>
      <c r="F86" s="23">
        <v>4571</v>
      </c>
      <c r="G86" s="23">
        <v>1416</v>
      </c>
      <c r="H86" s="23">
        <v>14227</v>
      </c>
      <c r="I86" s="23">
        <v>7731</v>
      </c>
      <c r="J86" s="23">
        <v>356</v>
      </c>
    </row>
    <row r="87" spans="1:10">
      <c r="A87" s="159" t="s">
        <v>409</v>
      </c>
      <c r="B87" s="23">
        <v>33507</v>
      </c>
      <c r="C87" s="23">
        <v>10297</v>
      </c>
      <c r="D87" s="23">
        <v>1091</v>
      </c>
      <c r="E87" s="23">
        <v>0</v>
      </c>
      <c r="F87" s="23">
        <v>1421</v>
      </c>
      <c r="G87" s="23">
        <v>122</v>
      </c>
      <c r="H87" s="23">
        <v>4708</v>
      </c>
      <c r="I87" s="23">
        <v>2435</v>
      </c>
      <c r="J87" s="23">
        <v>0</v>
      </c>
    </row>
    <row r="88" spans="1:10">
      <c r="A88" s="159" t="s">
        <v>410</v>
      </c>
      <c r="B88" s="23">
        <v>127770</v>
      </c>
      <c r="C88" s="23">
        <v>45564</v>
      </c>
      <c r="D88" s="23">
        <v>2732</v>
      </c>
      <c r="E88" s="23">
        <v>0</v>
      </c>
      <c r="F88" s="23">
        <v>7848</v>
      </c>
      <c r="G88" s="23">
        <v>1331</v>
      </c>
      <c r="H88" s="23">
        <v>36272</v>
      </c>
      <c r="I88" s="23">
        <v>12788</v>
      </c>
      <c r="J88" s="23">
        <v>101</v>
      </c>
    </row>
    <row r="89" spans="1:10">
      <c r="A89" s="159" t="s">
        <v>411</v>
      </c>
      <c r="B89" s="23">
        <v>37772</v>
      </c>
      <c r="C89" s="23">
        <v>12024</v>
      </c>
      <c r="D89" s="23">
        <v>727</v>
      </c>
      <c r="E89" s="23">
        <v>3465</v>
      </c>
      <c r="F89" s="23">
        <v>62</v>
      </c>
      <c r="G89" s="23">
        <v>889</v>
      </c>
      <c r="H89" s="23">
        <v>3913</v>
      </c>
      <c r="I89" s="23">
        <v>1635</v>
      </c>
      <c r="J89" s="23">
        <v>288</v>
      </c>
    </row>
    <row r="90" spans="1:10">
      <c r="A90" s="159" t="s">
        <v>412</v>
      </c>
      <c r="B90" s="23">
        <v>56969</v>
      </c>
      <c r="C90" s="23">
        <v>18077</v>
      </c>
      <c r="D90" s="23">
        <v>2545</v>
      </c>
      <c r="E90" s="23">
        <v>0</v>
      </c>
      <c r="F90" s="23">
        <v>3423</v>
      </c>
      <c r="G90" s="23">
        <v>457</v>
      </c>
      <c r="H90" s="23">
        <v>8291</v>
      </c>
      <c r="I90" s="23">
        <v>5225</v>
      </c>
      <c r="J90" s="23">
        <v>0</v>
      </c>
    </row>
    <row r="91" spans="1:10">
      <c r="A91" s="159" t="s">
        <v>413</v>
      </c>
      <c r="B91" s="23">
        <v>34742</v>
      </c>
      <c r="C91" s="23">
        <v>6786</v>
      </c>
      <c r="D91" s="23">
        <v>522</v>
      </c>
      <c r="E91" s="23">
        <v>1080</v>
      </c>
      <c r="F91" s="23">
        <v>3297</v>
      </c>
      <c r="G91" s="23">
        <v>46</v>
      </c>
      <c r="H91" s="23">
        <v>3328</v>
      </c>
      <c r="I91" s="23">
        <v>1684</v>
      </c>
      <c r="J91" s="23">
        <v>131</v>
      </c>
    </row>
    <row r="92" spans="1:10">
      <c r="A92" s="159" t="s">
        <v>414</v>
      </c>
      <c r="B92" s="23">
        <v>329408</v>
      </c>
      <c r="C92" s="23">
        <v>140793</v>
      </c>
      <c r="D92" s="23">
        <v>16402</v>
      </c>
      <c r="E92" s="23">
        <v>0</v>
      </c>
      <c r="F92" s="23">
        <v>14044</v>
      </c>
      <c r="G92" s="23">
        <v>362</v>
      </c>
      <c r="H92" s="23">
        <v>50292</v>
      </c>
      <c r="I92" s="23">
        <v>47971</v>
      </c>
      <c r="J92" s="23">
        <v>678</v>
      </c>
    </row>
    <row r="93" spans="1:10">
      <c r="A93" s="159" t="s">
        <v>415</v>
      </c>
      <c r="B93" s="23">
        <v>71480</v>
      </c>
      <c r="C93" s="23">
        <v>2891</v>
      </c>
      <c r="D93" s="23">
        <v>1676</v>
      </c>
      <c r="E93" s="23">
        <v>0</v>
      </c>
      <c r="F93" s="23">
        <v>3729</v>
      </c>
      <c r="G93" s="23">
        <v>34</v>
      </c>
      <c r="H93" s="23">
        <v>17656</v>
      </c>
      <c r="I93" s="23">
        <v>5724</v>
      </c>
      <c r="J93" s="23">
        <v>89</v>
      </c>
    </row>
    <row r="94" spans="1:10" ht="24" customHeight="1">
      <c r="A94" s="158" t="s">
        <v>416</v>
      </c>
      <c r="B94" s="23"/>
      <c r="C94" s="23"/>
      <c r="D94" s="23"/>
      <c r="E94" s="23"/>
      <c r="F94" s="23"/>
      <c r="G94" s="23"/>
      <c r="H94" s="23"/>
      <c r="I94" s="23"/>
      <c r="J94" s="23"/>
    </row>
    <row r="95" spans="1:10">
      <c r="A95" s="159" t="s">
        <v>417</v>
      </c>
      <c r="B95" s="23">
        <v>46942</v>
      </c>
      <c r="C95" s="23">
        <v>6318</v>
      </c>
      <c r="D95" s="23">
        <v>791</v>
      </c>
      <c r="E95" s="23">
        <v>0</v>
      </c>
      <c r="F95" s="23">
        <v>4261</v>
      </c>
      <c r="G95" s="23">
        <v>45</v>
      </c>
      <c r="H95" s="23">
        <v>9853</v>
      </c>
      <c r="I95" s="23">
        <v>3770</v>
      </c>
      <c r="J95" s="23">
        <v>0</v>
      </c>
    </row>
    <row r="96" spans="1:10">
      <c r="A96" s="159" t="s">
        <v>418</v>
      </c>
      <c r="B96" s="23">
        <v>57434</v>
      </c>
      <c r="C96" s="23">
        <v>964</v>
      </c>
      <c r="D96" s="23">
        <v>124</v>
      </c>
      <c r="E96" s="23">
        <v>0</v>
      </c>
      <c r="F96" s="23">
        <v>2695</v>
      </c>
      <c r="G96" s="23">
        <v>180</v>
      </c>
      <c r="H96" s="23">
        <v>12312</v>
      </c>
      <c r="I96" s="23">
        <v>3775</v>
      </c>
      <c r="J96" s="23">
        <v>0</v>
      </c>
    </row>
    <row r="97" spans="1:10">
      <c r="A97" s="159" t="s">
        <v>419</v>
      </c>
      <c r="B97" s="23">
        <v>61384</v>
      </c>
      <c r="C97" s="23">
        <v>29482</v>
      </c>
      <c r="D97" s="23">
        <v>496</v>
      </c>
      <c r="E97" s="23">
        <v>40</v>
      </c>
      <c r="F97" s="23">
        <v>1209</v>
      </c>
      <c r="G97" s="23">
        <v>607</v>
      </c>
      <c r="H97" s="23">
        <v>4844</v>
      </c>
      <c r="I97" s="23">
        <v>6389</v>
      </c>
      <c r="J97" s="23">
        <v>115</v>
      </c>
    </row>
    <row r="98" spans="1:10">
      <c r="A98" s="159" t="s">
        <v>420</v>
      </c>
      <c r="B98" s="23">
        <v>26381</v>
      </c>
      <c r="C98" s="23">
        <v>2041</v>
      </c>
      <c r="D98" s="23">
        <v>1266</v>
      </c>
      <c r="E98" s="23">
        <v>0</v>
      </c>
      <c r="F98" s="23">
        <v>2789</v>
      </c>
      <c r="G98" s="23">
        <v>0</v>
      </c>
      <c r="H98" s="23">
        <v>3527</v>
      </c>
      <c r="I98" s="23">
        <v>1692</v>
      </c>
      <c r="J98" s="23">
        <v>0</v>
      </c>
    </row>
    <row r="99" spans="1:10">
      <c r="A99" s="159" t="s">
        <v>421</v>
      </c>
      <c r="B99" s="23">
        <v>275945</v>
      </c>
      <c r="C99" s="23">
        <v>93859</v>
      </c>
      <c r="D99" s="23">
        <v>15227</v>
      </c>
      <c r="E99" s="23">
        <v>0</v>
      </c>
      <c r="F99" s="23">
        <v>14721</v>
      </c>
      <c r="G99" s="23">
        <v>2541</v>
      </c>
      <c r="H99" s="23">
        <v>0</v>
      </c>
      <c r="I99" s="23">
        <v>34391</v>
      </c>
      <c r="J99" s="23">
        <v>329</v>
      </c>
    </row>
    <row r="100" spans="1:10">
      <c r="A100" s="159" t="s">
        <v>422</v>
      </c>
      <c r="B100" s="23">
        <v>85290</v>
      </c>
      <c r="C100" s="23">
        <v>7559</v>
      </c>
      <c r="D100" s="23">
        <v>930</v>
      </c>
      <c r="E100" s="23">
        <v>0</v>
      </c>
      <c r="F100" s="23">
        <v>11071</v>
      </c>
      <c r="G100" s="23">
        <v>0</v>
      </c>
      <c r="H100" s="23">
        <v>32074</v>
      </c>
      <c r="I100" s="23">
        <v>9141</v>
      </c>
      <c r="J100" s="23">
        <v>0</v>
      </c>
    </row>
    <row r="101" spans="1:10">
      <c r="A101" s="159" t="s">
        <v>423</v>
      </c>
      <c r="B101" s="23">
        <v>60592</v>
      </c>
      <c r="C101" s="23">
        <v>15054</v>
      </c>
      <c r="D101" s="23">
        <v>5573</v>
      </c>
      <c r="E101" s="23">
        <v>0</v>
      </c>
      <c r="F101" s="23">
        <v>3327</v>
      </c>
      <c r="G101" s="23">
        <v>3841</v>
      </c>
      <c r="H101" s="23">
        <v>4968</v>
      </c>
      <c r="I101" s="23">
        <v>9053</v>
      </c>
      <c r="J101" s="23">
        <v>193</v>
      </c>
    </row>
    <row r="102" spans="1:10">
      <c r="A102" s="159" t="s">
        <v>424</v>
      </c>
      <c r="B102" s="23">
        <v>103135</v>
      </c>
      <c r="C102" s="23">
        <v>14544</v>
      </c>
      <c r="D102" s="23">
        <v>3945</v>
      </c>
      <c r="E102" s="23">
        <v>0</v>
      </c>
      <c r="F102" s="23">
        <v>8514</v>
      </c>
      <c r="G102" s="23">
        <v>653</v>
      </c>
      <c r="H102" s="23">
        <v>32515</v>
      </c>
      <c r="I102" s="23">
        <v>11678</v>
      </c>
      <c r="J102" s="23">
        <v>395</v>
      </c>
    </row>
    <row r="103" spans="1:10">
      <c r="A103" s="159" t="s">
        <v>425</v>
      </c>
      <c r="B103" s="23">
        <v>95375</v>
      </c>
      <c r="C103" s="23">
        <v>30815</v>
      </c>
      <c r="D103" s="23">
        <v>4160</v>
      </c>
      <c r="E103" s="23">
        <v>0</v>
      </c>
      <c r="F103" s="23">
        <v>4302</v>
      </c>
      <c r="G103" s="23">
        <v>533</v>
      </c>
      <c r="H103" s="23">
        <v>20275</v>
      </c>
      <c r="I103" s="23">
        <v>8988</v>
      </c>
      <c r="J103" s="23">
        <v>0</v>
      </c>
    </row>
    <row r="104" spans="1:10">
      <c r="A104" s="159" t="s">
        <v>426</v>
      </c>
      <c r="B104" s="23">
        <v>21981</v>
      </c>
      <c r="C104" s="23">
        <v>6346</v>
      </c>
      <c r="D104" s="23">
        <v>634</v>
      </c>
      <c r="E104" s="23">
        <v>2881</v>
      </c>
      <c r="F104" s="23">
        <v>0</v>
      </c>
      <c r="G104" s="23">
        <v>515</v>
      </c>
      <c r="H104" s="23">
        <v>1803</v>
      </c>
      <c r="I104" s="23">
        <v>2556</v>
      </c>
      <c r="J104" s="23">
        <v>0</v>
      </c>
    </row>
    <row r="105" spans="1:10">
      <c r="A105" s="159" t="s">
        <v>427</v>
      </c>
      <c r="B105" s="23">
        <v>66260</v>
      </c>
      <c r="C105" s="23">
        <v>20141</v>
      </c>
      <c r="D105" s="23">
        <v>1143</v>
      </c>
      <c r="E105" s="23">
        <v>0</v>
      </c>
      <c r="F105" s="23">
        <v>3982</v>
      </c>
      <c r="G105" s="23">
        <v>339</v>
      </c>
      <c r="H105" s="23">
        <v>7352</v>
      </c>
      <c r="I105" s="23">
        <v>4855</v>
      </c>
      <c r="J105" s="23">
        <v>0</v>
      </c>
    </row>
    <row r="106" spans="1:10">
      <c r="A106" s="159" t="s">
        <v>428</v>
      </c>
      <c r="B106" s="23">
        <v>125070</v>
      </c>
      <c r="C106" s="23">
        <v>61706</v>
      </c>
      <c r="D106" s="23">
        <v>7259</v>
      </c>
      <c r="E106" s="23">
        <v>0</v>
      </c>
      <c r="F106" s="23">
        <v>10827</v>
      </c>
      <c r="G106" s="23">
        <v>4504</v>
      </c>
      <c r="H106" s="23">
        <v>12545</v>
      </c>
      <c r="I106" s="23">
        <v>10940</v>
      </c>
      <c r="J106" s="23">
        <v>576</v>
      </c>
    </row>
    <row r="107" spans="1:10" ht="24" customHeight="1">
      <c r="A107" s="158" t="s">
        <v>429</v>
      </c>
      <c r="B107" s="23"/>
      <c r="C107" s="23"/>
      <c r="D107" s="23"/>
      <c r="E107" s="23"/>
      <c r="F107" s="23"/>
      <c r="G107" s="23"/>
      <c r="H107" s="23"/>
      <c r="I107" s="23"/>
      <c r="J107" s="23"/>
    </row>
    <row r="108" spans="1:10">
      <c r="A108" s="159" t="s">
        <v>430</v>
      </c>
      <c r="B108" s="23">
        <v>147061</v>
      </c>
      <c r="C108" s="23">
        <v>84414</v>
      </c>
      <c r="D108" s="23">
        <v>6557</v>
      </c>
      <c r="E108" s="23">
        <v>0</v>
      </c>
      <c r="F108" s="23">
        <v>6526</v>
      </c>
      <c r="G108" s="23">
        <v>1086</v>
      </c>
      <c r="H108" s="23">
        <v>0</v>
      </c>
      <c r="I108" s="23">
        <v>33848</v>
      </c>
      <c r="J108" s="23">
        <v>0</v>
      </c>
    </row>
    <row r="109" spans="1:10" ht="25.5" customHeight="1">
      <c r="A109" s="158" t="s">
        <v>431</v>
      </c>
      <c r="B109" s="23"/>
      <c r="C109" s="23"/>
      <c r="D109" s="23"/>
      <c r="E109" s="23"/>
      <c r="F109" s="23"/>
      <c r="G109" s="23"/>
      <c r="H109" s="23"/>
      <c r="I109" s="23"/>
      <c r="J109" s="23"/>
    </row>
    <row r="110" spans="1:10">
      <c r="A110" s="159" t="s">
        <v>432</v>
      </c>
      <c r="B110" s="23">
        <v>113192</v>
      </c>
      <c r="C110" s="23">
        <v>67883</v>
      </c>
      <c r="D110" s="23">
        <v>8933</v>
      </c>
      <c r="E110" s="23">
        <v>7144</v>
      </c>
      <c r="F110" s="23">
        <v>0</v>
      </c>
      <c r="G110" s="23">
        <v>4</v>
      </c>
      <c r="H110" s="23">
        <v>0</v>
      </c>
      <c r="I110" s="23">
        <v>10089</v>
      </c>
      <c r="J110" s="23">
        <v>2247</v>
      </c>
    </row>
    <row r="111" spans="1:10">
      <c r="A111" s="159" t="s">
        <v>433</v>
      </c>
      <c r="B111" s="23">
        <v>313931</v>
      </c>
      <c r="C111" s="23">
        <v>63767</v>
      </c>
      <c r="D111" s="23">
        <v>21093</v>
      </c>
      <c r="E111" s="23">
        <v>828</v>
      </c>
      <c r="F111" s="23">
        <v>28199</v>
      </c>
      <c r="G111" s="23">
        <v>1031</v>
      </c>
      <c r="H111" s="23">
        <v>46762</v>
      </c>
      <c r="I111" s="23">
        <v>26294</v>
      </c>
      <c r="J111" s="23">
        <v>1674</v>
      </c>
    </row>
    <row r="112" spans="1:10">
      <c r="A112" s="159" t="s">
        <v>434</v>
      </c>
      <c r="B112" s="23">
        <v>62369</v>
      </c>
      <c r="C112" s="23">
        <v>21528</v>
      </c>
      <c r="D112" s="23">
        <v>3082</v>
      </c>
      <c r="E112" s="23">
        <v>0</v>
      </c>
      <c r="F112" s="23">
        <v>3433</v>
      </c>
      <c r="G112" s="23">
        <v>185</v>
      </c>
      <c r="H112" s="23">
        <v>15325</v>
      </c>
      <c r="I112" s="23">
        <v>6464</v>
      </c>
      <c r="J112" s="23">
        <v>27</v>
      </c>
    </row>
    <row r="113" spans="1:10">
      <c r="A113" s="159" t="s">
        <v>435</v>
      </c>
      <c r="B113" s="23">
        <v>99239</v>
      </c>
      <c r="C113" s="23">
        <v>51492</v>
      </c>
      <c r="D113" s="23">
        <v>677</v>
      </c>
      <c r="E113" s="23">
        <v>0</v>
      </c>
      <c r="F113" s="23">
        <v>4282</v>
      </c>
      <c r="G113" s="23">
        <v>471</v>
      </c>
      <c r="H113" s="23">
        <v>29344</v>
      </c>
      <c r="I113" s="23">
        <v>13441</v>
      </c>
      <c r="J113" s="23">
        <v>1535</v>
      </c>
    </row>
    <row r="114" spans="1:10">
      <c r="A114" s="159" t="s">
        <v>436</v>
      </c>
      <c r="B114" s="23">
        <v>80739</v>
      </c>
      <c r="C114" s="23">
        <v>6306</v>
      </c>
      <c r="D114" s="23">
        <v>1217</v>
      </c>
      <c r="E114" s="23">
        <v>0</v>
      </c>
      <c r="F114" s="23">
        <v>8684</v>
      </c>
      <c r="G114" s="23">
        <v>170</v>
      </c>
      <c r="H114" s="23">
        <v>24765</v>
      </c>
      <c r="I114" s="23">
        <v>7981</v>
      </c>
      <c r="J114" s="23">
        <v>2406</v>
      </c>
    </row>
    <row r="115" spans="1:10">
      <c r="A115" s="159" t="s">
        <v>437</v>
      </c>
      <c r="B115" s="23"/>
      <c r="C115" s="23"/>
      <c r="D115" s="23"/>
      <c r="E115" s="23"/>
      <c r="F115" s="23"/>
      <c r="G115" s="23"/>
      <c r="H115" s="23"/>
      <c r="I115" s="23"/>
      <c r="J115" s="23"/>
    </row>
    <row r="116" spans="1:10">
      <c r="A116" s="159" t="s">
        <v>438</v>
      </c>
      <c r="B116" s="23">
        <v>1342</v>
      </c>
      <c r="C116" s="23">
        <v>82842</v>
      </c>
      <c r="D116" s="23">
        <v>9</v>
      </c>
      <c r="E116" s="23">
        <v>429</v>
      </c>
      <c r="F116" s="23">
        <v>639</v>
      </c>
      <c r="G116" s="23">
        <v>0</v>
      </c>
      <c r="H116" s="23">
        <v>16146</v>
      </c>
      <c r="I116" s="23">
        <v>8824</v>
      </c>
      <c r="J116" s="23">
        <v>0</v>
      </c>
    </row>
    <row r="117" spans="1:10">
      <c r="A117" s="159" t="s">
        <v>439</v>
      </c>
      <c r="B117" s="23">
        <v>43188</v>
      </c>
      <c r="C117" s="23">
        <v>7243</v>
      </c>
      <c r="D117" s="23">
        <v>535</v>
      </c>
      <c r="E117" s="23">
        <v>0</v>
      </c>
      <c r="F117" s="23">
        <v>4497</v>
      </c>
      <c r="G117" s="23">
        <v>0</v>
      </c>
      <c r="H117" s="23">
        <v>9461</v>
      </c>
      <c r="I117" s="23">
        <v>3935</v>
      </c>
      <c r="J117" s="23">
        <v>0</v>
      </c>
    </row>
    <row r="118" spans="1:10">
      <c r="A118" s="159" t="s">
        <v>440</v>
      </c>
      <c r="B118" s="23">
        <v>19880</v>
      </c>
      <c r="C118" s="23">
        <v>16906</v>
      </c>
      <c r="D118" s="23">
        <v>651</v>
      </c>
      <c r="E118" s="23">
        <v>1578</v>
      </c>
      <c r="F118" s="23">
        <v>2517</v>
      </c>
      <c r="G118" s="23">
        <v>11</v>
      </c>
      <c r="H118" s="23">
        <v>827</v>
      </c>
      <c r="I118" s="23">
        <v>6994</v>
      </c>
      <c r="J118" s="23">
        <v>0</v>
      </c>
    </row>
    <row r="119" spans="1:10">
      <c r="A119" s="159" t="s">
        <v>441</v>
      </c>
      <c r="B119" s="23">
        <v>39658</v>
      </c>
      <c r="C119" s="23">
        <v>5451</v>
      </c>
      <c r="D119" s="23">
        <v>377</v>
      </c>
      <c r="E119" s="23">
        <v>0</v>
      </c>
      <c r="F119" s="23">
        <v>3488</v>
      </c>
      <c r="G119" s="23">
        <v>0</v>
      </c>
      <c r="H119" s="23">
        <v>12540</v>
      </c>
      <c r="I119" s="23">
        <v>6561</v>
      </c>
      <c r="J119" s="23">
        <v>0</v>
      </c>
    </row>
    <row r="120" spans="1:10">
      <c r="A120" s="159" t="s">
        <v>442</v>
      </c>
      <c r="B120" s="23">
        <v>149647</v>
      </c>
      <c r="C120" s="23">
        <v>19778</v>
      </c>
      <c r="D120" s="23">
        <v>3651</v>
      </c>
      <c r="E120" s="23">
        <v>0</v>
      </c>
      <c r="F120" s="23">
        <v>10063</v>
      </c>
      <c r="G120" s="23">
        <v>408</v>
      </c>
      <c r="H120" s="23">
        <v>33190</v>
      </c>
      <c r="I120" s="23">
        <v>17533</v>
      </c>
      <c r="J120" s="23">
        <v>1186</v>
      </c>
    </row>
    <row r="121" spans="1:10">
      <c r="A121" s="159" t="s">
        <v>443</v>
      </c>
      <c r="B121" s="23">
        <v>336504</v>
      </c>
      <c r="C121" s="23">
        <v>179831</v>
      </c>
      <c r="D121" s="23">
        <v>41509</v>
      </c>
      <c r="E121" s="23">
        <v>0</v>
      </c>
      <c r="F121" s="23">
        <v>25264</v>
      </c>
      <c r="G121" s="23">
        <v>21815</v>
      </c>
      <c r="H121" s="23">
        <v>30728</v>
      </c>
      <c r="I121" s="23">
        <v>73066</v>
      </c>
      <c r="J121" s="23">
        <v>114</v>
      </c>
    </row>
    <row r="122" spans="1:10">
      <c r="A122" s="159" t="s">
        <v>444</v>
      </c>
      <c r="B122" s="23">
        <v>194148</v>
      </c>
      <c r="C122" s="23">
        <v>46666</v>
      </c>
      <c r="D122" s="23">
        <v>147921</v>
      </c>
      <c r="E122" s="23">
        <v>0</v>
      </c>
      <c r="F122" s="23">
        <v>9122</v>
      </c>
      <c r="G122" s="23">
        <v>139630</v>
      </c>
      <c r="H122" s="23">
        <v>12754</v>
      </c>
      <c r="I122" s="23">
        <v>22368</v>
      </c>
      <c r="J122" s="23">
        <v>319</v>
      </c>
    </row>
    <row r="123" spans="1:10">
      <c r="A123" s="159" t="s">
        <v>445</v>
      </c>
      <c r="B123" s="23">
        <v>3911</v>
      </c>
      <c r="C123" s="23">
        <v>148862</v>
      </c>
      <c r="D123" s="23">
        <v>946</v>
      </c>
      <c r="E123" s="23">
        <v>6454</v>
      </c>
      <c r="F123" s="23">
        <v>0</v>
      </c>
      <c r="G123" s="23">
        <v>3</v>
      </c>
      <c r="H123" s="23">
        <v>30146</v>
      </c>
      <c r="I123" s="23">
        <v>10659</v>
      </c>
      <c r="J123" s="23">
        <v>0</v>
      </c>
    </row>
    <row r="124" spans="1:10">
      <c r="A124" s="159" t="s">
        <v>446</v>
      </c>
      <c r="B124" s="23">
        <v>45127</v>
      </c>
      <c r="C124" s="23">
        <v>13130</v>
      </c>
      <c r="D124" s="23">
        <v>1217</v>
      </c>
      <c r="E124" s="23">
        <v>0</v>
      </c>
      <c r="F124" s="23">
        <v>3856</v>
      </c>
      <c r="G124" s="23">
        <v>208</v>
      </c>
      <c r="H124" s="23">
        <v>2128</v>
      </c>
      <c r="I124" s="23">
        <v>5894</v>
      </c>
      <c r="J124" s="23">
        <v>1031</v>
      </c>
    </row>
    <row r="125" spans="1:10">
      <c r="A125" s="159" t="s">
        <v>447</v>
      </c>
      <c r="B125" s="23">
        <v>39193</v>
      </c>
      <c r="C125" s="23">
        <v>30651</v>
      </c>
      <c r="D125" s="23">
        <v>1714</v>
      </c>
      <c r="E125" s="23">
        <v>3024</v>
      </c>
      <c r="F125" s="23">
        <v>0</v>
      </c>
      <c r="G125" s="23">
        <v>302</v>
      </c>
      <c r="H125" s="23">
        <v>10720</v>
      </c>
      <c r="I125" s="23">
        <v>7638</v>
      </c>
      <c r="J125" s="23">
        <v>234</v>
      </c>
    </row>
    <row r="126" spans="1:10">
      <c r="A126" s="159" t="s">
        <v>448</v>
      </c>
      <c r="B126" s="23">
        <v>48842</v>
      </c>
      <c r="C126" s="23">
        <v>27103</v>
      </c>
      <c r="D126" s="23">
        <v>1247</v>
      </c>
      <c r="E126" s="23">
        <v>0</v>
      </c>
      <c r="F126" s="23">
        <v>3934</v>
      </c>
      <c r="G126" s="23">
        <v>316</v>
      </c>
      <c r="H126" s="23">
        <v>1795</v>
      </c>
      <c r="I126" s="23">
        <v>11132</v>
      </c>
      <c r="J126" s="23">
        <v>184</v>
      </c>
    </row>
    <row r="127" spans="1:10">
      <c r="A127" s="159" t="s">
        <v>449</v>
      </c>
      <c r="B127" s="23">
        <v>364111</v>
      </c>
      <c r="C127" s="23">
        <v>66990</v>
      </c>
      <c r="D127" s="23">
        <v>21624</v>
      </c>
      <c r="E127" s="23">
        <v>247</v>
      </c>
      <c r="F127" s="23">
        <v>16336</v>
      </c>
      <c r="G127" s="23">
        <v>2431</v>
      </c>
      <c r="H127" s="23">
        <v>55384</v>
      </c>
      <c r="I127" s="23">
        <v>46917</v>
      </c>
      <c r="J127" s="23">
        <v>0</v>
      </c>
    </row>
    <row r="128" spans="1:10">
      <c r="A128" s="159" t="s">
        <v>450</v>
      </c>
      <c r="B128" s="23">
        <v>60909</v>
      </c>
      <c r="C128" s="23">
        <v>32050</v>
      </c>
      <c r="D128" s="23">
        <v>82179</v>
      </c>
      <c r="E128" s="23">
        <v>0</v>
      </c>
      <c r="F128" s="23">
        <v>4807</v>
      </c>
      <c r="G128" s="23">
        <v>85881</v>
      </c>
      <c r="H128" s="23">
        <v>1795</v>
      </c>
      <c r="I128" s="23">
        <v>10714</v>
      </c>
      <c r="J128" s="23">
        <v>39</v>
      </c>
    </row>
    <row r="129" spans="1:10">
      <c r="A129" s="159" t="s">
        <v>451</v>
      </c>
      <c r="B129" s="23">
        <v>132227</v>
      </c>
      <c r="C129" s="23">
        <v>41708</v>
      </c>
      <c r="D129" s="23">
        <v>205213</v>
      </c>
      <c r="E129" s="23">
        <v>0</v>
      </c>
      <c r="F129" s="23">
        <v>13744</v>
      </c>
      <c r="G129" s="23">
        <v>197159</v>
      </c>
      <c r="H129" s="23">
        <v>18259</v>
      </c>
      <c r="I129" s="23">
        <v>20255</v>
      </c>
      <c r="J129" s="23">
        <v>0</v>
      </c>
    </row>
    <row r="130" spans="1:10">
      <c r="A130" s="159" t="s">
        <v>452</v>
      </c>
      <c r="B130" s="23">
        <v>35921</v>
      </c>
      <c r="C130" s="23">
        <v>20479</v>
      </c>
      <c r="D130" s="23">
        <v>1106</v>
      </c>
      <c r="E130" s="23">
        <v>2576</v>
      </c>
      <c r="F130" s="23">
        <v>-4</v>
      </c>
      <c r="G130" s="23">
        <v>0</v>
      </c>
      <c r="H130" s="23">
        <v>0</v>
      </c>
      <c r="I130" s="23">
        <v>9761</v>
      </c>
      <c r="J130" s="23">
        <v>0</v>
      </c>
    </row>
    <row r="131" spans="1:10">
      <c r="A131" s="159" t="s">
        <v>453</v>
      </c>
      <c r="B131" s="23">
        <v>397518</v>
      </c>
      <c r="C131" s="23">
        <v>157251</v>
      </c>
      <c r="D131" s="23">
        <v>24703</v>
      </c>
      <c r="E131" s="23">
        <v>0</v>
      </c>
      <c r="F131" s="23">
        <v>15377</v>
      </c>
      <c r="G131" s="23">
        <v>1937</v>
      </c>
      <c r="H131" s="23">
        <v>0</v>
      </c>
      <c r="I131" s="23">
        <v>49656</v>
      </c>
      <c r="J131" s="23">
        <v>2150</v>
      </c>
    </row>
    <row r="132" spans="1:10">
      <c r="A132" s="159" t="s">
        <v>454</v>
      </c>
      <c r="B132" s="23">
        <v>1161425</v>
      </c>
      <c r="C132" s="23">
        <v>215120</v>
      </c>
      <c r="D132" s="23">
        <v>80917</v>
      </c>
      <c r="E132" s="23">
        <v>0</v>
      </c>
      <c r="F132" s="23">
        <v>8413</v>
      </c>
      <c r="G132" s="23">
        <v>46410</v>
      </c>
      <c r="H132" s="23">
        <v>84221</v>
      </c>
      <c r="I132" s="23">
        <v>134996</v>
      </c>
      <c r="J132" s="23">
        <v>355</v>
      </c>
    </row>
    <row r="133" spans="1:10">
      <c r="A133" s="159" t="s">
        <v>455</v>
      </c>
      <c r="B133" s="23">
        <v>38260</v>
      </c>
      <c r="C133" s="23">
        <v>3796</v>
      </c>
      <c r="D133" s="23">
        <v>312</v>
      </c>
      <c r="E133" s="23">
        <v>0</v>
      </c>
      <c r="F133" s="23">
        <v>3929</v>
      </c>
      <c r="G133" s="23">
        <v>156</v>
      </c>
      <c r="H133" s="23">
        <v>4390</v>
      </c>
      <c r="I133" s="23">
        <v>3618</v>
      </c>
      <c r="J133" s="23">
        <v>841</v>
      </c>
    </row>
    <row r="134" spans="1:10">
      <c r="A134" s="159" t="s">
        <v>456</v>
      </c>
      <c r="B134" s="23">
        <v>13014</v>
      </c>
      <c r="C134" s="23">
        <v>2555</v>
      </c>
      <c r="D134" s="23">
        <v>435</v>
      </c>
      <c r="E134" s="23">
        <v>0</v>
      </c>
      <c r="F134" s="23">
        <v>2584</v>
      </c>
      <c r="G134" s="23">
        <v>0</v>
      </c>
      <c r="H134" s="23">
        <v>0</v>
      </c>
      <c r="I134" s="23">
        <v>1997</v>
      </c>
      <c r="J134" s="23">
        <v>0</v>
      </c>
    </row>
    <row r="135" spans="1:10">
      <c r="A135" s="159" t="s">
        <v>457</v>
      </c>
      <c r="B135" s="23">
        <v>57493</v>
      </c>
      <c r="C135" s="23">
        <v>13510</v>
      </c>
      <c r="D135" s="23">
        <v>5273</v>
      </c>
      <c r="E135" s="23">
        <v>0</v>
      </c>
      <c r="F135" s="23">
        <v>4192</v>
      </c>
      <c r="G135" s="23">
        <v>3880</v>
      </c>
      <c r="H135" s="23">
        <v>103</v>
      </c>
      <c r="I135" s="23">
        <v>10539</v>
      </c>
      <c r="J135" s="23">
        <v>508</v>
      </c>
    </row>
    <row r="136" spans="1:10">
      <c r="A136" s="159" t="s">
        <v>458</v>
      </c>
      <c r="B136" s="23">
        <v>60563</v>
      </c>
      <c r="C136" s="23">
        <v>11045</v>
      </c>
      <c r="D136" s="23">
        <v>3768</v>
      </c>
      <c r="E136" s="23">
        <v>0</v>
      </c>
      <c r="F136" s="23">
        <v>6402</v>
      </c>
      <c r="G136" s="23">
        <v>3321</v>
      </c>
      <c r="H136" s="23">
        <v>0</v>
      </c>
      <c r="I136" s="23">
        <v>5348</v>
      </c>
      <c r="J136" s="23">
        <v>246</v>
      </c>
    </row>
    <row r="137" spans="1:10">
      <c r="A137" s="159" t="s">
        <v>459</v>
      </c>
      <c r="B137" s="23">
        <v>39350</v>
      </c>
      <c r="C137" s="23">
        <v>9890</v>
      </c>
      <c r="D137" s="23">
        <v>705</v>
      </c>
      <c r="E137" s="23">
        <v>0</v>
      </c>
      <c r="F137" s="23">
        <v>4503</v>
      </c>
      <c r="G137" s="23">
        <v>1</v>
      </c>
      <c r="H137" s="23">
        <v>0</v>
      </c>
      <c r="I137" s="23">
        <v>7425</v>
      </c>
      <c r="J137" s="23">
        <v>156</v>
      </c>
    </row>
    <row r="138" spans="1:10">
      <c r="A138" s="159" t="s">
        <v>460</v>
      </c>
      <c r="B138" s="23">
        <v>8812</v>
      </c>
      <c r="C138" s="23">
        <v>70347</v>
      </c>
      <c r="D138" s="23">
        <v>1</v>
      </c>
      <c r="E138" s="23">
        <v>3603</v>
      </c>
      <c r="F138" s="23">
        <v>0</v>
      </c>
      <c r="G138" s="23">
        <v>20</v>
      </c>
      <c r="H138" s="23">
        <v>6090</v>
      </c>
      <c r="I138" s="23">
        <v>11299</v>
      </c>
      <c r="J138" s="23">
        <v>0</v>
      </c>
    </row>
    <row r="139" spans="1:10">
      <c r="A139" s="159" t="s">
        <v>461</v>
      </c>
      <c r="B139" s="23">
        <v>39191</v>
      </c>
      <c r="C139" s="23">
        <v>15300</v>
      </c>
      <c r="D139" s="23">
        <v>200</v>
      </c>
      <c r="E139" s="23">
        <v>0</v>
      </c>
      <c r="F139" s="23">
        <v>4939</v>
      </c>
      <c r="G139" s="23">
        <v>0</v>
      </c>
      <c r="H139" s="23">
        <v>11170</v>
      </c>
      <c r="I139" s="23">
        <v>4982</v>
      </c>
      <c r="J139" s="23">
        <v>0</v>
      </c>
    </row>
    <row r="140" spans="1:10">
      <c r="A140" s="159" t="s">
        <v>462</v>
      </c>
      <c r="B140" s="23">
        <v>32374</v>
      </c>
      <c r="C140" s="23">
        <v>27728</v>
      </c>
      <c r="D140" s="23">
        <v>574</v>
      </c>
      <c r="E140" s="23">
        <v>0</v>
      </c>
      <c r="F140" s="23">
        <v>4300</v>
      </c>
      <c r="G140" s="23">
        <v>54</v>
      </c>
      <c r="H140" s="23">
        <v>4887</v>
      </c>
      <c r="I140" s="23">
        <v>5186</v>
      </c>
      <c r="J140" s="23">
        <v>0</v>
      </c>
    </row>
    <row r="141" spans="1:10">
      <c r="A141" s="159" t="s">
        <v>463</v>
      </c>
      <c r="B141" s="23">
        <v>35311</v>
      </c>
      <c r="C141" s="23">
        <v>22152</v>
      </c>
      <c r="D141" s="23">
        <v>24633</v>
      </c>
      <c r="E141" s="23">
        <v>0</v>
      </c>
      <c r="F141" s="23">
        <v>7534</v>
      </c>
      <c r="G141" s="23">
        <v>24648</v>
      </c>
      <c r="H141" s="23">
        <v>0</v>
      </c>
      <c r="I141" s="23">
        <v>10999</v>
      </c>
      <c r="J141" s="23">
        <v>132</v>
      </c>
    </row>
    <row r="142" spans="1:10">
      <c r="A142" s="159" t="s">
        <v>464</v>
      </c>
      <c r="B142" s="23">
        <v>119702</v>
      </c>
      <c r="C142" s="23">
        <v>51137</v>
      </c>
      <c r="D142" s="23">
        <v>3206</v>
      </c>
      <c r="E142" s="23">
        <v>0</v>
      </c>
      <c r="F142" s="23">
        <v>9289</v>
      </c>
      <c r="G142" s="23">
        <v>15</v>
      </c>
      <c r="H142" s="23">
        <v>1394</v>
      </c>
      <c r="I142" s="23">
        <v>25274</v>
      </c>
      <c r="J142" s="23">
        <v>465</v>
      </c>
    </row>
    <row r="143" spans="1:10">
      <c r="A143" s="159" t="s">
        <v>465</v>
      </c>
      <c r="B143" s="23">
        <v>38255</v>
      </c>
      <c r="C143" s="23">
        <v>45848</v>
      </c>
      <c r="D143" s="23">
        <v>69941</v>
      </c>
      <c r="E143" s="23">
        <v>0</v>
      </c>
      <c r="F143" s="23">
        <v>5704</v>
      </c>
      <c r="G143" s="23">
        <v>65167</v>
      </c>
      <c r="H143" s="23">
        <v>0</v>
      </c>
      <c r="I143" s="23">
        <v>16820</v>
      </c>
      <c r="J143" s="23">
        <v>0</v>
      </c>
    </row>
    <row r="144" spans="1:10">
      <c r="A144" s="159" t="s">
        <v>466</v>
      </c>
      <c r="B144" s="23">
        <v>107689</v>
      </c>
      <c r="C144" s="23">
        <v>28171</v>
      </c>
      <c r="D144" s="23">
        <v>12769</v>
      </c>
      <c r="E144" s="23">
        <v>0</v>
      </c>
      <c r="F144" s="23">
        <v>2946</v>
      </c>
      <c r="G144" s="23">
        <v>12269</v>
      </c>
      <c r="H144" s="23">
        <v>6615</v>
      </c>
      <c r="I144" s="23">
        <v>11274</v>
      </c>
      <c r="J144" s="23">
        <v>1948</v>
      </c>
    </row>
    <row r="145" spans="1:10">
      <c r="A145" s="159" t="s">
        <v>467</v>
      </c>
      <c r="B145" s="23">
        <v>28347</v>
      </c>
      <c r="C145" s="23">
        <v>5463</v>
      </c>
      <c r="D145" s="23">
        <v>549</v>
      </c>
      <c r="E145" s="23">
        <v>0</v>
      </c>
      <c r="F145" s="23">
        <v>1891</v>
      </c>
      <c r="G145" s="23">
        <v>0</v>
      </c>
      <c r="H145" s="23">
        <v>4739</v>
      </c>
      <c r="I145" s="23">
        <v>7263</v>
      </c>
      <c r="J145" s="23">
        <v>0</v>
      </c>
    </row>
    <row r="146" spans="1:10">
      <c r="A146" s="159" t="s">
        <v>468</v>
      </c>
      <c r="B146" s="23">
        <v>152407</v>
      </c>
      <c r="C146" s="23">
        <v>42777</v>
      </c>
      <c r="D146" s="23">
        <v>7274</v>
      </c>
      <c r="E146" s="23">
        <v>13826</v>
      </c>
      <c r="F146" s="23">
        <v>0</v>
      </c>
      <c r="G146" s="23">
        <v>68</v>
      </c>
      <c r="H146" s="23">
        <v>36880</v>
      </c>
      <c r="I146" s="23">
        <v>20654</v>
      </c>
      <c r="J146" s="23">
        <v>2695</v>
      </c>
    </row>
    <row r="147" spans="1:10">
      <c r="A147" s="159" t="s">
        <v>469</v>
      </c>
      <c r="B147" s="23">
        <v>32033</v>
      </c>
      <c r="C147" s="23">
        <v>5651</v>
      </c>
      <c r="D147" s="23">
        <v>624</v>
      </c>
      <c r="E147" s="23">
        <v>0</v>
      </c>
      <c r="F147" s="23">
        <v>2721</v>
      </c>
      <c r="G147" s="23">
        <v>0</v>
      </c>
      <c r="H147" s="23">
        <v>9467</v>
      </c>
      <c r="I147" s="23">
        <v>5223</v>
      </c>
      <c r="J147" s="23">
        <v>0</v>
      </c>
    </row>
    <row r="148" spans="1:10">
      <c r="A148" s="159" t="s">
        <v>470</v>
      </c>
      <c r="B148" s="23">
        <v>45542</v>
      </c>
      <c r="C148" s="23">
        <v>23854</v>
      </c>
      <c r="D148" s="23">
        <v>1522</v>
      </c>
      <c r="E148" s="23">
        <v>0</v>
      </c>
      <c r="F148" s="23">
        <v>4970</v>
      </c>
      <c r="G148" s="23">
        <v>197</v>
      </c>
      <c r="H148" s="23">
        <v>11249</v>
      </c>
      <c r="I148" s="23">
        <v>9974</v>
      </c>
      <c r="J148" s="23">
        <v>0</v>
      </c>
    </row>
    <row r="149" spans="1:10" ht="24.75" customHeight="1">
      <c r="A149" s="158" t="s">
        <v>471</v>
      </c>
      <c r="B149" s="23"/>
      <c r="C149" s="23"/>
      <c r="D149" s="23"/>
      <c r="E149" s="23"/>
      <c r="F149" s="23"/>
      <c r="G149" s="23"/>
      <c r="H149" s="23"/>
      <c r="I149" s="23"/>
      <c r="J149" s="23"/>
    </row>
    <row r="150" spans="1:10">
      <c r="A150" s="159" t="s">
        <v>472</v>
      </c>
      <c r="B150" s="23">
        <v>101219</v>
      </c>
      <c r="C150" s="23">
        <v>140899</v>
      </c>
      <c r="D150" s="23">
        <v>2030</v>
      </c>
      <c r="E150" s="23">
        <v>0</v>
      </c>
      <c r="F150" s="23">
        <v>9399</v>
      </c>
      <c r="G150" s="23">
        <v>513</v>
      </c>
      <c r="H150" s="23">
        <v>0</v>
      </c>
      <c r="I150" s="23">
        <v>24214</v>
      </c>
      <c r="J150" s="23">
        <v>7</v>
      </c>
    </row>
    <row r="151" spans="1:10">
      <c r="A151" s="159" t="s">
        <v>473</v>
      </c>
      <c r="B151" s="23">
        <v>382237</v>
      </c>
      <c r="C151" s="23">
        <v>53634</v>
      </c>
      <c r="D151" s="23">
        <v>45240</v>
      </c>
      <c r="E151" s="23">
        <v>0</v>
      </c>
      <c r="F151" s="23">
        <v>11411</v>
      </c>
      <c r="G151" s="23">
        <v>9520</v>
      </c>
      <c r="H151" s="23">
        <v>32319</v>
      </c>
      <c r="I151" s="23">
        <v>34339</v>
      </c>
      <c r="J151" s="23">
        <v>589</v>
      </c>
    </row>
    <row r="152" spans="1:10">
      <c r="A152" s="159" t="s">
        <v>474</v>
      </c>
      <c r="B152" s="23">
        <v>26425</v>
      </c>
      <c r="C152" s="23">
        <v>14646</v>
      </c>
      <c r="D152" s="23">
        <v>1141</v>
      </c>
      <c r="E152" s="23">
        <v>0</v>
      </c>
      <c r="F152" s="23">
        <v>1932</v>
      </c>
      <c r="G152" s="23">
        <v>0</v>
      </c>
      <c r="H152" s="23">
        <v>4061</v>
      </c>
      <c r="I152" s="23">
        <v>2043</v>
      </c>
      <c r="J152" s="23">
        <v>361</v>
      </c>
    </row>
    <row r="153" spans="1:10">
      <c r="A153" s="159" t="s">
        <v>475</v>
      </c>
      <c r="B153" s="23">
        <v>286881</v>
      </c>
      <c r="C153" s="23">
        <v>88262</v>
      </c>
      <c r="D153" s="23">
        <v>15204</v>
      </c>
      <c r="E153" s="23">
        <v>397</v>
      </c>
      <c r="F153" s="23">
        <v>18014</v>
      </c>
      <c r="G153" s="23">
        <v>1293</v>
      </c>
      <c r="H153" s="23">
        <v>31604</v>
      </c>
      <c r="I153" s="23">
        <v>19371</v>
      </c>
      <c r="J153" s="23">
        <v>3979</v>
      </c>
    </row>
    <row r="154" spans="1:10">
      <c r="A154" s="159" t="s">
        <v>476</v>
      </c>
      <c r="B154" s="23">
        <v>85696</v>
      </c>
      <c r="C154" s="23">
        <v>19742</v>
      </c>
      <c r="D154" s="23">
        <v>2313</v>
      </c>
      <c r="E154" s="23">
        <v>7038</v>
      </c>
      <c r="F154" s="23">
        <v>3766</v>
      </c>
      <c r="G154" s="23">
        <v>156</v>
      </c>
      <c r="H154" s="23">
        <v>22391</v>
      </c>
      <c r="I154" s="23">
        <v>11714</v>
      </c>
      <c r="J154" s="23">
        <v>11</v>
      </c>
    </row>
    <row r="155" spans="1:10">
      <c r="A155" s="159" t="s">
        <v>477</v>
      </c>
      <c r="B155" s="23">
        <v>192571</v>
      </c>
      <c r="C155" s="23">
        <v>36051</v>
      </c>
      <c r="D155" s="23">
        <v>23950</v>
      </c>
      <c r="E155" s="23">
        <v>0</v>
      </c>
      <c r="F155" s="23">
        <v>10772</v>
      </c>
      <c r="G155" s="23">
        <v>1733</v>
      </c>
      <c r="H155" s="23">
        <v>22651</v>
      </c>
      <c r="I155" s="23">
        <v>24597</v>
      </c>
      <c r="J155" s="23">
        <v>638</v>
      </c>
    </row>
    <row r="156" spans="1:10" ht="24" customHeight="1">
      <c r="A156" s="158" t="s">
        <v>478</v>
      </c>
      <c r="B156" s="23"/>
      <c r="C156" s="23"/>
      <c r="D156" s="23"/>
      <c r="E156" s="23"/>
      <c r="F156" s="23"/>
      <c r="G156" s="23"/>
      <c r="H156" s="23"/>
      <c r="I156" s="23"/>
      <c r="J156" s="23"/>
    </row>
    <row r="157" spans="1:10">
      <c r="A157" s="159" t="s">
        <v>479</v>
      </c>
      <c r="B157" s="23">
        <v>118380</v>
      </c>
      <c r="C157" s="23">
        <v>35016</v>
      </c>
      <c r="D157" s="23">
        <v>3764</v>
      </c>
      <c r="E157" s="23">
        <v>0</v>
      </c>
      <c r="F157" s="23">
        <v>11198</v>
      </c>
      <c r="G157" s="23">
        <v>90</v>
      </c>
      <c r="H157" s="23">
        <v>13559</v>
      </c>
      <c r="I157" s="23">
        <v>8336</v>
      </c>
      <c r="J157" s="23">
        <v>4793</v>
      </c>
    </row>
    <row r="158" spans="1:10">
      <c r="A158" s="159" t="s">
        <v>480</v>
      </c>
      <c r="B158" s="23">
        <v>223311</v>
      </c>
      <c r="C158" s="23">
        <v>38954</v>
      </c>
      <c r="D158" s="23">
        <v>8488</v>
      </c>
      <c r="E158" s="23">
        <v>0</v>
      </c>
      <c r="F158" s="23">
        <v>9705</v>
      </c>
      <c r="G158" s="23">
        <v>1783</v>
      </c>
      <c r="H158" s="23">
        <v>92362</v>
      </c>
      <c r="I158" s="23">
        <v>30560</v>
      </c>
      <c r="J158" s="23">
        <v>196</v>
      </c>
    </row>
    <row r="159" spans="1:10">
      <c r="A159" s="159" t="s">
        <v>481</v>
      </c>
      <c r="B159" s="23">
        <v>26861</v>
      </c>
      <c r="C159" s="23">
        <v>19314</v>
      </c>
      <c r="D159" s="23">
        <v>427</v>
      </c>
      <c r="E159" s="23">
        <v>0</v>
      </c>
      <c r="F159" s="23">
        <v>2237</v>
      </c>
      <c r="G159" s="23">
        <v>67</v>
      </c>
      <c r="H159" s="23">
        <v>9907</v>
      </c>
      <c r="I159" s="23">
        <v>5690</v>
      </c>
      <c r="J159" s="23">
        <v>137</v>
      </c>
    </row>
    <row r="160" spans="1:10">
      <c r="A160" s="159" t="s">
        <v>482</v>
      </c>
      <c r="B160" s="23">
        <v>24647</v>
      </c>
      <c r="C160" s="23">
        <v>16805</v>
      </c>
      <c r="D160" s="23">
        <v>1085</v>
      </c>
      <c r="E160" s="23">
        <v>0</v>
      </c>
      <c r="F160" s="23">
        <v>3556</v>
      </c>
      <c r="G160" s="23">
        <v>677</v>
      </c>
      <c r="H160" s="23">
        <v>8828</v>
      </c>
      <c r="I160" s="23">
        <v>5743</v>
      </c>
      <c r="J160" s="23">
        <v>0</v>
      </c>
    </row>
    <row r="161" spans="1:10">
      <c r="A161" s="159" t="s">
        <v>483</v>
      </c>
      <c r="B161" s="23">
        <v>334777</v>
      </c>
      <c r="C161" s="23">
        <v>175452</v>
      </c>
      <c r="D161" s="23">
        <v>94587</v>
      </c>
      <c r="E161" s="23">
        <v>0</v>
      </c>
      <c r="F161" s="23">
        <v>1163</v>
      </c>
      <c r="G161" s="23">
        <v>70187</v>
      </c>
      <c r="H161" s="23">
        <v>75890</v>
      </c>
      <c r="I161" s="23">
        <v>60294</v>
      </c>
      <c r="J161" s="23">
        <v>4481</v>
      </c>
    </row>
    <row r="162" spans="1:10">
      <c r="A162" s="159" t="s">
        <v>484</v>
      </c>
      <c r="B162" s="23">
        <v>42313</v>
      </c>
      <c r="C162" s="23">
        <v>934</v>
      </c>
      <c r="D162" s="23">
        <v>2693</v>
      </c>
      <c r="E162" s="23">
        <v>0</v>
      </c>
      <c r="F162" s="23">
        <v>4945</v>
      </c>
      <c r="G162" s="23">
        <v>1974</v>
      </c>
      <c r="H162" s="23">
        <v>7270</v>
      </c>
      <c r="I162" s="23">
        <v>2495</v>
      </c>
      <c r="J162" s="23">
        <v>21898</v>
      </c>
    </row>
    <row r="163" spans="1:10">
      <c r="A163" s="159" t="s">
        <v>485</v>
      </c>
      <c r="B163" s="23">
        <v>30953</v>
      </c>
      <c r="C163" s="23">
        <v>7143</v>
      </c>
      <c r="D163" s="23">
        <v>6814</v>
      </c>
      <c r="E163" s="23">
        <v>0</v>
      </c>
      <c r="F163" s="23">
        <v>3452</v>
      </c>
      <c r="G163" s="23">
        <v>5443</v>
      </c>
      <c r="H163" s="23">
        <v>9319</v>
      </c>
      <c r="I163" s="23">
        <v>3294</v>
      </c>
      <c r="J163" s="23">
        <v>0</v>
      </c>
    </row>
    <row r="164" spans="1:10">
      <c r="A164" s="159" t="s">
        <v>486</v>
      </c>
      <c r="B164" s="23">
        <v>140646</v>
      </c>
      <c r="C164" s="23">
        <v>17713</v>
      </c>
      <c r="D164" s="23">
        <v>5830</v>
      </c>
      <c r="E164" s="23">
        <v>0</v>
      </c>
      <c r="F164" s="23">
        <v>6669</v>
      </c>
      <c r="G164" s="23">
        <v>9424</v>
      </c>
      <c r="H164" s="23">
        <v>52747</v>
      </c>
      <c r="I164" s="23">
        <v>25336</v>
      </c>
      <c r="J164" s="23">
        <v>226</v>
      </c>
    </row>
    <row r="165" spans="1:10">
      <c r="A165" s="159" t="s">
        <v>487</v>
      </c>
      <c r="B165" s="23">
        <v>8415</v>
      </c>
      <c r="C165" s="23">
        <v>8297</v>
      </c>
      <c r="D165" s="23">
        <v>239</v>
      </c>
      <c r="E165" s="23">
        <v>0</v>
      </c>
      <c r="F165" s="23">
        <v>1393</v>
      </c>
      <c r="G165" s="23">
        <v>98</v>
      </c>
      <c r="H165" s="23">
        <v>0</v>
      </c>
      <c r="I165" s="23">
        <v>1034</v>
      </c>
      <c r="J165" s="23">
        <v>0</v>
      </c>
    </row>
    <row r="166" spans="1:10">
      <c r="A166" s="159" t="s">
        <v>488</v>
      </c>
      <c r="B166" s="23">
        <v>34003</v>
      </c>
      <c r="C166" s="23">
        <v>6759</v>
      </c>
      <c r="D166" s="23">
        <v>133</v>
      </c>
      <c r="E166" s="23">
        <v>0</v>
      </c>
      <c r="F166" s="23">
        <v>5126</v>
      </c>
      <c r="G166" s="23">
        <v>3</v>
      </c>
      <c r="H166" s="23">
        <v>19881</v>
      </c>
      <c r="I166" s="23">
        <v>3367</v>
      </c>
      <c r="J166" s="23">
        <v>228</v>
      </c>
    </row>
    <row r="167" spans="1:10">
      <c r="A167" s="159" t="s">
        <v>489</v>
      </c>
      <c r="B167" s="23">
        <v>20703</v>
      </c>
      <c r="C167" s="23">
        <v>1881</v>
      </c>
      <c r="D167" s="23">
        <v>504</v>
      </c>
      <c r="E167" s="23">
        <v>0</v>
      </c>
      <c r="F167" s="23">
        <v>3252</v>
      </c>
      <c r="G167" s="23">
        <v>265</v>
      </c>
      <c r="H167" s="23">
        <v>3313</v>
      </c>
      <c r="I167" s="23">
        <v>1666</v>
      </c>
      <c r="J167" s="23">
        <v>14</v>
      </c>
    </row>
    <row r="168" spans="1:10">
      <c r="A168" s="159" t="s">
        <v>490</v>
      </c>
      <c r="B168" s="23">
        <v>1981948</v>
      </c>
      <c r="C168" s="23">
        <v>1028440</v>
      </c>
      <c r="D168" s="23">
        <v>889707</v>
      </c>
      <c r="E168" s="23">
        <v>0</v>
      </c>
      <c r="F168" s="23">
        <v>98760</v>
      </c>
      <c r="G168" s="23">
        <v>699227</v>
      </c>
      <c r="H168" s="23">
        <v>124675</v>
      </c>
      <c r="I168" s="23">
        <v>217746</v>
      </c>
      <c r="J168" s="23">
        <v>7402</v>
      </c>
    </row>
    <row r="169" spans="1:10">
      <c r="A169" s="159" t="s">
        <v>491</v>
      </c>
      <c r="B169" s="23">
        <v>49973</v>
      </c>
      <c r="C169" s="23">
        <v>6377</v>
      </c>
      <c r="D169" s="23">
        <v>2160</v>
      </c>
      <c r="E169" s="23">
        <v>0</v>
      </c>
      <c r="F169" s="23">
        <v>6620</v>
      </c>
      <c r="G169" s="23">
        <v>1247</v>
      </c>
      <c r="H169" s="23">
        <v>9791</v>
      </c>
      <c r="I169" s="23">
        <v>3972</v>
      </c>
      <c r="J169" s="23">
        <v>1513</v>
      </c>
    </row>
    <row r="170" spans="1:10">
      <c r="A170" s="159" t="s">
        <v>492</v>
      </c>
      <c r="B170" s="23">
        <v>18959</v>
      </c>
      <c r="C170" s="23">
        <v>17619</v>
      </c>
      <c r="D170" s="23">
        <v>1271</v>
      </c>
      <c r="E170" s="23">
        <v>0</v>
      </c>
      <c r="F170" s="23">
        <v>1937</v>
      </c>
      <c r="G170" s="23">
        <v>57</v>
      </c>
      <c r="H170" s="23">
        <v>1753</v>
      </c>
      <c r="I170" s="23">
        <v>3559</v>
      </c>
      <c r="J170" s="23">
        <v>0</v>
      </c>
    </row>
    <row r="171" spans="1:10">
      <c r="A171" s="159" t="s">
        <v>493</v>
      </c>
      <c r="B171" s="23">
        <v>31053</v>
      </c>
      <c r="C171" s="23">
        <v>578</v>
      </c>
      <c r="D171" s="23">
        <v>1130</v>
      </c>
      <c r="E171" s="23">
        <v>0</v>
      </c>
      <c r="F171" s="23">
        <v>4412</v>
      </c>
      <c r="G171" s="23">
        <v>621</v>
      </c>
      <c r="H171" s="23">
        <v>16803</v>
      </c>
      <c r="I171" s="23">
        <v>6821</v>
      </c>
      <c r="J171" s="23">
        <v>315</v>
      </c>
    </row>
    <row r="172" spans="1:10">
      <c r="A172" s="159" t="s">
        <v>494</v>
      </c>
      <c r="B172" s="23">
        <v>89908</v>
      </c>
      <c r="C172" s="23">
        <v>56454</v>
      </c>
      <c r="D172" s="23">
        <v>3443</v>
      </c>
      <c r="E172" s="23">
        <v>0</v>
      </c>
      <c r="F172" s="23">
        <v>5859</v>
      </c>
      <c r="G172" s="23">
        <v>1644</v>
      </c>
      <c r="H172" s="23">
        <v>4859</v>
      </c>
      <c r="I172" s="23">
        <v>12593</v>
      </c>
      <c r="J172" s="23">
        <v>771</v>
      </c>
    </row>
    <row r="173" spans="1:10">
      <c r="A173" s="159" t="s">
        <v>495</v>
      </c>
      <c r="B173" s="23">
        <v>22797</v>
      </c>
      <c r="C173" s="23">
        <v>2513</v>
      </c>
      <c r="D173" s="23">
        <v>757</v>
      </c>
      <c r="E173" s="23">
        <v>0</v>
      </c>
      <c r="F173" s="23">
        <v>2631</v>
      </c>
      <c r="G173" s="23">
        <v>5</v>
      </c>
      <c r="H173" s="23">
        <v>11969</v>
      </c>
      <c r="I173" s="23">
        <v>3127</v>
      </c>
      <c r="J173" s="23">
        <v>0</v>
      </c>
    </row>
    <row r="174" spans="1:10">
      <c r="A174" s="159" t="s">
        <v>496</v>
      </c>
      <c r="B174" s="23">
        <v>164235</v>
      </c>
      <c r="C174" s="23">
        <v>68035</v>
      </c>
      <c r="D174" s="23">
        <v>4542</v>
      </c>
      <c r="E174" s="23">
        <v>0</v>
      </c>
      <c r="F174" s="23">
        <v>6253</v>
      </c>
      <c r="G174" s="23">
        <v>28</v>
      </c>
      <c r="H174" s="23">
        <v>6416</v>
      </c>
      <c r="I174" s="23">
        <v>10106</v>
      </c>
      <c r="J174" s="23">
        <v>0</v>
      </c>
    </row>
    <row r="175" spans="1:10">
      <c r="A175" s="159" t="s">
        <v>497</v>
      </c>
      <c r="B175" s="23">
        <v>83567</v>
      </c>
      <c r="C175" s="23">
        <v>65591</v>
      </c>
      <c r="D175" s="23">
        <v>3451</v>
      </c>
      <c r="E175" s="23">
        <v>0</v>
      </c>
      <c r="F175" s="23">
        <v>8062</v>
      </c>
      <c r="G175" s="23">
        <v>-1</v>
      </c>
      <c r="H175" s="23">
        <v>0</v>
      </c>
      <c r="I175" s="23">
        <v>14018</v>
      </c>
      <c r="J175" s="23">
        <v>385</v>
      </c>
    </row>
    <row r="176" spans="1:10">
      <c r="A176" s="159" t="s">
        <v>498</v>
      </c>
      <c r="B176" s="23">
        <v>169932</v>
      </c>
      <c r="C176" s="23">
        <v>19856</v>
      </c>
      <c r="D176" s="23">
        <v>4965</v>
      </c>
      <c r="E176" s="23">
        <v>0</v>
      </c>
      <c r="F176" s="23">
        <v>11313</v>
      </c>
      <c r="G176" s="23">
        <v>1458</v>
      </c>
      <c r="H176" s="23">
        <v>40302</v>
      </c>
      <c r="I176" s="23">
        <v>14424</v>
      </c>
      <c r="J176" s="23">
        <v>0</v>
      </c>
    </row>
    <row r="177" spans="1:10">
      <c r="A177" s="159" t="s">
        <v>499</v>
      </c>
      <c r="B177" s="23">
        <v>40283</v>
      </c>
      <c r="C177" s="23">
        <v>29223</v>
      </c>
      <c r="D177" s="23">
        <v>1566</v>
      </c>
      <c r="E177" s="23">
        <v>0</v>
      </c>
      <c r="F177" s="23">
        <v>6035</v>
      </c>
      <c r="G177" s="23">
        <v>198</v>
      </c>
      <c r="H177" s="23">
        <v>9677</v>
      </c>
      <c r="I177" s="23">
        <v>6227</v>
      </c>
      <c r="J177" s="23">
        <v>74</v>
      </c>
    </row>
    <row r="178" spans="1:10">
      <c r="A178" s="159" t="s">
        <v>500</v>
      </c>
      <c r="B178" s="23">
        <v>58832</v>
      </c>
      <c r="C178" s="23">
        <v>12643</v>
      </c>
      <c r="D178" s="23">
        <v>4474</v>
      </c>
      <c r="E178" s="23">
        <v>0</v>
      </c>
      <c r="F178" s="23">
        <v>3868</v>
      </c>
      <c r="G178" s="23">
        <v>313</v>
      </c>
      <c r="H178" s="23">
        <v>3157</v>
      </c>
      <c r="I178" s="23">
        <v>6596</v>
      </c>
      <c r="J178" s="23">
        <v>3146</v>
      </c>
    </row>
    <row r="179" spans="1:10">
      <c r="A179" s="159" t="s">
        <v>501</v>
      </c>
      <c r="B179" s="23">
        <v>104315</v>
      </c>
      <c r="C179" s="23">
        <v>8983</v>
      </c>
      <c r="D179" s="23">
        <v>1362</v>
      </c>
      <c r="E179" s="23">
        <v>0</v>
      </c>
      <c r="F179" s="23">
        <v>7263</v>
      </c>
      <c r="G179" s="23">
        <v>5012</v>
      </c>
      <c r="H179" s="23">
        <v>24006</v>
      </c>
      <c r="I179" s="23">
        <v>11556</v>
      </c>
      <c r="J179" s="23">
        <v>106</v>
      </c>
    </row>
    <row r="180" spans="1:10">
      <c r="A180" s="159" t="s">
        <v>502</v>
      </c>
      <c r="B180" s="23">
        <v>129881</v>
      </c>
      <c r="C180" s="23">
        <v>20383</v>
      </c>
      <c r="D180" s="23">
        <v>17040</v>
      </c>
      <c r="E180" s="23">
        <v>0</v>
      </c>
      <c r="F180" s="23">
        <v>11953</v>
      </c>
      <c r="G180" s="23">
        <v>6462</v>
      </c>
      <c r="H180" s="23">
        <v>8348</v>
      </c>
      <c r="I180" s="23">
        <v>16880</v>
      </c>
      <c r="J180" s="23">
        <v>578</v>
      </c>
    </row>
    <row r="181" spans="1:10">
      <c r="A181" s="159" t="s">
        <v>503</v>
      </c>
      <c r="B181" s="23">
        <v>47353</v>
      </c>
      <c r="C181" s="23">
        <v>2530</v>
      </c>
      <c r="D181" s="23">
        <v>2791</v>
      </c>
      <c r="E181" s="23">
        <v>0</v>
      </c>
      <c r="F181" s="23">
        <v>2175</v>
      </c>
      <c r="G181" s="23">
        <v>473</v>
      </c>
      <c r="H181" s="23">
        <v>7699</v>
      </c>
      <c r="I181" s="23">
        <v>3115</v>
      </c>
      <c r="J181" s="23">
        <v>1283</v>
      </c>
    </row>
    <row r="182" spans="1:10">
      <c r="A182" s="159" t="s">
        <v>504</v>
      </c>
      <c r="B182" s="23">
        <v>31501</v>
      </c>
      <c r="C182" s="23">
        <v>14291</v>
      </c>
      <c r="D182" s="23">
        <v>1420</v>
      </c>
      <c r="E182" s="23">
        <v>0</v>
      </c>
      <c r="F182" s="23">
        <v>3190</v>
      </c>
      <c r="G182" s="23">
        <v>41</v>
      </c>
      <c r="H182" s="23">
        <v>5425</v>
      </c>
      <c r="I182" s="23">
        <v>4134</v>
      </c>
      <c r="J182" s="23">
        <v>231</v>
      </c>
    </row>
    <row r="183" spans="1:10">
      <c r="A183" s="159" t="s">
        <v>505</v>
      </c>
      <c r="B183" s="23">
        <v>240862</v>
      </c>
      <c r="C183" s="23">
        <v>64354</v>
      </c>
      <c r="D183" s="23">
        <v>210305</v>
      </c>
      <c r="E183" s="23">
        <v>0</v>
      </c>
      <c r="F183" s="23">
        <v>9793</v>
      </c>
      <c r="G183" s="23">
        <v>199310</v>
      </c>
      <c r="H183" s="23">
        <v>14215</v>
      </c>
      <c r="I183" s="23">
        <v>23644</v>
      </c>
      <c r="J183" s="23">
        <v>1946</v>
      </c>
    </row>
    <row r="184" spans="1:10">
      <c r="A184" s="159" t="s">
        <v>506</v>
      </c>
      <c r="B184" s="23">
        <v>52182</v>
      </c>
      <c r="C184" s="23">
        <v>7442</v>
      </c>
      <c r="D184" s="23">
        <v>2017</v>
      </c>
      <c r="E184" s="23">
        <v>4118</v>
      </c>
      <c r="F184" s="23">
        <v>2467</v>
      </c>
      <c r="G184" s="23">
        <v>151</v>
      </c>
      <c r="H184" s="23">
        <v>9261</v>
      </c>
      <c r="I184" s="23">
        <v>2706</v>
      </c>
      <c r="J184" s="23">
        <v>129</v>
      </c>
    </row>
    <row r="185" spans="1:10">
      <c r="A185" s="159" t="s">
        <v>507</v>
      </c>
      <c r="B185" s="23">
        <v>135548</v>
      </c>
      <c r="C185" s="23">
        <v>20111</v>
      </c>
      <c r="D185" s="23">
        <v>4699</v>
      </c>
      <c r="E185" s="23">
        <v>0</v>
      </c>
      <c r="F185" s="23">
        <v>11397</v>
      </c>
      <c r="G185" s="23">
        <v>862</v>
      </c>
      <c r="H185" s="23">
        <v>36962</v>
      </c>
      <c r="I185" s="23">
        <v>16325</v>
      </c>
      <c r="J185" s="23">
        <v>165</v>
      </c>
    </row>
    <row r="186" spans="1:10">
      <c r="A186" s="159" t="s">
        <v>508</v>
      </c>
      <c r="B186" s="23">
        <v>87823</v>
      </c>
      <c r="C186" s="23">
        <v>9230</v>
      </c>
      <c r="D186" s="23">
        <v>3290</v>
      </c>
      <c r="E186" s="23">
        <v>0</v>
      </c>
      <c r="F186" s="23">
        <v>6970</v>
      </c>
      <c r="G186" s="23">
        <v>1309</v>
      </c>
      <c r="H186" s="23">
        <v>25702</v>
      </c>
      <c r="I186" s="23">
        <v>12264</v>
      </c>
      <c r="J186" s="23">
        <v>4913</v>
      </c>
    </row>
    <row r="187" spans="1:10">
      <c r="A187" s="159" t="s">
        <v>509</v>
      </c>
      <c r="B187" s="23">
        <v>259867</v>
      </c>
      <c r="C187" s="23">
        <v>43388</v>
      </c>
      <c r="D187" s="23">
        <v>10927</v>
      </c>
      <c r="E187" s="23">
        <v>0</v>
      </c>
      <c r="F187" s="23">
        <v>18337</v>
      </c>
      <c r="G187" s="23">
        <v>5734</v>
      </c>
      <c r="H187" s="23">
        <v>74442</v>
      </c>
      <c r="I187" s="23">
        <v>34171</v>
      </c>
      <c r="J187" s="23">
        <v>309</v>
      </c>
    </row>
    <row r="188" spans="1:10">
      <c r="A188" s="159" t="s">
        <v>510</v>
      </c>
      <c r="B188" s="23">
        <v>19337</v>
      </c>
      <c r="C188" s="23">
        <v>6262</v>
      </c>
      <c r="D188" s="23">
        <v>524</v>
      </c>
      <c r="E188" s="23">
        <v>0</v>
      </c>
      <c r="F188" s="23">
        <v>2044</v>
      </c>
      <c r="G188" s="23">
        <v>22</v>
      </c>
      <c r="H188" s="23">
        <v>2548</v>
      </c>
      <c r="I188" s="23">
        <v>3297</v>
      </c>
      <c r="J188" s="23">
        <v>4</v>
      </c>
    </row>
    <row r="189" spans="1:10">
      <c r="A189" s="159" t="s">
        <v>511</v>
      </c>
      <c r="B189" s="23">
        <v>95562</v>
      </c>
      <c r="C189" s="23">
        <v>34118</v>
      </c>
      <c r="D189" s="23">
        <v>2668</v>
      </c>
      <c r="E189" s="23">
        <v>0</v>
      </c>
      <c r="F189" s="23">
        <v>8841</v>
      </c>
      <c r="G189" s="23">
        <v>1569</v>
      </c>
      <c r="H189" s="23">
        <v>16452</v>
      </c>
      <c r="I189" s="23">
        <v>9681</v>
      </c>
      <c r="J189" s="23">
        <v>7778</v>
      </c>
    </row>
    <row r="190" spans="1:10">
      <c r="A190" s="159" t="s">
        <v>512</v>
      </c>
      <c r="B190" s="23">
        <v>44704</v>
      </c>
      <c r="C190" s="23">
        <v>11242</v>
      </c>
      <c r="D190" s="23">
        <v>338</v>
      </c>
      <c r="E190" s="23">
        <v>0</v>
      </c>
      <c r="F190" s="23">
        <v>4530</v>
      </c>
      <c r="G190" s="23">
        <v>139</v>
      </c>
      <c r="H190" s="23">
        <v>12045</v>
      </c>
      <c r="I190" s="23">
        <v>6961</v>
      </c>
      <c r="J190" s="23">
        <v>94</v>
      </c>
    </row>
    <row r="191" spans="1:10">
      <c r="A191" s="159" t="s">
        <v>513</v>
      </c>
      <c r="B191" s="23">
        <v>31255</v>
      </c>
      <c r="C191" s="23">
        <v>5735</v>
      </c>
      <c r="D191" s="23">
        <v>1013</v>
      </c>
      <c r="E191" s="23">
        <v>0</v>
      </c>
      <c r="F191" s="23">
        <v>3342</v>
      </c>
      <c r="G191" s="23">
        <v>312</v>
      </c>
      <c r="H191" s="23">
        <v>5223</v>
      </c>
      <c r="I191" s="23">
        <v>6608</v>
      </c>
      <c r="J191" s="23">
        <v>0</v>
      </c>
    </row>
    <row r="192" spans="1:10">
      <c r="A192" s="159" t="s">
        <v>514</v>
      </c>
      <c r="B192" s="23">
        <v>48494</v>
      </c>
      <c r="C192" s="23">
        <v>8758</v>
      </c>
      <c r="D192" s="23">
        <v>1925</v>
      </c>
      <c r="E192" s="23">
        <v>0</v>
      </c>
      <c r="F192" s="23">
        <v>2988</v>
      </c>
      <c r="G192" s="23">
        <v>905</v>
      </c>
      <c r="H192" s="23">
        <v>6542</v>
      </c>
      <c r="I192" s="23">
        <v>1786</v>
      </c>
      <c r="J192" s="23">
        <v>730</v>
      </c>
    </row>
    <row r="193" spans="1:10">
      <c r="A193" s="159" t="s">
        <v>515</v>
      </c>
      <c r="B193" s="23">
        <v>23989</v>
      </c>
      <c r="C193" s="23">
        <v>14512</v>
      </c>
      <c r="D193" s="23">
        <v>4728</v>
      </c>
      <c r="E193" s="23">
        <v>0</v>
      </c>
      <c r="F193" s="23">
        <v>1927</v>
      </c>
      <c r="G193" s="23">
        <v>568</v>
      </c>
      <c r="H193" s="23">
        <v>9860</v>
      </c>
      <c r="I193" s="23">
        <v>5631</v>
      </c>
      <c r="J193" s="23">
        <v>187</v>
      </c>
    </row>
    <row r="194" spans="1:10">
      <c r="A194" s="159" t="s">
        <v>516</v>
      </c>
      <c r="B194" s="23">
        <v>45940</v>
      </c>
      <c r="C194" s="23">
        <v>22334</v>
      </c>
      <c r="D194" s="23">
        <v>8829</v>
      </c>
      <c r="E194" s="23">
        <v>0</v>
      </c>
      <c r="F194" s="23">
        <v>3792</v>
      </c>
      <c r="G194" s="23">
        <v>3595</v>
      </c>
      <c r="H194" s="23">
        <v>6381</v>
      </c>
      <c r="I194" s="23">
        <v>6729</v>
      </c>
      <c r="J194" s="23">
        <v>39</v>
      </c>
    </row>
    <row r="195" spans="1:10">
      <c r="A195" s="159" t="s">
        <v>517</v>
      </c>
      <c r="B195" s="23">
        <v>52154</v>
      </c>
      <c r="C195" s="23">
        <v>22742</v>
      </c>
      <c r="D195" s="23">
        <v>2222</v>
      </c>
      <c r="E195" s="23">
        <v>0</v>
      </c>
      <c r="F195" s="23">
        <v>4760</v>
      </c>
      <c r="G195" s="23">
        <v>383</v>
      </c>
      <c r="H195" s="23">
        <v>15080</v>
      </c>
      <c r="I195" s="23">
        <v>8602</v>
      </c>
      <c r="J195" s="23">
        <v>822</v>
      </c>
    </row>
    <row r="196" spans="1:10">
      <c r="A196" s="159" t="s">
        <v>518</v>
      </c>
      <c r="B196" s="23">
        <v>44151</v>
      </c>
      <c r="C196" s="23">
        <v>1514</v>
      </c>
      <c r="D196" s="23">
        <v>12471</v>
      </c>
      <c r="E196" s="23">
        <v>0</v>
      </c>
      <c r="F196" s="23">
        <v>2512</v>
      </c>
      <c r="G196" s="23">
        <v>11706</v>
      </c>
      <c r="H196" s="23">
        <v>6903</v>
      </c>
      <c r="I196" s="23">
        <v>6453</v>
      </c>
      <c r="J196" s="23">
        <v>0</v>
      </c>
    </row>
    <row r="197" spans="1:10">
      <c r="A197" s="159" t="s">
        <v>519</v>
      </c>
      <c r="B197" s="23">
        <v>233814</v>
      </c>
      <c r="C197" s="23">
        <v>67785</v>
      </c>
      <c r="D197" s="23">
        <v>8067</v>
      </c>
      <c r="E197" s="23">
        <v>0</v>
      </c>
      <c r="F197" s="23">
        <v>14475</v>
      </c>
      <c r="G197" s="23">
        <v>5636</v>
      </c>
      <c r="H197" s="23">
        <v>60508</v>
      </c>
      <c r="I197" s="23">
        <v>31414</v>
      </c>
      <c r="J197" s="23">
        <v>10</v>
      </c>
    </row>
    <row r="198" spans="1:10">
      <c r="A198" s="159" t="s">
        <v>520</v>
      </c>
      <c r="B198" s="23">
        <v>59195</v>
      </c>
      <c r="C198" s="23">
        <v>1707</v>
      </c>
      <c r="D198" s="23">
        <v>0</v>
      </c>
      <c r="E198" s="23">
        <v>0</v>
      </c>
      <c r="F198" s="23">
        <v>5909</v>
      </c>
      <c r="G198" s="23">
        <v>228</v>
      </c>
      <c r="H198" s="23">
        <v>18609</v>
      </c>
      <c r="I198" s="23">
        <v>4260</v>
      </c>
      <c r="J198" s="23">
        <v>0</v>
      </c>
    </row>
    <row r="199" spans="1:10">
      <c r="A199" s="159" t="s">
        <v>521</v>
      </c>
      <c r="B199" s="23">
        <v>267712</v>
      </c>
      <c r="C199" s="23">
        <v>59377</v>
      </c>
      <c r="D199" s="23">
        <v>11569</v>
      </c>
      <c r="E199" s="23">
        <v>0</v>
      </c>
      <c r="F199" s="23">
        <v>18823</v>
      </c>
      <c r="G199" s="23">
        <v>705</v>
      </c>
      <c r="H199" s="23">
        <v>55862</v>
      </c>
      <c r="I199" s="23">
        <v>26040</v>
      </c>
      <c r="J199" s="23">
        <v>758</v>
      </c>
    </row>
    <row r="200" spans="1:10">
      <c r="A200" s="159" t="s">
        <v>522</v>
      </c>
      <c r="B200" s="23">
        <v>90377</v>
      </c>
      <c r="C200" s="23">
        <v>18118</v>
      </c>
      <c r="D200" s="23">
        <v>3486</v>
      </c>
      <c r="E200" s="23">
        <v>0</v>
      </c>
      <c r="F200" s="23">
        <v>7737</v>
      </c>
      <c r="G200" s="23">
        <v>993</v>
      </c>
      <c r="H200" s="23">
        <v>9656</v>
      </c>
      <c r="I200" s="23">
        <v>12962</v>
      </c>
      <c r="J200" s="23">
        <v>665</v>
      </c>
    </row>
    <row r="201" spans="1:10">
      <c r="A201" s="159" t="s">
        <v>523</v>
      </c>
      <c r="B201" s="23">
        <v>73361</v>
      </c>
      <c r="C201" s="23">
        <v>9193</v>
      </c>
      <c r="D201" s="23">
        <v>1690</v>
      </c>
      <c r="E201" s="23">
        <v>0</v>
      </c>
      <c r="F201" s="23">
        <v>6572</v>
      </c>
      <c r="G201" s="23">
        <v>398</v>
      </c>
      <c r="H201" s="23">
        <v>16206</v>
      </c>
      <c r="I201" s="23">
        <v>5676</v>
      </c>
      <c r="J201" s="23">
        <v>237</v>
      </c>
    </row>
    <row r="202" spans="1:10">
      <c r="A202" s="159" t="s">
        <v>524</v>
      </c>
      <c r="B202" s="23">
        <v>35290</v>
      </c>
      <c r="C202" s="23">
        <v>15868</v>
      </c>
      <c r="D202" s="23">
        <v>2626</v>
      </c>
      <c r="E202" s="23">
        <v>0</v>
      </c>
      <c r="F202" s="23">
        <v>4608</v>
      </c>
      <c r="G202" s="23">
        <v>1016</v>
      </c>
      <c r="H202" s="23">
        <v>9226</v>
      </c>
      <c r="I202" s="23">
        <v>7005</v>
      </c>
      <c r="J202" s="23">
        <v>984</v>
      </c>
    </row>
    <row r="203" spans="1:10">
      <c r="A203" s="159" t="s">
        <v>525</v>
      </c>
      <c r="B203" s="23">
        <v>175766</v>
      </c>
      <c r="C203" s="23">
        <v>28971</v>
      </c>
      <c r="D203" s="23">
        <v>7631</v>
      </c>
      <c r="E203" s="23">
        <v>0</v>
      </c>
      <c r="F203" s="23">
        <v>9492</v>
      </c>
      <c r="G203" s="23">
        <v>101</v>
      </c>
      <c r="H203" s="23">
        <v>16063</v>
      </c>
      <c r="I203" s="23">
        <v>15812</v>
      </c>
      <c r="J203" s="23">
        <v>230</v>
      </c>
    </row>
    <row r="204" spans="1:10">
      <c r="A204" s="159" t="s">
        <v>526</v>
      </c>
      <c r="B204" s="23">
        <v>72762</v>
      </c>
      <c r="C204" s="23">
        <v>4414</v>
      </c>
      <c r="D204" s="23">
        <v>1868</v>
      </c>
      <c r="E204" s="23">
        <v>0</v>
      </c>
      <c r="F204" s="23">
        <v>5375</v>
      </c>
      <c r="G204" s="23">
        <v>1140</v>
      </c>
      <c r="H204" s="23">
        <v>12973</v>
      </c>
      <c r="I204" s="23">
        <v>3836</v>
      </c>
      <c r="J204" s="23">
        <v>2445</v>
      </c>
    </row>
    <row r="205" spans="1:10">
      <c r="A205" s="159" t="s">
        <v>527</v>
      </c>
      <c r="B205" s="23">
        <v>49746</v>
      </c>
      <c r="C205" s="23">
        <v>9659</v>
      </c>
      <c r="D205" s="23">
        <v>1862</v>
      </c>
      <c r="E205" s="23">
        <v>0</v>
      </c>
      <c r="F205" s="23">
        <v>4570</v>
      </c>
      <c r="G205" s="23">
        <v>670</v>
      </c>
      <c r="H205" s="23">
        <v>3687</v>
      </c>
      <c r="I205" s="23">
        <v>4137</v>
      </c>
      <c r="J205" s="23">
        <v>439</v>
      </c>
    </row>
    <row r="206" spans="1:10" ht="24" customHeight="1">
      <c r="A206" s="158" t="s">
        <v>528</v>
      </c>
      <c r="B206" s="23"/>
      <c r="C206" s="23"/>
      <c r="D206" s="23"/>
      <c r="E206" s="23"/>
      <c r="F206" s="23"/>
      <c r="G206" s="23"/>
      <c r="H206" s="23"/>
      <c r="I206" s="23"/>
      <c r="J206" s="23"/>
    </row>
    <row r="207" spans="1:10">
      <c r="A207" s="159" t="s">
        <v>529</v>
      </c>
      <c r="B207" s="23">
        <v>92238</v>
      </c>
      <c r="C207" s="23">
        <v>15707</v>
      </c>
      <c r="D207" s="23">
        <v>13272</v>
      </c>
      <c r="E207" s="23">
        <v>0</v>
      </c>
      <c r="F207" s="23">
        <v>5358</v>
      </c>
      <c r="G207" s="23">
        <v>1562</v>
      </c>
      <c r="H207" s="23">
        <v>31208</v>
      </c>
      <c r="I207" s="23">
        <v>11343</v>
      </c>
      <c r="J207" s="23">
        <v>9</v>
      </c>
    </row>
    <row r="208" spans="1:10">
      <c r="A208" s="159" t="s">
        <v>530</v>
      </c>
      <c r="B208" s="23">
        <v>19631</v>
      </c>
      <c r="C208" s="23">
        <v>21038</v>
      </c>
      <c r="D208" s="23">
        <v>3223</v>
      </c>
      <c r="E208" s="23">
        <v>0</v>
      </c>
      <c r="F208" s="23">
        <v>2871</v>
      </c>
      <c r="G208" s="23">
        <v>-24</v>
      </c>
      <c r="H208" s="23">
        <v>247</v>
      </c>
      <c r="I208" s="23">
        <v>4973</v>
      </c>
      <c r="J208" s="23">
        <v>71</v>
      </c>
    </row>
    <row r="209" spans="1:10">
      <c r="A209" s="159" t="s">
        <v>531</v>
      </c>
      <c r="B209" s="23">
        <v>43647</v>
      </c>
      <c r="C209" s="23">
        <v>5019</v>
      </c>
      <c r="D209" s="23">
        <v>841</v>
      </c>
      <c r="E209" s="23">
        <v>0</v>
      </c>
      <c r="F209" s="23">
        <v>3003</v>
      </c>
      <c r="G209" s="23">
        <v>15</v>
      </c>
      <c r="H209" s="23">
        <v>14769</v>
      </c>
      <c r="I209" s="23">
        <v>3594</v>
      </c>
      <c r="J209" s="23">
        <v>241</v>
      </c>
    </row>
    <row r="210" spans="1:10">
      <c r="A210" s="159" t="s">
        <v>532</v>
      </c>
      <c r="B210" s="23">
        <v>50573</v>
      </c>
      <c r="C210" s="23">
        <v>5697</v>
      </c>
      <c r="D210" s="23">
        <v>1562</v>
      </c>
      <c r="E210" s="23">
        <v>0</v>
      </c>
      <c r="F210" s="23">
        <v>4048</v>
      </c>
      <c r="G210" s="23">
        <v>2</v>
      </c>
      <c r="H210" s="23">
        <v>20845</v>
      </c>
      <c r="I210" s="23">
        <v>7195</v>
      </c>
      <c r="J210" s="23">
        <v>-142</v>
      </c>
    </row>
    <row r="211" spans="1:10">
      <c r="A211" s="159" t="s">
        <v>533</v>
      </c>
      <c r="B211" s="23">
        <v>41521</v>
      </c>
      <c r="C211" s="23">
        <v>4318</v>
      </c>
      <c r="D211" s="23">
        <v>1083</v>
      </c>
      <c r="E211" s="23">
        <v>0</v>
      </c>
      <c r="F211" s="23">
        <v>4362</v>
      </c>
      <c r="G211" s="23">
        <v>123</v>
      </c>
      <c r="H211" s="23">
        <v>24111</v>
      </c>
      <c r="I211" s="23">
        <v>8499</v>
      </c>
      <c r="J211" s="23">
        <v>0</v>
      </c>
    </row>
    <row r="212" spans="1:10">
      <c r="A212" s="159" t="s">
        <v>534</v>
      </c>
      <c r="B212" s="23">
        <v>63068</v>
      </c>
      <c r="C212" s="23">
        <v>8540</v>
      </c>
      <c r="D212" s="23">
        <v>1146</v>
      </c>
      <c r="E212" s="23">
        <v>0</v>
      </c>
      <c r="F212" s="23">
        <v>4240</v>
      </c>
      <c r="G212" s="23">
        <v>33</v>
      </c>
      <c r="H212" s="23">
        <v>28617</v>
      </c>
      <c r="I212" s="23">
        <v>7883</v>
      </c>
      <c r="J212" s="23">
        <v>16</v>
      </c>
    </row>
    <row r="213" spans="1:10">
      <c r="A213" s="159" t="s">
        <v>535</v>
      </c>
      <c r="B213" s="23">
        <v>74785</v>
      </c>
      <c r="C213" s="23">
        <v>12942</v>
      </c>
      <c r="D213" s="23">
        <v>2207</v>
      </c>
      <c r="E213" s="23">
        <v>0</v>
      </c>
      <c r="F213" s="23">
        <v>6780</v>
      </c>
      <c r="G213" s="23">
        <v>55</v>
      </c>
      <c r="H213" s="23">
        <v>26371</v>
      </c>
      <c r="I213" s="23">
        <v>7871</v>
      </c>
      <c r="J213" s="23">
        <v>15</v>
      </c>
    </row>
    <row r="214" spans="1:10">
      <c r="A214" s="159" t="s">
        <v>536</v>
      </c>
      <c r="B214" s="23">
        <v>221747</v>
      </c>
      <c r="C214" s="23">
        <v>135742</v>
      </c>
      <c r="D214" s="23">
        <v>16793</v>
      </c>
      <c r="E214" s="23">
        <v>0</v>
      </c>
      <c r="F214" s="23">
        <v>7129</v>
      </c>
      <c r="G214" s="23">
        <v>359</v>
      </c>
      <c r="H214" s="23">
        <v>19244</v>
      </c>
      <c r="I214" s="23">
        <v>45617</v>
      </c>
      <c r="J214" s="23">
        <v>8381</v>
      </c>
    </row>
    <row r="215" spans="1:10">
      <c r="A215" s="159" t="s">
        <v>537</v>
      </c>
      <c r="B215" s="23">
        <v>49475</v>
      </c>
      <c r="C215" s="23">
        <v>17085</v>
      </c>
      <c r="D215" s="23">
        <v>1171</v>
      </c>
      <c r="E215" s="23">
        <v>0</v>
      </c>
      <c r="F215" s="23">
        <v>4482</v>
      </c>
      <c r="G215" s="23">
        <v>240</v>
      </c>
      <c r="H215" s="23">
        <v>18310</v>
      </c>
      <c r="I215" s="23">
        <v>5818</v>
      </c>
      <c r="J215" s="23">
        <v>0</v>
      </c>
    </row>
    <row r="216" spans="1:10">
      <c r="A216" s="159" t="s">
        <v>538</v>
      </c>
      <c r="B216" s="23">
        <v>82704</v>
      </c>
      <c r="C216" s="23">
        <v>16610</v>
      </c>
      <c r="D216" s="23">
        <v>2408</v>
      </c>
      <c r="E216" s="23">
        <v>0</v>
      </c>
      <c r="F216" s="23">
        <v>7786</v>
      </c>
      <c r="G216" s="23">
        <v>46</v>
      </c>
      <c r="H216" s="23">
        <v>21898</v>
      </c>
      <c r="I216" s="23">
        <v>9171</v>
      </c>
      <c r="J216" s="23">
        <v>2</v>
      </c>
    </row>
    <row r="217" spans="1:10">
      <c r="A217" s="159" t="s">
        <v>539</v>
      </c>
      <c r="B217" s="23">
        <v>20367</v>
      </c>
      <c r="C217" s="23">
        <v>647</v>
      </c>
      <c r="D217" s="23">
        <v>45</v>
      </c>
      <c r="E217" s="23">
        <v>0</v>
      </c>
      <c r="F217" s="23">
        <v>2203</v>
      </c>
      <c r="G217" s="23">
        <v>96</v>
      </c>
      <c r="H217" s="23">
        <v>5699</v>
      </c>
      <c r="I217" s="23">
        <v>1698</v>
      </c>
      <c r="J217" s="23">
        <v>0</v>
      </c>
    </row>
    <row r="218" spans="1:10">
      <c r="A218" s="159" t="s">
        <v>540</v>
      </c>
      <c r="B218" s="23">
        <v>11381</v>
      </c>
      <c r="C218" s="23">
        <v>4838</v>
      </c>
      <c r="D218" s="23">
        <v>0</v>
      </c>
      <c r="E218" s="23">
        <v>0</v>
      </c>
      <c r="F218" s="23">
        <v>1833</v>
      </c>
      <c r="G218" s="23">
        <v>0</v>
      </c>
      <c r="H218" s="23">
        <v>6066</v>
      </c>
      <c r="I218" s="23">
        <v>1799</v>
      </c>
      <c r="J218" s="23">
        <v>89</v>
      </c>
    </row>
    <row r="219" spans="1:10">
      <c r="A219" s="159" t="s">
        <v>541</v>
      </c>
      <c r="B219" s="23">
        <v>62543</v>
      </c>
      <c r="C219" s="23">
        <v>6625</v>
      </c>
      <c r="D219" s="23">
        <v>2254</v>
      </c>
      <c r="E219" s="23">
        <v>0</v>
      </c>
      <c r="F219" s="23">
        <v>5360</v>
      </c>
      <c r="G219" s="23">
        <v>2308</v>
      </c>
      <c r="H219" s="23">
        <v>17873</v>
      </c>
      <c r="I219" s="23">
        <v>6677</v>
      </c>
      <c r="J219" s="23">
        <v>834</v>
      </c>
    </row>
    <row r="220" spans="1:10">
      <c r="A220" s="159" t="s">
        <v>542</v>
      </c>
      <c r="B220" s="23">
        <v>46309</v>
      </c>
      <c r="C220" s="23">
        <v>10727</v>
      </c>
      <c r="D220" s="23">
        <v>482</v>
      </c>
      <c r="E220" s="23">
        <v>0</v>
      </c>
      <c r="F220" s="23">
        <v>4174</v>
      </c>
      <c r="G220" s="23">
        <v>32</v>
      </c>
      <c r="H220" s="23">
        <v>0</v>
      </c>
      <c r="I220" s="23">
        <v>6465</v>
      </c>
      <c r="J220" s="23">
        <v>0</v>
      </c>
    </row>
    <row r="221" spans="1:10">
      <c r="A221" s="159" t="s">
        <v>543</v>
      </c>
      <c r="B221" s="23">
        <v>46843</v>
      </c>
      <c r="C221" s="23">
        <v>5922</v>
      </c>
      <c r="D221" s="23">
        <v>1412</v>
      </c>
      <c r="E221" s="23">
        <v>0</v>
      </c>
      <c r="F221" s="23">
        <v>5804</v>
      </c>
      <c r="G221" s="23">
        <v>42</v>
      </c>
      <c r="H221" s="23">
        <v>3235</v>
      </c>
      <c r="I221" s="23">
        <v>4908</v>
      </c>
      <c r="J221" s="23">
        <v>0</v>
      </c>
    </row>
    <row r="222" spans="1:10">
      <c r="A222" s="159" t="s">
        <v>544</v>
      </c>
      <c r="B222" s="23">
        <v>48733</v>
      </c>
      <c r="C222" s="23">
        <v>7866</v>
      </c>
      <c r="D222" s="23">
        <v>241</v>
      </c>
      <c r="E222" s="23">
        <v>0</v>
      </c>
      <c r="F222" s="23">
        <v>4895</v>
      </c>
      <c r="G222" s="23">
        <v>0</v>
      </c>
      <c r="H222" s="23">
        <v>28659</v>
      </c>
      <c r="I222" s="23">
        <v>6485</v>
      </c>
      <c r="J222" s="23">
        <v>469</v>
      </c>
    </row>
    <row r="223" spans="1:10" ht="24.75" customHeight="1">
      <c r="A223" s="158" t="s">
        <v>545</v>
      </c>
      <c r="B223" s="23"/>
      <c r="C223" s="23"/>
      <c r="D223" s="23"/>
      <c r="E223" s="23"/>
      <c r="F223" s="23"/>
      <c r="G223" s="23"/>
      <c r="H223" s="23"/>
      <c r="I223" s="23"/>
      <c r="J223" s="23"/>
    </row>
    <row r="224" spans="1:10">
      <c r="A224" s="159" t="s">
        <v>546</v>
      </c>
      <c r="B224" s="23">
        <v>39064</v>
      </c>
      <c r="C224" s="23">
        <v>11293</v>
      </c>
      <c r="D224" s="23">
        <v>478</v>
      </c>
      <c r="E224" s="23">
        <v>0</v>
      </c>
      <c r="F224" s="23">
        <v>3026</v>
      </c>
      <c r="G224" s="23">
        <v>1</v>
      </c>
      <c r="H224" s="23">
        <v>5201</v>
      </c>
      <c r="I224" s="23">
        <v>3662</v>
      </c>
      <c r="J224" s="23">
        <v>0</v>
      </c>
    </row>
    <row r="225" spans="1:10">
      <c r="A225" s="159" t="s">
        <v>547</v>
      </c>
      <c r="B225" s="23">
        <v>35625</v>
      </c>
      <c r="C225" s="23">
        <v>8321</v>
      </c>
      <c r="D225" s="23">
        <v>546</v>
      </c>
      <c r="E225" s="23">
        <v>0</v>
      </c>
      <c r="F225" s="23">
        <v>1176</v>
      </c>
      <c r="G225" s="23">
        <v>16</v>
      </c>
      <c r="H225" s="23">
        <v>2995</v>
      </c>
      <c r="I225" s="23">
        <v>4179</v>
      </c>
      <c r="J225" s="23">
        <v>116</v>
      </c>
    </row>
    <row r="226" spans="1:10">
      <c r="A226" s="159" t="s">
        <v>548</v>
      </c>
      <c r="B226" s="23">
        <v>56026</v>
      </c>
      <c r="C226" s="23">
        <v>25904</v>
      </c>
      <c r="D226" s="23">
        <v>1448</v>
      </c>
      <c r="E226" s="23">
        <v>0</v>
      </c>
      <c r="F226" s="23">
        <v>4712</v>
      </c>
      <c r="G226" s="23">
        <v>202</v>
      </c>
      <c r="H226" s="23">
        <v>20652</v>
      </c>
      <c r="I226" s="23">
        <v>7135</v>
      </c>
      <c r="J226" s="23">
        <v>1234</v>
      </c>
    </row>
    <row r="227" spans="1:10">
      <c r="A227" s="159" t="s">
        <v>549</v>
      </c>
      <c r="B227" s="23">
        <v>34223</v>
      </c>
      <c r="C227" s="23">
        <v>8706</v>
      </c>
      <c r="D227" s="23">
        <v>483</v>
      </c>
      <c r="E227" s="23">
        <v>0</v>
      </c>
      <c r="F227" s="23">
        <v>2013</v>
      </c>
      <c r="G227" s="23">
        <v>33</v>
      </c>
      <c r="H227" s="23">
        <v>17800</v>
      </c>
      <c r="I227" s="23">
        <v>2336</v>
      </c>
      <c r="J227" s="23">
        <v>0</v>
      </c>
    </row>
    <row r="228" spans="1:10">
      <c r="A228" s="159" t="s">
        <v>550</v>
      </c>
      <c r="B228" s="23">
        <v>107816</v>
      </c>
      <c r="C228" s="23">
        <v>21082</v>
      </c>
      <c r="D228" s="23">
        <v>3717</v>
      </c>
      <c r="E228" s="23">
        <v>0</v>
      </c>
      <c r="F228" s="23">
        <v>6185</v>
      </c>
      <c r="G228" s="23">
        <v>181</v>
      </c>
      <c r="H228" s="23">
        <v>20218</v>
      </c>
      <c r="I228" s="23">
        <v>13988</v>
      </c>
      <c r="J228" s="23">
        <v>617</v>
      </c>
    </row>
    <row r="229" spans="1:10">
      <c r="A229" s="159" t="s">
        <v>551</v>
      </c>
      <c r="B229" s="23">
        <v>104365</v>
      </c>
      <c r="C229" s="23">
        <v>8623</v>
      </c>
      <c r="D229" s="23">
        <v>4349</v>
      </c>
      <c r="E229" s="23">
        <v>0</v>
      </c>
      <c r="F229" s="23">
        <v>8164</v>
      </c>
      <c r="G229" s="23">
        <v>2616</v>
      </c>
      <c r="H229" s="23">
        <v>11676</v>
      </c>
      <c r="I229" s="23">
        <v>5487</v>
      </c>
      <c r="J229" s="23">
        <v>5236</v>
      </c>
    </row>
    <row r="230" spans="1:10">
      <c r="A230" s="159" t="s">
        <v>552</v>
      </c>
      <c r="B230" s="23">
        <v>18055</v>
      </c>
      <c r="C230" s="23">
        <v>8916</v>
      </c>
      <c r="D230" s="23">
        <v>250</v>
      </c>
      <c r="E230" s="23">
        <v>0</v>
      </c>
      <c r="F230" s="23">
        <v>2493</v>
      </c>
      <c r="G230" s="23">
        <v>0</v>
      </c>
      <c r="H230" s="23">
        <v>2114</v>
      </c>
      <c r="I230" s="23">
        <v>1736</v>
      </c>
      <c r="J230" s="23">
        <v>0</v>
      </c>
    </row>
    <row r="231" spans="1:10">
      <c r="A231" s="159" t="s">
        <v>553</v>
      </c>
      <c r="B231" s="23">
        <v>27053</v>
      </c>
      <c r="C231" s="23">
        <v>8264</v>
      </c>
      <c r="D231" s="23">
        <v>1187</v>
      </c>
      <c r="E231" s="23">
        <v>0</v>
      </c>
      <c r="F231" s="23">
        <v>4140</v>
      </c>
      <c r="G231" s="23">
        <v>263</v>
      </c>
      <c r="H231" s="23">
        <v>5446</v>
      </c>
      <c r="I231" s="23">
        <v>3554</v>
      </c>
      <c r="J231" s="23">
        <v>0</v>
      </c>
    </row>
    <row r="232" spans="1:10">
      <c r="A232" s="159" t="s">
        <v>554</v>
      </c>
      <c r="B232" s="23">
        <v>104883</v>
      </c>
      <c r="C232" s="23">
        <v>38757</v>
      </c>
      <c r="D232" s="23">
        <v>2213</v>
      </c>
      <c r="E232" s="23">
        <v>0</v>
      </c>
      <c r="F232" s="23">
        <v>5884</v>
      </c>
      <c r="G232" s="23">
        <v>670</v>
      </c>
      <c r="H232" s="23">
        <v>28584</v>
      </c>
      <c r="I232" s="23">
        <v>13669</v>
      </c>
      <c r="J232" s="23">
        <v>582</v>
      </c>
    </row>
    <row r="233" spans="1:10">
      <c r="A233" s="159" t="s">
        <v>555</v>
      </c>
      <c r="B233" s="23">
        <v>8294</v>
      </c>
      <c r="C233" s="23">
        <v>12256</v>
      </c>
      <c r="D233" s="23">
        <v>0</v>
      </c>
      <c r="E233" s="23">
        <v>0</v>
      </c>
      <c r="F233" s="23">
        <v>1407</v>
      </c>
      <c r="G233" s="23">
        <v>0</v>
      </c>
      <c r="H233" s="23">
        <v>0</v>
      </c>
      <c r="I233" s="23">
        <v>2881</v>
      </c>
      <c r="J233" s="23">
        <v>0</v>
      </c>
    </row>
    <row r="234" spans="1:10">
      <c r="A234" s="159" t="s">
        <v>556</v>
      </c>
      <c r="B234" s="23">
        <v>27940</v>
      </c>
      <c r="C234" s="23">
        <v>14392</v>
      </c>
      <c r="D234" s="23">
        <v>207</v>
      </c>
      <c r="E234" s="23">
        <v>0</v>
      </c>
      <c r="F234" s="23">
        <v>3420</v>
      </c>
      <c r="G234" s="23">
        <v>41</v>
      </c>
      <c r="H234" s="23">
        <v>3919</v>
      </c>
      <c r="I234" s="23">
        <v>6603</v>
      </c>
      <c r="J234" s="23">
        <v>337</v>
      </c>
    </row>
    <row r="235" spans="1:10">
      <c r="A235" s="159" t="s">
        <v>557</v>
      </c>
      <c r="B235" s="23">
        <v>600664</v>
      </c>
      <c r="C235" s="23">
        <v>188973</v>
      </c>
      <c r="D235" s="23">
        <v>689369</v>
      </c>
      <c r="E235" s="23">
        <v>37186</v>
      </c>
      <c r="F235" s="23">
        <v>0</v>
      </c>
      <c r="G235" s="23">
        <v>671548</v>
      </c>
      <c r="H235" s="23">
        <v>42019</v>
      </c>
      <c r="I235" s="23">
        <v>72305</v>
      </c>
      <c r="J235" s="23">
        <v>3345</v>
      </c>
    </row>
    <row r="236" spans="1:10" ht="22.5" customHeight="1">
      <c r="A236" s="158" t="s">
        <v>558</v>
      </c>
      <c r="B236" s="23"/>
      <c r="C236" s="23"/>
      <c r="D236" s="23"/>
      <c r="E236" s="23"/>
      <c r="F236" s="23"/>
      <c r="G236" s="23"/>
      <c r="H236" s="23"/>
      <c r="I236" s="23"/>
      <c r="J236" s="23"/>
    </row>
    <row r="237" spans="1:10">
      <c r="A237" s="159" t="s">
        <v>559</v>
      </c>
      <c r="B237" s="23">
        <v>37274</v>
      </c>
      <c r="C237" s="23">
        <v>5845</v>
      </c>
      <c r="D237" s="23">
        <v>142</v>
      </c>
      <c r="E237" s="23">
        <v>0</v>
      </c>
      <c r="F237" s="23">
        <v>2533</v>
      </c>
      <c r="G237" s="23">
        <v>67</v>
      </c>
      <c r="H237" s="23">
        <v>85</v>
      </c>
      <c r="I237" s="23">
        <v>6599</v>
      </c>
      <c r="J237" s="23">
        <v>373</v>
      </c>
    </row>
    <row r="238" spans="1:10">
      <c r="A238" s="159" t="s">
        <v>560</v>
      </c>
      <c r="B238" s="23">
        <v>44384</v>
      </c>
      <c r="C238" s="23">
        <v>7034</v>
      </c>
      <c r="D238" s="23">
        <v>2977</v>
      </c>
      <c r="E238" s="23">
        <v>0</v>
      </c>
      <c r="F238" s="23">
        <v>4262</v>
      </c>
      <c r="G238" s="23">
        <v>20</v>
      </c>
      <c r="H238" s="23">
        <v>10420</v>
      </c>
      <c r="I238" s="23">
        <v>6520</v>
      </c>
      <c r="J238" s="23">
        <v>1139</v>
      </c>
    </row>
    <row r="239" spans="1:10">
      <c r="A239" s="159" t="s">
        <v>561</v>
      </c>
      <c r="B239" s="23">
        <v>72790</v>
      </c>
      <c r="C239" s="23">
        <v>16470</v>
      </c>
      <c r="D239" s="23">
        <v>3874</v>
      </c>
      <c r="E239" s="23">
        <v>0</v>
      </c>
      <c r="F239" s="23">
        <v>4721</v>
      </c>
      <c r="G239" s="23">
        <v>19</v>
      </c>
      <c r="H239" s="23">
        <v>4534</v>
      </c>
      <c r="I239" s="23">
        <v>6418</v>
      </c>
      <c r="J239" s="23">
        <v>480</v>
      </c>
    </row>
    <row r="240" spans="1:10">
      <c r="A240" s="159" t="s">
        <v>562</v>
      </c>
      <c r="B240" s="23">
        <v>44883</v>
      </c>
      <c r="C240" s="23">
        <v>14329</v>
      </c>
      <c r="D240" s="23">
        <v>584</v>
      </c>
      <c r="E240" s="23">
        <v>0</v>
      </c>
      <c r="F240" s="23">
        <v>3035</v>
      </c>
      <c r="G240" s="23">
        <v>67</v>
      </c>
      <c r="H240" s="23">
        <v>23</v>
      </c>
      <c r="I240" s="23">
        <v>2347</v>
      </c>
      <c r="J240" s="23">
        <v>1580</v>
      </c>
    </row>
    <row r="241" spans="1:10">
      <c r="A241" s="159" t="s">
        <v>563</v>
      </c>
      <c r="B241" s="23">
        <v>114351</v>
      </c>
      <c r="C241" s="23">
        <v>11584</v>
      </c>
      <c r="D241" s="23">
        <v>2120</v>
      </c>
      <c r="E241" s="23">
        <v>0</v>
      </c>
      <c r="F241" s="23">
        <v>4658</v>
      </c>
      <c r="G241" s="23">
        <v>493</v>
      </c>
      <c r="H241" s="23">
        <v>23713</v>
      </c>
      <c r="I241" s="23">
        <v>10263</v>
      </c>
      <c r="J241" s="23">
        <v>563</v>
      </c>
    </row>
    <row r="242" spans="1:10">
      <c r="A242" s="159" t="s">
        <v>564</v>
      </c>
      <c r="B242" s="23">
        <v>21568</v>
      </c>
      <c r="C242" s="23">
        <v>4452</v>
      </c>
      <c r="D242" s="23">
        <v>79</v>
      </c>
      <c r="E242" s="23">
        <v>0</v>
      </c>
      <c r="F242" s="23">
        <v>1773</v>
      </c>
      <c r="G242" s="23">
        <v>57</v>
      </c>
      <c r="H242" s="23">
        <v>11562</v>
      </c>
      <c r="I242" s="23">
        <v>3449</v>
      </c>
      <c r="J242" s="23">
        <v>3</v>
      </c>
    </row>
    <row r="243" spans="1:10">
      <c r="A243" s="159" t="s">
        <v>565</v>
      </c>
      <c r="B243" s="23">
        <v>71957</v>
      </c>
      <c r="C243" s="23">
        <v>9012</v>
      </c>
      <c r="D243" s="23">
        <v>1375</v>
      </c>
      <c r="E243" s="23">
        <v>0</v>
      </c>
      <c r="F243" s="23">
        <v>5408</v>
      </c>
      <c r="G243" s="23">
        <v>290</v>
      </c>
      <c r="H243" s="23">
        <v>5948</v>
      </c>
      <c r="I243" s="23">
        <v>10706</v>
      </c>
      <c r="J243" s="23">
        <v>263</v>
      </c>
    </row>
    <row r="244" spans="1:10">
      <c r="A244" s="159" t="s">
        <v>566</v>
      </c>
      <c r="B244" s="23">
        <v>13850</v>
      </c>
      <c r="C244" s="23">
        <v>2381</v>
      </c>
      <c r="D244" s="23">
        <v>169</v>
      </c>
      <c r="E244" s="23">
        <v>0</v>
      </c>
      <c r="F244" s="23">
        <v>2242</v>
      </c>
      <c r="G244" s="23">
        <v>1</v>
      </c>
      <c r="H244" s="23">
        <v>4500</v>
      </c>
      <c r="I244" s="23">
        <v>1775</v>
      </c>
      <c r="J244" s="23">
        <v>0</v>
      </c>
    </row>
    <row r="245" spans="1:10">
      <c r="A245" s="159" t="s">
        <v>567</v>
      </c>
      <c r="B245" s="23">
        <v>27359</v>
      </c>
      <c r="C245" s="23">
        <v>520</v>
      </c>
      <c r="D245" s="23">
        <v>8</v>
      </c>
      <c r="E245" s="23">
        <v>0</v>
      </c>
      <c r="F245" s="23">
        <v>4037</v>
      </c>
      <c r="G245" s="23">
        <v>0</v>
      </c>
      <c r="H245" s="23">
        <v>6950</v>
      </c>
      <c r="I245" s="23">
        <v>4949</v>
      </c>
      <c r="J245" s="23">
        <v>365</v>
      </c>
    </row>
    <row r="246" spans="1:10">
      <c r="A246" s="159" t="s">
        <v>568</v>
      </c>
      <c r="B246" s="23">
        <v>320112</v>
      </c>
      <c r="C246" s="23">
        <v>243473</v>
      </c>
      <c r="D246" s="23">
        <v>16814</v>
      </c>
      <c r="E246" s="23">
        <v>0</v>
      </c>
      <c r="F246" s="23">
        <v>6649</v>
      </c>
      <c r="G246" s="23">
        <v>0</v>
      </c>
      <c r="H246" s="23">
        <v>0</v>
      </c>
      <c r="I246" s="23">
        <v>72765</v>
      </c>
      <c r="J246" s="23">
        <v>842</v>
      </c>
    </row>
    <row r="247" spans="1:10" ht="21" customHeight="1">
      <c r="A247" s="158" t="s">
        <v>569</v>
      </c>
      <c r="B247" s="23"/>
      <c r="C247" s="23"/>
      <c r="D247" s="23"/>
      <c r="E247" s="23"/>
      <c r="F247" s="23"/>
      <c r="G247" s="23"/>
      <c r="H247" s="23"/>
      <c r="I247" s="23"/>
      <c r="J247" s="23"/>
    </row>
    <row r="248" spans="1:10">
      <c r="A248" s="159" t="s">
        <v>570</v>
      </c>
      <c r="B248" s="23">
        <v>84790</v>
      </c>
      <c r="C248" s="23">
        <v>11266</v>
      </c>
      <c r="D248" s="23">
        <v>1729</v>
      </c>
      <c r="E248" s="23">
        <v>0</v>
      </c>
      <c r="F248" s="23">
        <v>5721</v>
      </c>
      <c r="G248" s="23">
        <v>352</v>
      </c>
      <c r="H248" s="23">
        <v>6742</v>
      </c>
      <c r="I248" s="23">
        <v>6735</v>
      </c>
      <c r="J248" s="23">
        <v>190</v>
      </c>
    </row>
    <row r="249" spans="1:10">
      <c r="A249" s="159" t="s">
        <v>571</v>
      </c>
      <c r="B249" s="23">
        <v>233530</v>
      </c>
      <c r="C249" s="23">
        <v>39082</v>
      </c>
      <c r="D249" s="23">
        <v>3105</v>
      </c>
      <c r="E249" s="23">
        <v>0</v>
      </c>
      <c r="F249" s="23">
        <v>18366</v>
      </c>
      <c r="G249" s="23">
        <v>693</v>
      </c>
      <c r="H249" s="23">
        <v>64428</v>
      </c>
      <c r="I249" s="23">
        <v>40565</v>
      </c>
      <c r="J249" s="23">
        <v>2862</v>
      </c>
    </row>
    <row r="250" spans="1:10">
      <c r="A250" s="159" t="s">
        <v>572</v>
      </c>
      <c r="B250" s="23">
        <v>175074</v>
      </c>
      <c r="C250" s="23">
        <v>62511</v>
      </c>
      <c r="D250" s="23">
        <v>11616</v>
      </c>
      <c r="E250" s="23">
        <v>0</v>
      </c>
      <c r="F250" s="23">
        <v>7568</v>
      </c>
      <c r="G250" s="23">
        <v>43</v>
      </c>
      <c r="H250" s="23">
        <v>610</v>
      </c>
      <c r="I250" s="23">
        <v>34150</v>
      </c>
      <c r="J250" s="23">
        <v>133</v>
      </c>
    </row>
    <row r="251" spans="1:10">
      <c r="A251" s="159" t="s">
        <v>573</v>
      </c>
      <c r="B251" s="23">
        <v>32165</v>
      </c>
      <c r="C251" s="23">
        <v>7007</v>
      </c>
      <c r="D251" s="23">
        <v>235</v>
      </c>
      <c r="E251" s="23">
        <v>0</v>
      </c>
      <c r="F251" s="23">
        <v>4657</v>
      </c>
      <c r="G251" s="23">
        <v>916</v>
      </c>
      <c r="H251" s="23">
        <v>0</v>
      </c>
      <c r="I251" s="23">
        <v>7451</v>
      </c>
      <c r="J251" s="23">
        <v>0</v>
      </c>
    </row>
    <row r="252" spans="1:10">
      <c r="A252" s="159" t="s">
        <v>574</v>
      </c>
      <c r="B252" s="23">
        <v>66707</v>
      </c>
      <c r="C252" s="23">
        <v>4520</v>
      </c>
      <c r="D252" s="23">
        <v>719</v>
      </c>
      <c r="E252" s="23">
        <v>0</v>
      </c>
      <c r="F252" s="23">
        <v>3984</v>
      </c>
      <c r="G252" s="23">
        <v>199</v>
      </c>
      <c r="H252" s="23">
        <v>21078</v>
      </c>
      <c r="I252" s="23">
        <v>13773</v>
      </c>
      <c r="J252" s="23">
        <v>1188</v>
      </c>
    </row>
    <row r="253" spans="1:10">
      <c r="A253" s="159" t="s">
        <v>575</v>
      </c>
      <c r="B253" s="23">
        <v>37015</v>
      </c>
      <c r="C253" s="23">
        <v>2762</v>
      </c>
      <c r="D253" s="23">
        <v>777</v>
      </c>
      <c r="E253" s="23">
        <v>0</v>
      </c>
      <c r="F253" s="23">
        <v>3760</v>
      </c>
      <c r="G253" s="23">
        <v>54</v>
      </c>
      <c r="H253" s="23">
        <v>8798</v>
      </c>
      <c r="I253" s="23">
        <v>4081</v>
      </c>
      <c r="J253" s="23">
        <v>7</v>
      </c>
    </row>
    <row r="254" spans="1:10">
      <c r="A254" s="159" t="s">
        <v>576</v>
      </c>
      <c r="B254" s="23">
        <v>96407</v>
      </c>
      <c r="C254" s="23">
        <v>49533</v>
      </c>
      <c r="D254" s="23">
        <v>5305</v>
      </c>
      <c r="E254" s="23">
        <v>0</v>
      </c>
      <c r="F254" s="23">
        <v>1005</v>
      </c>
      <c r="G254" s="23">
        <v>1996</v>
      </c>
      <c r="H254" s="23">
        <v>31683</v>
      </c>
      <c r="I254" s="23">
        <v>13107</v>
      </c>
      <c r="J254" s="23">
        <v>2233</v>
      </c>
    </row>
    <row r="255" spans="1:10">
      <c r="A255" s="159" t="s">
        <v>577</v>
      </c>
      <c r="B255" s="23">
        <v>39627</v>
      </c>
      <c r="C255" s="23">
        <v>5612</v>
      </c>
      <c r="D255" s="23">
        <v>1462</v>
      </c>
      <c r="E255" s="23">
        <v>0</v>
      </c>
      <c r="F255" s="23">
        <v>2885</v>
      </c>
      <c r="G255" s="23">
        <v>16</v>
      </c>
      <c r="H255" s="23">
        <v>11145</v>
      </c>
      <c r="I255" s="23">
        <v>4838</v>
      </c>
      <c r="J255" s="23">
        <v>16</v>
      </c>
    </row>
    <row r="256" spans="1:10">
      <c r="A256" s="159" t="s">
        <v>578</v>
      </c>
      <c r="B256" s="23">
        <v>79021</v>
      </c>
      <c r="C256" s="23">
        <v>19034</v>
      </c>
      <c r="D256" s="23">
        <v>7263</v>
      </c>
      <c r="E256" s="23">
        <v>0</v>
      </c>
      <c r="F256" s="23">
        <v>4741</v>
      </c>
      <c r="G256" s="23">
        <v>4702</v>
      </c>
      <c r="H256" s="23">
        <v>1872</v>
      </c>
      <c r="I256" s="23">
        <v>13132</v>
      </c>
      <c r="J256" s="23">
        <v>2339</v>
      </c>
    </row>
    <row r="257" spans="1:10">
      <c r="A257" s="159" t="s">
        <v>579</v>
      </c>
      <c r="B257" s="23">
        <v>20608</v>
      </c>
      <c r="C257" s="23">
        <v>2473</v>
      </c>
      <c r="D257" s="23">
        <v>278</v>
      </c>
      <c r="E257" s="23">
        <v>0</v>
      </c>
      <c r="F257" s="23">
        <v>3154</v>
      </c>
      <c r="G257" s="23">
        <v>1</v>
      </c>
      <c r="H257" s="23">
        <v>7564</v>
      </c>
      <c r="I257" s="23">
        <v>4193</v>
      </c>
      <c r="J257" s="23">
        <v>1043</v>
      </c>
    </row>
    <row r="258" spans="1:10">
      <c r="A258" s="159" t="s">
        <v>580</v>
      </c>
      <c r="B258" s="23">
        <v>38701</v>
      </c>
      <c r="C258" s="23">
        <v>1450</v>
      </c>
      <c r="D258" s="23">
        <v>5823</v>
      </c>
      <c r="E258" s="23">
        <v>0</v>
      </c>
      <c r="F258" s="23">
        <v>3272</v>
      </c>
      <c r="G258" s="23">
        <v>516</v>
      </c>
      <c r="H258" s="23">
        <v>0</v>
      </c>
      <c r="I258" s="23">
        <v>5299</v>
      </c>
      <c r="J258" s="23">
        <v>985</v>
      </c>
    </row>
    <row r="259" spans="1:10">
      <c r="A259" s="159" t="s">
        <v>581</v>
      </c>
      <c r="B259" s="23">
        <v>27672</v>
      </c>
      <c r="C259" s="23">
        <v>10576</v>
      </c>
      <c r="D259" s="23">
        <v>630</v>
      </c>
      <c r="E259" s="23">
        <v>0</v>
      </c>
      <c r="F259" s="23">
        <v>3006</v>
      </c>
      <c r="G259" s="23">
        <v>207</v>
      </c>
      <c r="H259" s="23">
        <v>0</v>
      </c>
      <c r="I259" s="23">
        <v>3090</v>
      </c>
      <c r="J259" s="23">
        <v>0</v>
      </c>
    </row>
    <row r="260" spans="1:10">
      <c r="A260" s="159" t="s">
        <v>582</v>
      </c>
      <c r="B260" s="23">
        <v>37475</v>
      </c>
      <c r="C260" s="23">
        <v>6992</v>
      </c>
      <c r="D260" s="23">
        <v>201</v>
      </c>
      <c r="E260" s="23">
        <v>0</v>
      </c>
      <c r="F260" s="23">
        <v>3291</v>
      </c>
      <c r="G260" s="23">
        <v>-20</v>
      </c>
      <c r="H260" s="23">
        <v>9656</v>
      </c>
      <c r="I260" s="23">
        <v>4802</v>
      </c>
      <c r="J260" s="23">
        <v>0</v>
      </c>
    </row>
    <row r="261" spans="1:10">
      <c r="A261" s="159" t="s">
        <v>583</v>
      </c>
      <c r="B261" s="23">
        <v>24517</v>
      </c>
      <c r="C261" s="23">
        <v>14377</v>
      </c>
      <c r="D261" s="23">
        <v>145</v>
      </c>
      <c r="E261" s="23">
        <v>0</v>
      </c>
      <c r="F261" s="23">
        <v>3009</v>
      </c>
      <c r="G261" s="23">
        <v>62</v>
      </c>
      <c r="H261" s="23">
        <v>7447</v>
      </c>
      <c r="I261" s="23">
        <v>3702</v>
      </c>
      <c r="J261" s="23">
        <v>218</v>
      </c>
    </row>
    <row r="262" spans="1:10">
      <c r="A262" s="159" t="s">
        <v>584</v>
      </c>
      <c r="B262" s="23">
        <v>13687</v>
      </c>
      <c r="C262" s="23">
        <v>2776</v>
      </c>
      <c r="D262" s="23">
        <v>5</v>
      </c>
      <c r="E262" s="23">
        <v>0</v>
      </c>
      <c r="F262" s="23">
        <v>1002</v>
      </c>
      <c r="G262" s="23">
        <v>2</v>
      </c>
      <c r="H262" s="23">
        <v>196</v>
      </c>
      <c r="I262" s="23">
        <v>3227</v>
      </c>
      <c r="J262" s="23">
        <v>0</v>
      </c>
    </row>
    <row r="263" spans="1:10" ht="22.5" customHeight="1">
      <c r="A263" s="158" t="s">
        <v>585</v>
      </c>
      <c r="B263" s="23"/>
      <c r="C263" s="23"/>
      <c r="D263" s="23"/>
      <c r="E263" s="23"/>
      <c r="F263" s="23"/>
      <c r="G263" s="23"/>
      <c r="H263" s="23"/>
      <c r="I263" s="23"/>
      <c r="J263" s="23"/>
    </row>
    <row r="264" spans="1:10">
      <c r="A264" s="159" t="s">
        <v>586</v>
      </c>
      <c r="B264" s="23">
        <v>89868</v>
      </c>
      <c r="C264" s="23">
        <v>16593</v>
      </c>
      <c r="D264" s="23">
        <v>4431</v>
      </c>
      <c r="E264" s="23">
        <v>0</v>
      </c>
      <c r="F264" s="23">
        <v>7661</v>
      </c>
      <c r="G264" s="23">
        <v>698</v>
      </c>
      <c r="H264" s="23">
        <v>17460</v>
      </c>
      <c r="I264" s="23">
        <v>14918</v>
      </c>
      <c r="J264" s="23">
        <v>0</v>
      </c>
    </row>
    <row r="265" spans="1:10">
      <c r="A265" s="159" t="s">
        <v>587</v>
      </c>
      <c r="B265" s="23">
        <v>322359</v>
      </c>
      <c r="C265" s="23">
        <v>147048</v>
      </c>
      <c r="D265" s="23">
        <v>8431</v>
      </c>
      <c r="E265" s="23">
        <v>0</v>
      </c>
      <c r="F265" s="23">
        <v>34032</v>
      </c>
      <c r="G265" s="23">
        <v>3057</v>
      </c>
      <c r="H265" s="23">
        <v>53173</v>
      </c>
      <c r="I265" s="23">
        <v>38531</v>
      </c>
      <c r="J265" s="23">
        <v>444</v>
      </c>
    </row>
    <row r="266" spans="1:10">
      <c r="A266" s="159" t="s">
        <v>588</v>
      </c>
      <c r="B266" s="23">
        <v>47682</v>
      </c>
      <c r="C266" s="23">
        <v>10931</v>
      </c>
      <c r="D266" s="23">
        <v>449</v>
      </c>
      <c r="E266" s="23">
        <v>0</v>
      </c>
      <c r="F266" s="23">
        <v>5464</v>
      </c>
      <c r="G266" s="23">
        <v>0</v>
      </c>
      <c r="H266" s="23">
        <v>26448</v>
      </c>
      <c r="I266" s="23">
        <v>7131</v>
      </c>
      <c r="J266" s="23">
        <v>0</v>
      </c>
    </row>
    <row r="267" spans="1:10">
      <c r="A267" s="159" t="s">
        <v>589</v>
      </c>
      <c r="B267" s="23">
        <v>174998</v>
      </c>
      <c r="C267" s="23">
        <v>57944</v>
      </c>
      <c r="D267" s="23">
        <v>6075</v>
      </c>
      <c r="E267" s="23">
        <v>9511</v>
      </c>
      <c r="F267" s="23">
        <v>-52</v>
      </c>
      <c r="G267" s="23">
        <v>4388</v>
      </c>
      <c r="H267" s="23">
        <v>47959</v>
      </c>
      <c r="I267" s="23">
        <v>20339</v>
      </c>
      <c r="J267" s="23">
        <v>823</v>
      </c>
    </row>
    <row r="268" spans="1:10">
      <c r="A268" s="159" t="s">
        <v>590</v>
      </c>
      <c r="B268" s="23">
        <v>80973</v>
      </c>
      <c r="C268" s="23">
        <v>23235</v>
      </c>
      <c r="D268" s="23">
        <v>2206</v>
      </c>
      <c r="E268" s="23">
        <v>0</v>
      </c>
      <c r="F268" s="23">
        <v>4622</v>
      </c>
      <c r="G268" s="23">
        <v>344</v>
      </c>
      <c r="H268" s="23">
        <v>32921</v>
      </c>
      <c r="I268" s="23">
        <v>10722</v>
      </c>
      <c r="J268" s="23">
        <v>662</v>
      </c>
    </row>
    <row r="269" spans="1:10">
      <c r="A269" s="159" t="s">
        <v>591</v>
      </c>
      <c r="B269" s="23">
        <v>20862</v>
      </c>
      <c r="C269" s="23">
        <v>16756</v>
      </c>
      <c r="D269" s="23">
        <v>1064</v>
      </c>
      <c r="E269" s="23">
        <v>0</v>
      </c>
      <c r="F269" s="23">
        <v>2621</v>
      </c>
      <c r="G269" s="23">
        <v>1169</v>
      </c>
      <c r="H269" s="23">
        <v>0</v>
      </c>
      <c r="I269" s="23">
        <v>7530</v>
      </c>
      <c r="J269" s="23">
        <v>0</v>
      </c>
    </row>
    <row r="270" spans="1:10">
      <c r="A270" s="159" t="s">
        <v>592</v>
      </c>
      <c r="B270" s="23">
        <v>14275</v>
      </c>
      <c r="C270" s="23">
        <v>9219</v>
      </c>
      <c r="D270" s="23">
        <v>224</v>
      </c>
      <c r="E270" s="23">
        <v>0</v>
      </c>
      <c r="F270" s="23">
        <v>-22</v>
      </c>
      <c r="G270" s="23">
        <v>62</v>
      </c>
      <c r="H270" s="23">
        <v>0</v>
      </c>
      <c r="I270" s="23">
        <v>5356</v>
      </c>
      <c r="J270" s="23">
        <v>0</v>
      </c>
    </row>
    <row r="271" spans="1:10">
      <c r="A271" s="159" t="s">
        <v>593</v>
      </c>
      <c r="B271" s="23">
        <v>37113</v>
      </c>
      <c r="C271" s="23">
        <v>3567</v>
      </c>
      <c r="D271" s="23">
        <v>43</v>
      </c>
      <c r="E271" s="23">
        <v>0</v>
      </c>
      <c r="F271" s="23">
        <v>3407</v>
      </c>
      <c r="G271" s="23">
        <v>0</v>
      </c>
      <c r="H271" s="23">
        <v>2940</v>
      </c>
      <c r="I271" s="23">
        <v>3273</v>
      </c>
      <c r="J271" s="23">
        <v>8</v>
      </c>
    </row>
    <row r="272" spans="1:10">
      <c r="A272" s="159" t="s">
        <v>594</v>
      </c>
      <c r="B272" s="23">
        <v>105669</v>
      </c>
      <c r="C272" s="23">
        <v>27512</v>
      </c>
      <c r="D272" s="23">
        <v>10863</v>
      </c>
      <c r="E272" s="23">
        <v>0</v>
      </c>
      <c r="F272" s="23">
        <v>7673</v>
      </c>
      <c r="G272" s="23">
        <v>6319</v>
      </c>
      <c r="H272" s="23">
        <v>25811</v>
      </c>
      <c r="I272" s="23">
        <v>16408</v>
      </c>
      <c r="J272" s="23">
        <v>334</v>
      </c>
    </row>
    <row r="273" spans="1:10">
      <c r="A273" s="159" t="s">
        <v>595</v>
      </c>
      <c r="B273" s="23">
        <v>102105</v>
      </c>
      <c r="C273" s="23">
        <v>9963</v>
      </c>
      <c r="D273" s="23">
        <v>83234</v>
      </c>
      <c r="E273" s="23">
        <v>0</v>
      </c>
      <c r="F273" s="23">
        <v>11278</v>
      </c>
      <c r="G273" s="23">
        <v>75295</v>
      </c>
      <c r="H273" s="23">
        <v>15657</v>
      </c>
      <c r="I273" s="23">
        <v>10664</v>
      </c>
      <c r="J273" s="23">
        <v>385</v>
      </c>
    </row>
    <row r="274" spans="1:10" ht="24.75" customHeight="1">
      <c r="A274" s="158" t="s">
        <v>596</v>
      </c>
      <c r="B274" s="23"/>
      <c r="C274" s="23"/>
      <c r="D274" s="23"/>
      <c r="E274" s="23"/>
      <c r="F274" s="23"/>
      <c r="G274" s="23"/>
      <c r="H274" s="23"/>
      <c r="I274" s="23"/>
      <c r="J274" s="23"/>
    </row>
    <row r="275" spans="1:10">
      <c r="A275" s="159" t="s">
        <v>597</v>
      </c>
      <c r="B275" s="23">
        <v>102452</v>
      </c>
      <c r="C275" s="23">
        <v>26826</v>
      </c>
      <c r="D275" s="23">
        <v>7667</v>
      </c>
      <c r="E275" s="23">
        <v>2047</v>
      </c>
      <c r="F275" s="23">
        <v>9560</v>
      </c>
      <c r="G275" s="23">
        <v>4845</v>
      </c>
      <c r="H275" s="23">
        <v>0</v>
      </c>
      <c r="I275" s="23">
        <v>15038</v>
      </c>
      <c r="J275" s="23">
        <v>414</v>
      </c>
    </row>
    <row r="276" spans="1:10">
      <c r="A276" s="159" t="s">
        <v>598</v>
      </c>
      <c r="B276" s="23">
        <v>106480</v>
      </c>
      <c r="C276" s="23">
        <v>7208</v>
      </c>
      <c r="D276" s="23">
        <v>4848</v>
      </c>
      <c r="E276" s="23">
        <v>0</v>
      </c>
      <c r="F276" s="23">
        <v>5553</v>
      </c>
      <c r="G276" s="23">
        <v>0</v>
      </c>
      <c r="H276" s="23">
        <v>29920</v>
      </c>
      <c r="I276" s="23">
        <v>10506</v>
      </c>
      <c r="J276" s="23">
        <v>30</v>
      </c>
    </row>
    <row r="277" spans="1:10">
      <c r="A277" s="159" t="s">
        <v>599</v>
      </c>
      <c r="B277" s="23">
        <v>61040</v>
      </c>
      <c r="C277" s="23">
        <v>17444</v>
      </c>
      <c r="D277" s="23">
        <v>1787</v>
      </c>
      <c r="E277" s="23">
        <v>1674</v>
      </c>
      <c r="F277" s="23">
        <v>4776</v>
      </c>
      <c r="G277" s="23">
        <v>500</v>
      </c>
      <c r="H277" s="23">
        <v>0</v>
      </c>
      <c r="I277" s="23">
        <v>12192</v>
      </c>
      <c r="J277" s="23">
        <v>0</v>
      </c>
    </row>
    <row r="278" spans="1:10">
      <c r="A278" s="159" t="s">
        <v>600</v>
      </c>
      <c r="B278" s="23">
        <v>334543</v>
      </c>
      <c r="C278" s="23">
        <v>64289</v>
      </c>
      <c r="D278" s="23">
        <v>38420</v>
      </c>
      <c r="E278" s="23">
        <v>0</v>
      </c>
      <c r="F278" s="23">
        <v>24890</v>
      </c>
      <c r="G278" s="23">
        <v>8511</v>
      </c>
      <c r="H278" s="23">
        <v>39362</v>
      </c>
      <c r="I278" s="23">
        <v>45566</v>
      </c>
      <c r="J278" s="23">
        <v>433</v>
      </c>
    </row>
    <row r="279" spans="1:10">
      <c r="A279" s="159" t="s">
        <v>601</v>
      </c>
      <c r="B279" s="23">
        <v>41412</v>
      </c>
      <c r="C279" s="23">
        <v>14754</v>
      </c>
      <c r="D279" s="23">
        <v>1176</v>
      </c>
      <c r="E279" s="23">
        <v>0</v>
      </c>
      <c r="F279" s="23">
        <v>1921</v>
      </c>
      <c r="G279" s="23">
        <v>0</v>
      </c>
      <c r="H279" s="23">
        <v>6625</v>
      </c>
      <c r="I279" s="23">
        <v>8433</v>
      </c>
      <c r="J279" s="23">
        <v>0</v>
      </c>
    </row>
    <row r="280" spans="1:10">
      <c r="A280" s="159" t="s">
        <v>602</v>
      </c>
      <c r="B280" s="23">
        <v>32041</v>
      </c>
      <c r="C280" s="23">
        <v>8399</v>
      </c>
      <c r="D280" s="23">
        <v>1049</v>
      </c>
      <c r="E280" s="23">
        <v>0</v>
      </c>
      <c r="F280" s="23">
        <v>2825</v>
      </c>
      <c r="G280" s="23">
        <v>690</v>
      </c>
      <c r="H280" s="23">
        <v>9567</v>
      </c>
      <c r="I280" s="23">
        <v>4611</v>
      </c>
      <c r="J280" s="23">
        <v>0</v>
      </c>
    </row>
    <row r="281" spans="1:10">
      <c r="A281" s="159" t="s">
        <v>603</v>
      </c>
      <c r="B281" s="23">
        <v>206351</v>
      </c>
      <c r="C281" s="23">
        <v>56229</v>
      </c>
      <c r="D281" s="23">
        <v>15312</v>
      </c>
      <c r="E281" s="23">
        <v>6297</v>
      </c>
      <c r="F281" s="23">
        <v>-1162</v>
      </c>
      <c r="G281" s="23">
        <v>705</v>
      </c>
      <c r="H281" s="23">
        <v>38259</v>
      </c>
      <c r="I281" s="23">
        <v>23550</v>
      </c>
      <c r="J281" s="23">
        <v>27</v>
      </c>
    </row>
    <row r="282" spans="1:10" ht="23.25" customHeight="1">
      <c r="A282" s="158" t="s">
        <v>604</v>
      </c>
      <c r="B282" s="23"/>
      <c r="C282" s="23"/>
      <c r="D282" s="23"/>
      <c r="E282" s="23"/>
      <c r="F282" s="23"/>
      <c r="G282" s="23"/>
      <c r="H282" s="23"/>
      <c r="I282" s="23"/>
      <c r="J282" s="23"/>
    </row>
    <row r="283" spans="1:10">
      <c r="A283" s="159" t="s">
        <v>605</v>
      </c>
      <c r="B283" s="23">
        <v>31776</v>
      </c>
      <c r="C283" s="23">
        <v>7248</v>
      </c>
      <c r="D283" s="23">
        <v>839</v>
      </c>
      <c r="E283" s="23">
        <v>0</v>
      </c>
      <c r="F283" s="23">
        <v>3058</v>
      </c>
      <c r="G283" s="23">
        <v>153</v>
      </c>
      <c r="H283" s="23">
        <v>7950</v>
      </c>
      <c r="I283" s="23">
        <v>4220</v>
      </c>
      <c r="J283" s="23">
        <v>0</v>
      </c>
    </row>
    <row r="284" spans="1:10">
      <c r="A284" s="159" t="s">
        <v>606</v>
      </c>
      <c r="B284" s="23">
        <v>17455</v>
      </c>
      <c r="C284" s="23">
        <v>3808</v>
      </c>
      <c r="D284" s="23">
        <v>128</v>
      </c>
      <c r="E284" s="23">
        <v>0</v>
      </c>
      <c r="F284" s="23">
        <v>2091</v>
      </c>
      <c r="G284" s="23">
        <v>0</v>
      </c>
      <c r="H284" s="23">
        <v>3048</v>
      </c>
      <c r="I284" s="23">
        <v>2869</v>
      </c>
      <c r="J284" s="23">
        <v>34</v>
      </c>
    </row>
    <row r="285" spans="1:10">
      <c r="A285" s="159" t="s">
        <v>607</v>
      </c>
      <c r="B285" s="23">
        <v>38724</v>
      </c>
      <c r="C285" s="23">
        <v>5885</v>
      </c>
      <c r="D285" s="23">
        <v>608</v>
      </c>
      <c r="E285" s="23">
        <v>0</v>
      </c>
      <c r="F285" s="23">
        <v>2826</v>
      </c>
      <c r="G285" s="23">
        <v>703</v>
      </c>
      <c r="H285" s="23">
        <v>1269</v>
      </c>
      <c r="I285" s="23">
        <v>2025</v>
      </c>
      <c r="J285" s="23">
        <v>0</v>
      </c>
    </row>
    <row r="286" spans="1:10">
      <c r="A286" s="159" t="s">
        <v>608</v>
      </c>
      <c r="B286" s="23">
        <v>65619</v>
      </c>
      <c r="C286" s="23">
        <v>13577</v>
      </c>
      <c r="D286" s="23">
        <v>421</v>
      </c>
      <c r="E286" s="23">
        <v>0</v>
      </c>
      <c r="F286" s="23">
        <v>7109</v>
      </c>
      <c r="G286" s="23">
        <v>147</v>
      </c>
      <c r="H286" s="23">
        <v>7625</v>
      </c>
      <c r="I286" s="23">
        <v>3767</v>
      </c>
      <c r="J286" s="23">
        <v>447</v>
      </c>
    </row>
    <row r="287" spans="1:10">
      <c r="A287" s="159" t="s">
        <v>609</v>
      </c>
      <c r="B287" s="23">
        <v>2248</v>
      </c>
      <c r="C287" s="23">
        <v>0</v>
      </c>
      <c r="D287" s="23">
        <v>0</v>
      </c>
      <c r="E287" s="23">
        <v>0</v>
      </c>
      <c r="F287" s="23">
        <v>243</v>
      </c>
      <c r="G287" s="23">
        <v>0</v>
      </c>
      <c r="H287" s="23">
        <v>0</v>
      </c>
      <c r="I287" s="23">
        <v>944</v>
      </c>
      <c r="J287" s="23">
        <v>0</v>
      </c>
    </row>
    <row r="288" spans="1:10">
      <c r="A288" s="159" t="s">
        <v>610</v>
      </c>
      <c r="B288" s="23">
        <v>47406</v>
      </c>
      <c r="C288" s="23">
        <v>15632</v>
      </c>
      <c r="D288" s="23">
        <v>243</v>
      </c>
      <c r="E288" s="23">
        <v>0</v>
      </c>
      <c r="F288" s="23">
        <v>3595</v>
      </c>
      <c r="G288" s="23">
        <v>12</v>
      </c>
      <c r="H288" s="23">
        <v>15016</v>
      </c>
      <c r="I288" s="23">
        <v>1861</v>
      </c>
      <c r="J288" s="23">
        <v>9</v>
      </c>
    </row>
    <row r="289" spans="1:10">
      <c r="A289" s="159" t="s">
        <v>611</v>
      </c>
      <c r="B289" s="23">
        <v>18757</v>
      </c>
      <c r="C289" s="23">
        <v>16481</v>
      </c>
      <c r="D289" s="23">
        <v>1163</v>
      </c>
      <c r="E289" s="23">
        <v>0</v>
      </c>
      <c r="F289" s="23">
        <v>2083</v>
      </c>
      <c r="G289" s="23">
        <v>10</v>
      </c>
      <c r="H289" s="23">
        <v>7229</v>
      </c>
      <c r="I289" s="23">
        <v>2339</v>
      </c>
      <c r="J289" s="23">
        <v>0</v>
      </c>
    </row>
    <row r="290" spans="1:10">
      <c r="A290" s="159" t="s">
        <v>612</v>
      </c>
      <c r="B290" s="23">
        <v>446960</v>
      </c>
      <c r="C290" s="23">
        <v>73292</v>
      </c>
      <c r="D290" s="23">
        <v>30007</v>
      </c>
      <c r="E290" s="23">
        <v>24087</v>
      </c>
      <c r="F290" s="23">
        <v>0</v>
      </c>
      <c r="G290" s="23">
        <v>382</v>
      </c>
      <c r="H290" s="23">
        <v>17796</v>
      </c>
      <c r="I290" s="23">
        <v>28786</v>
      </c>
      <c r="J290" s="23">
        <v>11788</v>
      </c>
    </row>
    <row r="291" spans="1:10" ht="23.25" customHeight="1">
      <c r="A291" s="158" t="s">
        <v>613</v>
      </c>
      <c r="B291" s="23"/>
      <c r="C291" s="23"/>
      <c r="D291" s="23"/>
      <c r="E291" s="23"/>
      <c r="F291" s="23"/>
      <c r="G291" s="23"/>
      <c r="H291" s="23"/>
      <c r="I291" s="23"/>
      <c r="J291" s="23"/>
    </row>
    <row r="292" spans="1:10">
      <c r="A292" s="159" t="s">
        <v>614</v>
      </c>
      <c r="B292" s="23">
        <v>539</v>
      </c>
      <c r="C292" s="23">
        <v>1470</v>
      </c>
      <c r="D292" s="23">
        <v>92</v>
      </c>
      <c r="E292" s="23">
        <v>0</v>
      </c>
      <c r="F292" s="23">
        <v>-1</v>
      </c>
      <c r="G292" s="23">
        <v>0</v>
      </c>
      <c r="H292" s="23">
        <v>0</v>
      </c>
      <c r="I292" s="23">
        <v>0</v>
      </c>
      <c r="J292" s="23">
        <v>0</v>
      </c>
    </row>
    <row r="293" spans="1:10">
      <c r="A293" s="159" t="s">
        <v>615</v>
      </c>
      <c r="B293" s="23">
        <v>6424</v>
      </c>
      <c r="C293" s="23">
        <v>1144</v>
      </c>
      <c r="D293" s="23">
        <v>76</v>
      </c>
      <c r="E293" s="23">
        <v>0</v>
      </c>
      <c r="F293" s="23">
        <v>938</v>
      </c>
      <c r="G293" s="23">
        <v>0</v>
      </c>
      <c r="H293" s="23">
        <v>2</v>
      </c>
      <c r="I293" s="23">
        <v>1078</v>
      </c>
      <c r="J293" s="23">
        <v>0</v>
      </c>
    </row>
    <row r="294" spans="1:10">
      <c r="A294" s="159" t="s">
        <v>616</v>
      </c>
      <c r="B294" s="23">
        <v>79343</v>
      </c>
      <c r="C294" s="23">
        <v>19046</v>
      </c>
      <c r="D294" s="23">
        <v>2741</v>
      </c>
      <c r="E294" s="23">
        <v>0</v>
      </c>
      <c r="F294" s="23">
        <v>3393</v>
      </c>
      <c r="G294" s="23">
        <v>2955</v>
      </c>
      <c r="H294" s="23">
        <v>4470</v>
      </c>
      <c r="I294" s="23">
        <v>4173</v>
      </c>
      <c r="J294" s="23">
        <v>6651</v>
      </c>
    </row>
    <row r="295" spans="1:10">
      <c r="A295" s="159" t="s">
        <v>617</v>
      </c>
      <c r="B295" s="23">
        <v>4542</v>
      </c>
      <c r="C295" s="23">
        <v>4222</v>
      </c>
      <c r="D295" s="23">
        <v>27</v>
      </c>
      <c r="E295" s="23">
        <v>0</v>
      </c>
      <c r="F295" s="23">
        <v>540</v>
      </c>
      <c r="G295" s="23">
        <v>32</v>
      </c>
      <c r="H295" s="23">
        <v>2087</v>
      </c>
      <c r="I295" s="23">
        <v>674</v>
      </c>
      <c r="J295" s="23">
        <v>0</v>
      </c>
    </row>
    <row r="296" spans="1:10">
      <c r="A296" s="159" t="s">
        <v>618</v>
      </c>
      <c r="B296" s="23">
        <v>23734</v>
      </c>
      <c r="C296" s="23">
        <v>13162</v>
      </c>
      <c r="D296" s="23">
        <v>53</v>
      </c>
      <c r="E296" s="23">
        <v>0</v>
      </c>
      <c r="F296" s="23">
        <v>1666</v>
      </c>
      <c r="G296" s="23">
        <v>182</v>
      </c>
      <c r="H296" s="23">
        <v>0</v>
      </c>
      <c r="I296" s="23">
        <v>1814</v>
      </c>
      <c r="J296" s="23">
        <v>0</v>
      </c>
    </row>
    <row r="297" spans="1:10">
      <c r="A297" s="159" t="s">
        <v>619</v>
      </c>
      <c r="B297" s="23">
        <v>16772</v>
      </c>
      <c r="C297" s="23">
        <v>732</v>
      </c>
      <c r="D297" s="23">
        <v>524</v>
      </c>
      <c r="E297" s="23">
        <v>5</v>
      </c>
      <c r="F297" s="23">
        <v>1136</v>
      </c>
      <c r="G297" s="23">
        <v>42</v>
      </c>
      <c r="H297" s="23">
        <v>2341</v>
      </c>
      <c r="I297" s="23">
        <v>3058</v>
      </c>
      <c r="J297" s="23">
        <v>1</v>
      </c>
    </row>
    <row r="298" spans="1:10">
      <c r="A298" s="159" t="s">
        <v>620</v>
      </c>
      <c r="B298" s="23">
        <v>23136</v>
      </c>
      <c r="C298" s="23">
        <v>1944</v>
      </c>
      <c r="D298" s="23">
        <v>430</v>
      </c>
      <c r="E298" s="23">
        <v>0</v>
      </c>
      <c r="F298" s="23">
        <v>2413</v>
      </c>
      <c r="G298" s="23">
        <v>25</v>
      </c>
      <c r="H298" s="23">
        <v>7768</v>
      </c>
      <c r="I298" s="23">
        <v>1344</v>
      </c>
      <c r="J298" s="23">
        <v>0</v>
      </c>
    </row>
    <row r="299" spans="1:10">
      <c r="A299" s="159" t="s">
        <v>621</v>
      </c>
      <c r="B299" s="23">
        <v>399218</v>
      </c>
      <c r="C299" s="23">
        <v>21711</v>
      </c>
      <c r="D299" s="23">
        <v>24052</v>
      </c>
      <c r="E299" s="23">
        <v>0</v>
      </c>
      <c r="F299" s="23">
        <v>24327</v>
      </c>
      <c r="G299" s="23">
        <v>2390</v>
      </c>
      <c r="H299" s="23">
        <v>68202</v>
      </c>
      <c r="I299" s="23">
        <v>30205</v>
      </c>
      <c r="J299" s="23">
        <v>5</v>
      </c>
    </row>
    <row r="300" spans="1:10">
      <c r="A300" s="159" t="s">
        <v>622</v>
      </c>
      <c r="B300" s="23">
        <v>4016</v>
      </c>
      <c r="C300" s="23">
        <v>6040</v>
      </c>
      <c r="D300" s="23">
        <v>27</v>
      </c>
      <c r="E300" s="23">
        <v>589</v>
      </c>
      <c r="F300" s="23">
        <v>0</v>
      </c>
      <c r="G300" s="23">
        <v>0</v>
      </c>
      <c r="H300" s="23">
        <v>0</v>
      </c>
      <c r="I300" s="23">
        <v>0</v>
      </c>
      <c r="J300" s="23">
        <v>0</v>
      </c>
    </row>
    <row r="301" spans="1:10">
      <c r="A301" s="159" t="s">
        <v>623</v>
      </c>
      <c r="B301" s="23">
        <v>15799</v>
      </c>
      <c r="C301" s="23">
        <v>6773</v>
      </c>
      <c r="D301" s="23">
        <v>329</v>
      </c>
      <c r="E301" s="23">
        <v>0</v>
      </c>
      <c r="F301" s="23">
        <v>794</v>
      </c>
      <c r="G301" s="23">
        <v>2</v>
      </c>
      <c r="H301" s="23">
        <v>4075</v>
      </c>
      <c r="I301" s="23">
        <v>1685</v>
      </c>
      <c r="J301" s="23">
        <v>2</v>
      </c>
    </row>
    <row r="302" spans="1:10">
      <c r="A302" s="159" t="s">
        <v>624</v>
      </c>
      <c r="B302" s="23">
        <v>557021</v>
      </c>
      <c r="C302" s="23">
        <v>213776</v>
      </c>
      <c r="D302" s="23">
        <v>6630</v>
      </c>
      <c r="E302" s="23">
        <v>25054</v>
      </c>
      <c r="F302" s="23">
        <v>3166</v>
      </c>
      <c r="G302" s="23">
        <v>0</v>
      </c>
      <c r="H302" s="23">
        <v>125899</v>
      </c>
      <c r="I302" s="23">
        <v>56622</v>
      </c>
      <c r="J302" s="23">
        <v>945</v>
      </c>
    </row>
    <row r="303" spans="1:10">
      <c r="A303" s="159" t="s">
        <v>625</v>
      </c>
      <c r="B303" s="23">
        <v>43815</v>
      </c>
      <c r="C303" s="23">
        <v>1679</v>
      </c>
      <c r="D303" s="23">
        <v>154</v>
      </c>
      <c r="E303" s="23">
        <v>0</v>
      </c>
      <c r="F303" s="23">
        <v>400</v>
      </c>
      <c r="G303" s="23">
        <v>0</v>
      </c>
      <c r="H303" s="23">
        <v>10624</v>
      </c>
      <c r="I303" s="23">
        <v>4677</v>
      </c>
      <c r="J303" s="23">
        <v>2233</v>
      </c>
    </row>
    <row r="304" spans="1:10">
      <c r="A304" s="159" t="s">
        <v>626</v>
      </c>
      <c r="B304" s="23">
        <v>18269</v>
      </c>
      <c r="C304" s="23">
        <v>9799</v>
      </c>
      <c r="D304" s="23">
        <v>2127</v>
      </c>
      <c r="E304" s="23">
        <v>0</v>
      </c>
      <c r="F304" s="23">
        <v>588</v>
      </c>
      <c r="G304" s="23">
        <v>366</v>
      </c>
      <c r="H304" s="23">
        <v>0</v>
      </c>
      <c r="I304" s="23">
        <v>1571</v>
      </c>
      <c r="J304" s="23">
        <v>0</v>
      </c>
    </row>
    <row r="305" spans="1:10">
      <c r="A305" s="159" t="s">
        <v>627</v>
      </c>
      <c r="B305" s="23">
        <v>68046</v>
      </c>
      <c r="C305" s="23">
        <v>6494</v>
      </c>
      <c r="D305" s="23">
        <v>1439</v>
      </c>
      <c r="E305" s="23">
        <v>0</v>
      </c>
      <c r="F305" s="23">
        <v>5475</v>
      </c>
      <c r="G305" s="23">
        <v>452</v>
      </c>
      <c r="H305" s="23">
        <v>17939</v>
      </c>
      <c r="I305" s="23">
        <v>4610</v>
      </c>
      <c r="J305" s="23">
        <v>7454</v>
      </c>
    </row>
    <row r="306" spans="1:10">
      <c r="A306" s="159" t="s">
        <v>628</v>
      </c>
      <c r="B306" s="23">
        <v>10946</v>
      </c>
      <c r="C306" s="23">
        <v>2530</v>
      </c>
      <c r="D306" s="23">
        <v>73</v>
      </c>
      <c r="E306" s="23">
        <v>451</v>
      </c>
      <c r="F306" s="23">
        <v>1681</v>
      </c>
      <c r="G306" s="23">
        <v>10</v>
      </c>
      <c r="H306" s="23">
        <v>0</v>
      </c>
      <c r="I306" s="23">
        <v>1362</v>
      </c>
      <c r="J306" s="23">
        <v>0</v>
      </c>
    </row>
    <row r="307" spans="1:10" ht="23.25" customHeight="1">
      <c r="A307" s="158" t="s">
        <v>629</v>
      </c>
      <c r="B307" s="23"/>
      <c r="C307" s="23"/>
      <c r="D307" s="23"/>
      <c r="E307" s="23"/>
      <c r="F307" s="23"/>
      <c r="G307" s="23"/>
      <c r="H307" s="23"/>
      <c r="I307" s="23"/>
      <c r="J307" s="23"/>
    </row>
    <row r="308" spans="1:10">
      <c r="A308" s="159" t="s">
        <v>630</v>
      </c>
      <c r="B308" s="23">
        <v>13150</v>
      </c>
      <c r="C308" s="23">
        <v>2394</v>
      </c>
      <c r="D308" s="23">
        <v>925</v>
      </c>
      <c r="E308" s="23">
        <v>0</v>
      </c>
      <c r="F308" s="23">
        <v>235</v>
      </c>
      <c r="G308" s="23">
        <v>38</v>
      </c>
      <c r="H308" s="23">
        <v>6568</v>
      </c>
      <c r="I308" s="23">
        <v>2832</v>
      </c>
      <c r="J308" s="23">
        <v>0</v>
      </c>
    </row>
    <row r="309" spans="1:10">
      <c r="A309" s="159" t="s">
        <v>631</v>
      </c>
      <c r="B309" s="23">
        <v>31769</v>
      </c>
      <c r="C309" s="23">
        <v>1674</v>
      </c>
      <c r="D309" s="23">
        <v>800</v>
      </c>
      <c r="E309" s="23">
        <v>0</v>
      </c>
      <c r="F309" s="23">
        <v>568</v>
      </c>
      <c r="G309" s="23">
        <v>13</v>
      </c>
      <c r="H309" s="23">
        <v>9538</v>
      </c>
      <c r="I309" s="23">
        <v>2632</v>
      </c>
      <c r="J309" s="23">
        <v>0</v>
      </c>
    </row>
    <row r="310" spans="1:10">
      <c r="A310" s="159" t="s">
        <v>632</v>
      </c>
      <c r="B310" s="23">
        <v>144067</v>
      </c>
      <c r="C310" s="23">
        <v>9258</v>
      </c>
      <c r="D310" s="23">
        <v>8092</v>
      </c>
      <c r="E310" s="23">
        <v>0</v>
      </c>
      <c r="F310" s="23">
        <v>8512</v>
      </c>
      <c r="G310" s="23">
        <v>2723</v>
      </c>
      <c r="H310" s="23">
        <v>23813</v>
      </c>
      <c r="I310" s="23">
        <v>27659</v>
      </c>
      <c r="J310" s="23">
        <v>10</v>
      </c>
    </row>
    <row r="311" spans="1:10">
      <c r="A311" s="159" t="s">
        <v>633</v>
      </c>
      <c r="B311" s="23">
        <v>84220</v>
      </c>
      <c r="C311" s="23">
        <v>7687</v>
      </c>
      <c r="D311" s="23">
        <v>668</v>
      </c>
      <c r="E311" s="23">
        <v>0</v>
      </c>
      <c r="F311" s="23">
        <v>6019</v>
      </c>
      <c r="G311" s="23">
        <v>27</v>
      </c>
      <c r="H311" s="23">
        <v>19589</v>
      </c>
      <c r="I311" s="23">
        <v>9150</v>
      </c>
      <c r="J311" s="23">
        <v>0</v>
      </c>
    </row>
    <row r="312" spans="1:10">
      <c r="A312" s="159" t="s">
        <v>634</v>
      </c>
      <c r="B312" s="23">
        <v>50209</v>
      </c>
      <c r="C312" s="23">
        <v>1453</v>
      </c>
      <c r="D312" s="23">
        <v>1521</v>
      </c>
      <c r="E312" s="23">
        <v>0</v>
      </c>
      <c r="F312" s="23">
        <v>2989</v>
      </c>
      <c r="G312" s="23">
        <v>226</v>
      </c>
      <c r="H312" s="23">
        <v>26832</v>
      </c>
      <c r="I312" s="23">
        <v>7704</v>
      </c>
      <c r="J312" s="23">
        <v>0</v>
      </c>
    </row>
    <row r="313" spans="1:10">
      <c r="A313" s="159" t="s">
        <v>635</v>
      </c>
      <c r="B313" s="23">
        <v>13204</v>
      </c>
      <c r="C313" s="23">
        <v>841</v>
      </c>
      <c r="D313" s="23">
        <v>188</v>
      </c>
      <c r="E313" s="23">
        <v>0</v>
      </c>
      <c r="F313" s="23">
        <v>1581</v>
      </c>
      <c r="G313" s="23">
        <v>0</v>
      </c>
      <c r="H313" s="23">
        <v>2408</v>
      </c>
      <c r="I313" s="23">
        <v>1087</v>
      </c>
      <c r="J313" s="23">
        <v>0</v>
      </c>
    </row>
    <row r="314" spans="1:10">
      <c r="A314" s="159" t="s">
        <v>636</v>
      </c>
      <c r="B314" s="23">
        <v>51903</v>
      </c>
      <c r="C314" s="23">
        <v>3960</v>
      </c>
      <c r="D314" s="23">
        <v>500</v>
      </c>
      <c r="E314" s="23">
        <v>0</v>
      </c>
      <c r="F314" s="23">
        <v>4991</v>
      </c>
      <c r="G314" s="23">
        <v>51</v>
      </c>
      <c r="H314" s="23">
        <v>14740</v>
      </c>
      <c r="I314" s="23">
        <v>8538</v>
      </c>
      <c r="J314" s="23">
        <v>35</v>
      </c>
    </row>
    <row r="315" spans="1:10">
      <c r="A315" s="159" t="s">
        <v>637</v>
      </c>
      <c r="B315" s="23">
        <v>78843</v>
      </c>
      <c r="C315" s="23">
        <v>13805</v>
      </c>
      <c r="D315" s="23">
        <v>9118</v>
      </c>
      <c r="E315" s="23">
        <v>0</v>
      </c>
      <c r="F315" s="23">
        <v>12631</v>
      </c>
      <c r="G315" s="23">
        <v>4350</v>
      </c>
      <c r="H315" s="23">
        <v>26758</v>
      </c>
      <c r="I315" s="23">
        <v>11424</v>
      </c>
      <c r="J315" s="23">
        <v>0</v>
      </c>
    </row>
    <row r="316" spans="1:10">
      <c r="A316" s="159" t="s">
        <v>638</v>
      </c>
      <c r="B316" s="23">
        <v>290145</v>
      </c>
      <c r="C316" s="23">
        <v>61169</v>
      </c>
      <c r="D316" s="23">
        <v>12264</v>
      </c>
      <c r="E316" s="23">
        <v>0</v>
      </c>
      <c r="F316" s="23">
        <v>18107</v>
      </c>
      <c r="G316" s="23">
        <v>3743</v>
      </c>
      <c r="H316" s="23">
        <v>51437</v>
      </c>
      <c r="I316" s="23">
        <v>43585</v>
      </c>
      <c r="J316" s="23">
        <v>130</v>
      </c>
    </row>
    <row r="317" spans="1:10">
      <c r="A317" s="159" t="s">
        <v>639</v>
      </c>
      <c r="B317" s="23">
        <v>25503</v>
      </c>
      <c r="C317" s="23">
        <v>1135</v>
      </c>
      <c r="D317" s="23">
        <v>191</v>
      </c>
      <c r="E317" s="23">
        <v>0</v>
      </c>
      <c r="F317" s="23">
        <v>1668</v>
      </c>
      <c r="G317" s="23">
        <v>78</v>
      </c>
      <c r="H317" s="23">
        <v>13355</v>
      </c>
      <c r="I317" s="23">
        <v>6465</v>
      </c>
      <c r="J317" s="23">
        <v>0</v>
      </c>
    </row>
    <row r="318" spans="1:10">
      <c r="A318" s="159" t="s">
        <v>640</v>
      </c>
      <c r="B318" s="23">
        <v>195057</v>
      </c>
      <c r="C318" s="23">
        <v>20658</v>
      </c>
      <c r="D318" s="23">
        <v>5196</v>
      </c>
      <c r="E318" s="23">
        <v>0</v>
      </c>
      <c r="F318" s="23">
        <v>13420</v>
      </c>
      <c r="G318" s="23">
        <v>2779</v>
      </c>
      <c r="H318" s="23">
        <v>89838</v>
      </c>
      <c r="I318" s="23">
        <v>29288</v>
      </c>
      <c r="J318" s="23">
        <v>55</v>
      </c>
    </row>
    <row r="319" spans="1:10">
      <c r="A319" s="159" t="s">
        <v>641</v>
      </c>
      <c r="B319" s="23">
        <v>52311</v>
      </c>
      <c r="C319" s="23">
        <v>239</v>
      </c>
      <c r="D319" s="23">
        <v>2894</v>
      </c>
      <c r="E319" s="23">
        <v>0</v>
      </c>
      <c r="F319" s="23">
        <v>4849</v>
      </c>
      <c r="G319" s="23">
        <v>1080</v>
      </c>
      <c r="H319" s="23">
        <v>27717</v>
      </c>
      <c r="I319" s="23">
        <v>7097</v>
      </c>
      <c r="J319" s="23">
        <v>38</v>
      </c>
    </row>
    <row r="320" spans="1:10">
      <c r="A320" s="159" t="s">
        <v>642</v>
      </c>
      <c r="B320" s="23">
        <v>14988</v>
      </c>
      <c r="C320" s="23">
        <v>1616</v>
      </c>
      <c r="D320" s="23">
        <v>1007</v>
      </c>
      <c r="E320" s="23">
        <v>0</v>
      </c>
      <c r="F320" s="23">
        <v>1477</v>
      </c>
      <c r="G320" s="23">
        <v>17</v>
      </c>
      <c r="H320" s="23">
        <v>6456</v>
      </c>
      <c r="I320" s="23">
        <v>2707</v>
      </c>
      <c r="J320" s="23">
        <v>0</v>
      </c>
    </row>
    <row r="321" spans="1:10" ht="13.8" thickBot="1">
      <c r="A321" s="26" t="s">
        <v>643</v>
      </c>
      <c r="B321" s="26">
        <v>18208</v>
      </c>
      <c r="C321" s="26">
        <v>683</v>
      </c>
      <c r="D321" s="26">
        <v>1290</v>
      </c>
      <c r="E321" s="26">
        <v>0</v>
      </c>
      <c r="F321" s="26">
        <v>1913</v>
      </c>
      <c r="G321" s="26">
        <v>1661</v>
      </c>
      <c r="H321" s="26">
        <v>756</v>
      </c>
      <c r="I321" s="26">
        <v>2162</v>
      </c>
      <c r="J321" s="26">
        <v>87</v>
      </c>
    </row>
    <row r="322" spans="1:10"/>
  </sheetData>
  <pageMargins left="0.70866141732283472" right="0.70866141732283472" top="0.74803149606299213" bottom="0.74803149606299213" header="0.31496062992125984" footer="0.31496062992125984"/>
  <pageSetup paperSize="9" scale="70" orientation="portrait" r:id="rId1"/>
  <headerFooter>
    <oddHeader>&amp;LStatistiska centralbyrån
Offentlig ekonomi och mikrosimuleringar</oddHeader>
    <oddFooter xml:space="preserve">&amp;L1) Antalsuppgifter som uppgår till 1, 2 eller 3 anges av sekretesskäl med ett kryss.
2) Inklusive de insatser som (a) ges till boende i bostad med särskild service för vuxna, (b) inte får tillgodoräknas vid beräkning av grundläggande standardkostnad. </oddFooter>
  </headerFooter>
  <rowBreaks count="6" manualBreakCount="6">
    <brk id="57" max="19" man="1"/>
    <brk id="94" max="19" man="1"/>
    <brk id="149" max="19" man="1"/>
    <brk id="206" max="19" man="1"/>
    <brk id="247" max="19" man="1"/>
    <brk id="291" max="19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Blad7"/>
  <dimension ref="A1:H39"/>
  <sheetViews>
    <sheetView showGridLines="0" zoomScaleNormal="100" workbookViewId="0"/>
  </sheetViews>
  <sheetFormatPr defaultColWidth="0" defaultRowHeight="13.2" zeroHeight="1"/>
  <cols>
    <col min="1" max="1" width="25.5546875" style="11" customWidth="1"/>
    <col min="2" max="2" width="13.6640625" style="11" customWidth="1"/>
    <col min="3" max="3" width="11" style="11" customWidth="1"/>
    <col min="4" max="5" width="11.33203125" style="11" customWidth="1"/>
    <col min="6" max="6" width="16.5546875" style="11" customWidth="1"/>
    <col min="7" max="7" width="5" style="11" customWidth="1"/>
    <col min="8" max="16384" width="9.33203125" style="11" hidden="1"/>
  </cols>
  <sheetData>
    <row r="1" spans="1:6"/>
    <row r="2" spans="1:6" ht="15.6">
      <c r="A2" s="8" t="s">
        <v>980</v>
      </c>
    </row>
    <row r="3" spans="1:6" ht="15" customHeight="1">
      <c r="A3" s="11" t="s">
        <v>981</v>
      </c>
    </row>
    <row r="4" spans="1:6" ht="15" customHeight="1">
      <c r="A4" s="9" t="s">
        <v>153</v>
      </c>
    </row>
    <row r="5" spans="1:6" ht="15" customHeight="1">
      <c r="A5" s="11" t="s">
        <v>154</v>
      </c>
    </row>
    <row r="6" spans="1:6" ht="6" customHeight="1">
      <c r="A6" s="9"/>
    </row>
    <row r="7" spans="1:6" ht="15.75" customHeight="1">
      <c r="A7" s="66" t="s">
        <v>155</v>
      </c>
      <c r="B7" s="67" t="s">
        <v>156</v>
      </c>
      <c r="C7" s="68" t="s">
        <v>157</v>
      </c>
      <c r="D7" s="68" t="s">
        <v>158</v>
      </c>
      <c r="E7" s="68" t="s">
        <v>159</v>
      </c>
      <c r="F7" s="68" t="s">
        <v>160</v>
      </c>
    </row>
    <row r="8" spans="1:6" ht="15.75" customHeight="1">
      <c r="A8" s="69"/>
      <c r="B8" s="47" t="s">
        <v>161</v>
      </c>
      <c r="C8" s="47" t="s">
        <v>162</v>
      </c>
      <c r="D8" s="47" t="s">
        <v>163</v>
      </c>
      <c r="E8" s="47" t="s">
        <v>164</v>
      </c>
      <c r="F8" s="47" t="s">
        <v>165</v>
      </c>
    </row>
    <row r="9" spans="1:6" ht="15.75" customHeight="1">
      <c r="A9" s="69"/>
      <c r="B9" s="47" t="s">
        <v>166</v>
      </c>
      <c r="C9" s="47" t="s">
        <v>277</v>
      </c>
      <c r="D9" s="47" t="s">
        <v>167</v>
      </c>
      <c r="E9" s="47" t="s">
        <v>982</v>
      </c>
      <c r="F9" s="47" t="s">
        <v>168</v>
      </c>
    </row>
    <row r="10" spans="1:6" ht="15.75" customHeight="1">
      <c r="A10" s="70"/>
      <c r="B10" s="15"/>
      <c r="C10" s="47" t="s">
        <v>169</v>
      </c>
      <c r="D10" s="47" t="s">
        <v>170</v>
      </c>
      <c r="E10" s="47" t="s">
        <v>22</v>
      </c>
      <c r="F10" s="47" t="s">
        <v>166</v>
      </c>
    </row>
    <row r="11" spans="1:6" ht="15.75" customHeight="1">
      <c r="A11" s="71"/>
      <c r="B11" s="43"/>
      <c r="C11" s="72">
        <v>2023</v>
      </c>
      <c r="D11" s="43"/>
      <c r="E11" s="43"/>
      <c r="F11" s="43"/>
    </row>
    <row r="12" spans="1:6">
      <c r="A12" s="21" t="s">
        <v>171</v>
      </c>
      <c r="B12" s="23">
        <v>38352211</v>
      </c>
      <c r="C12" s="23"/>
      <c r="D12" s="23"/>
      <c r="E12" s="23"/>
      <c r="F12" s="23">
        <f>SUM(F13:F15)</f>
        <v>38352223.348999992</v>
      </c>
    </row>
    <row r="13" spans="1:6">
      <c r="A13" s="69" t="s">
        <v>172</v>
      </c>
      <c r="B13" s="44" t="s">
        <v>273</v>
      </c>
      <c r="C13" s="23">
        <v>29566</v>
      </c>
      <c r="D13" s="23">
        <v>100</v>
      </c>
      <c r="E13" s="23">
        <v>1254821</v>
      </c>
      <c r="F13" s="23">
        <v>37100037.685999997</v>
      </c>
    </row>
    <row r="14" spans="1:6">
      <c r="A14" s="69" t="s">
        <v>173</v>
      </c>
      <c r="B14" s="44" t="s">
        <v>273</v>
      </c>
      <c r="C14" s="23">
        <v>785</v>
      </c>
      <c r="D14" s="23">
        <v>125</v>
      </c>
      <c r="E14" s="23">
        <v>1568526</v>
      </c>
      <c r="F14" s="23">
        <v>1231292.9099999999</v>
      </c>
    </row>
    <row r="15" spans="1:6">
      <c r="A15" s="69" t="s">
        <v>174</v>
      </c>
      <c r="B15" s="44" t="s">
        <v>273</v>
      </c>
      <c r="C15" s="23">
        <v>37</v>
      </c>
      <c r="D15" s="23">
        <v>45</v>
      </c>
      <c r="E15" s="23">
        <v>564669</v>
      </c>
      <c r="F15" s="23">
        <v>20892.753000000001</v>
      </c>
    </row>
    <row r="16" spans="1:6">
      <c r="A16" s="21" t="s">
        <v>175</v>
      </c>
      <c r="B16" s="44">
        <v>10261145</v>
      </c>
      <c r="C16" s="23">
        <v>42625</v>
      </c>
      <c r="D16" s="23">
        <v>100</v>
      </c>
      <c r="E16" s="23">
        <v>240731</v>
      </c>
      <c r="F16" s="23">
        <v>10261158.875</v>
      </c>
    </row>
    <row r="17" spans="1:6">
      <c r="A17" s="21" t="s">
        <v>176</v>
      </c>
      <c r="B17" s="44">
        <v>5598715</v>
      </c>
      <c r="C17" s="23"/>
      <c r="D17" s="23"/>
      <c r="E17" s="23"/>
      <c r="F17" s="23">
        <f>SUM(F18:F22)</f>
        <v>5598707.898</v>
      </c>
    </row>
    <row r="18" spans="1:6">
      <c r="A18" s="69" t="s">
        <v>177</v>
      </c>
      <c r="B18" s="44" t="s">
        <v>273</v>
      </c>
      <c r="C18" s="23">
        <v>8550</v>
      </c>
      <c r="D18" s="23">
        <v>100</v>
      </c>
      <c r="E18" s="23">
        <v>359901</v>
      </c>
      <c r="F18" s="23">
        <v>3077153.55</v>
      </c>
    </row>
    <row r="19" spans="1:6">
      <c r="A19" s="69" t="s">
        <v>178</v>
      </c>
      <c r="B19" s="44" t="s">
        <v>273</v>
      </c>
      <c r="C19" s="23">
        <v>4973</v>
      </c>
      <c r="D19" s="23">
        <v>55</v>
      </c>
      <c r="E19" s="23">
        <v>197946</v>
      </c>
      <c r="F19" s="23">
        <v>984385.45799999998</v>
      </c>
    </row>
    <row r="20" spans="1:6">
      <c r="A20" s="69" t="s">
        <v>179</v>
      </c>
      <c r="B20" s="44" t="s">
        <v>273</v>
      </c>
      <c r="C20" s="23">
        <v>3972</v>
      </c>
      <c r="D20" s="23">
        <v>25</v>
      </c>
      <c r="E20" s="23">
        <v>89975</v>
      </c>
      <c r="F20" s="23">
        <v>357380.7</v>
      </c>
    </row>
    <row r="21" spans="1:6">
      <c r="A21" s="69" t="s">
        <v>180</v>
      </c>
      <c r="B21" s="44" t="s">
        <v>273</v>
      </c>
      <c r="C21" s="23">
        <v>6364</v>
      </c>
      <c r="D21" s="23">
        <v>25</v>
      </c>
      <c r="E21" s="23">
        <v>89975</v>
      </c>
      <c r="F21" s="23">
        <v>572600.9</v>
      </c>
    </row>
    <row r="22" spans="1:6">
      <c r="A22" s="69" t="s">
        <v>181</v>
      </c>
      <c r="B22" s="44" t="s">
        <v>273</v>
      </c>
      <c r="C22" s="23">
        <v>16871</v>
      </c>
      <c r="D22" s="23">
        <v>10</v>
      </c>
      <c r="E22" s="23">
        <v>35990</v>
      </c>
      <c r="F22" s="23">
        <v>607187.29</v>
      </c>
    </row>
    <row r="23" spans="1:6">
      <c r="A23" s="73" t="s">
        <v>182</v>
      </c>
      <c r="B23" s="44">
        <v>8533384</v>
      </c>
      <c r="C23" s="23"/>
      <c r="D23" s="23"/>
      <c r="E23" s="23"/>
      <c r="F23" s="23">
        <f>SUM(F24:F25)</f>
        <v>8533386.4509999994</v>
      </c>
    </row>
    <row r="24" spans="1:6">
      <c r="A24" s="69" t="s">
        <v>183</v>
      </c>
      <c r="B24" s="44"/>
      <c r="C24" s="23">
        <v>4712</v>
      </c>
      <c r="D24" s="23">
        <v>100</v>
      </c>
      <c r="E24" s="23">
        <v>751277</v>
      </c>
      <c r="F24" s="23">
        <v>3540017.2239999999</v>
      </c>
    </row>
    <row r="25" spans="1:6" ht="15.6">
      <c r="A25" s="69" t="s">
        <v>184</v>
      </c>
      <c r="B25" s="44"/>
      <c r="C25" s="23">
        <v>13293</v>
      </c>
      <c r="D25" s="23">
        <v>50</v>
      </c>
      <c r="E25" s="23">
        <v>375639</v>
      </c>
      <c r="F25" s="23">
        <v>4993369.227</v>
      </c>
    </row>
    <row r="26" spans="1:6" ht="18.75" customHeight="1">
      <c r="A26" s="74" t="s">
        <v>86</v>
      </c>
      <c r="B26" s="75">
        <f>B23+B17+B16+B12</f>
        <v>62745455</v>
      </c>
      <c r="C26" s="76"/>
      <c r="D26" s="76"/>
      <c r="E26" s="76"/>
      <c r="F26" s="76">
        <f>F12+F16+F17+F23</f>
        <v>62745476.572999991</v>
      </c>
    </row>
    <row r="27" spans="1:6" ht="21" customHeight="1">
      <c r="A27" s="77" t="s">
        <v>983</v>
      </c>
      <c r="B27" s="17"/>
      <c r="C27" s="17"/>
      <c r="D27" s="17"/>
      <c r="E27" s="17"/>
      <c r="F27" s="37"/>
    </row>
    <row r="28" spans="1:6">
      <c r="A28" s="77" t="s">
        <v>185</v>
      </c>
      <c r="B28" s="17"/>
      <c r="C28" s="17"/>
      <c r="D28" s="17"/>
      <c r="E28" s="17"/>
      <c r="F28" s="37"/>
    </row>
    <row r="29" spans="1:6">
      <c r="A29" s="78" t="s">
        <v>186</v>
      </c>
      <c r="B29" s="17"/>
      <c r="C29" s="17"/>
      <c r="D29" s="17"/>
      <c r="E29" s="17"/>
      <c r="F29" s="37"/>
    </row>
    <row r="30" spans="1:6"/>
    <row r="31" spans="1:6" ht="15.6">
      <c r="A31" s="79" t="s">
        <v>187</v>
      </c>
      <c r="B31" s="17"/>
      <c r="C31" s="17"/>
      <c r="D31" s="17"/>
      <c r="E31" s="17"/>
    </row>
    <row r="32" spans="1:6" ht="16.2">
      <c r="A32" s="80"/>
      <c r="B32" s="81" t="s">
        <v>276</v>
      </c>
      <c r="C32" s="200" t="s">
        <v>319</v>
      </c>
      <c r="D32" s="198"/>
      <c r="E32" s="81" t="s">
        <v>188</v>
      </c>
    </row>
    <row r="33" spans="1:8" ht="15.6">
      <c r="A33" s="82"/>
      <c r="B33" s="75" t="s">
        <v>984</v>
      </c>
      <c r="C33" s="83">
        <v>2024</v>
      </c>
      <c r="D33" s="83" t="s">
        <v>985</v>
      </c>
      <c r="E33" s="75" t="s">
        <v>986</v>
      </c>
    </row>
    <row r="34" spans="1:8" ht="18" customHeight="1">
      <c r="A34" s="18" t="s">
        <v>189</v>
      </c>
      <c r="B34" s="23">
        <v>82216707</v>
      </c>
    </row>
    <row r="35" spans="1:8">
      <c r="A35" s="18" t="s">
        <v>190</v>
      </c>
      <c r="B35" s="23">
        <v>15004508</v>
      </c>
    </row>
    <row r="36" spans="1:8">
      <c r="A36" s="20" t="s">
        <v>191</v>
      </c>
      <c r="B36" s="76">
        <f>B34-B35</f>
        <v>67212199</v>
      </c>
      <c r="C36" s="42">
        <v>1.0189999999999999</v>
      </c>
      <c r="D36" s="42">
        <v>1.0169999999999999</v>
      </c>
      <c r="E36" s="76">
        <v>69653547.704276994</v>
      </c>
    </row>
    <row r="37" spans="1:8" ht="19.5" customHeight="1">
      <c r="A37" s="84" t="s">
        <v>987</v>
      </c>
      <c r="B37" s="17"/>
      <c r="C37" s="17"/>
      <c r="D37" s="17"/>
      <c r="E37" s="17"/>
      <c r="F37" s="17"/>
      <c r="H37" s="23"/>
    </row>
    <row r="38" spans="1:8">
      <c r="A38" s="149" t="s">
        <v>988</v>
      </c>
      <c r="B38" s="85"/>
    </row>
    <row r="39" spans="1:8"/>
  </sheetData>
  <mergeCells count="1">
    <mergeCell ref="C32:D32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  <headerFooter>
    <oddHeader>&amp;LStatistiska centralbyrån
Offentlig ekonomi och mikrosimuleringar</oddHeader>
    <oddFooter xml:space="preserve">&amp;L1) Antalsuppgifter som uppgår till 1, 2 eller 3 anges av sekretesskäl med ett kryss.
2) Inklusive de insatser som (a) ges till boende i bostad med särskild service för vuxna, (b) inte får tillgodoräknas vid beräkning av grundläggande standardkostnad. 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Blad1"/>
  <dimension ref="A1:D52"/>
  <sheetViews>
    <sheetView showGridLines="0" zoomScaleNormal="100" workbookViewId="0"/>
  </sheetViews>
  <sheetFormatPr defaultColWidth="0" defaultRowHeight="15" customHeight="1" zeroHeight="1"/>
  <cols>
    <col min="1" max="1" width="3.6640625" style="86" customWidth="1"/>
    <col min="2" max="2" width="55.6640625" style="86" customWidth="1"/>
    <col min="3" max="3" width="20.33203125" style="99" customWidth="1"/>
    <col min="4" max="4" width="10.6640625" style="86" customWidth="1"/>
    <col min="5" max="16384" width="53.33203125" style="86" hidden="1"/>
  </cols>
  <sheetData>
    <row r="1" spans="1:4" ht="18" customHeight="1">
      <c r="B1" s="87" t="s">
        <v>646</v>
      </c>
      <c r="C1" s="88"/>
    </row>
    <row r="2" spans="1:4" ht="12.75" customHeight="1">
      <c r="A2" s="89"/>
      <c r="B2" s="9"/>
      <c r="C2" s="90"/>
    </row>
    <row r="3" spans="1:4" ht="21" customHeight="1">
      <c r="A3" s="89"/>
      <c r="B3" s="91"/>
      <c r="C3" s="92" t="s">
        <v>192</v>
      </c>
    </row>
    <row r="4" spans="1:4" ht="12.75" customHeight="1">
      <c r="A4" s="89"/>
      <c r="B4" s="91"/>
      <c r="C4" s="93" t="s">
        <v>314</v>
      </c>
    </row>
    <row r="5" spans="1:4" ht="18" customHeight="1">
      <c r="A5" s="89"/>
      <c r="B5" s="94" t="s">
        <v>647</v>
      </c>
      <c r="C5" s="95"/>
    </row>
    <row r="6" spans="1:4" ht="12.75" customHeight="1">
      <c r="A6" s="89"/>
      <c r="B6" s="91" t="s">
        <v>193</v>
      </c>
      <c r="C6" s="95">
        <f>VLOOKUP($C$4,Data!$C$11:$AQ$300,2,0)</f>
        <v>603564.52899999998</v>
      </c>
    </row>
    <row r="7" spans="1:4" ht="12.75" customHeight="1">
      <c r="A7" s="89"/>
      <c r="B7" s="96" t="s">
        <v>194</v>
      </c>
      <c r="C7" s="95">
        <f>VLOOKUP($C$4,Data!$C$11:$AQ$300,3,0)</f>
        <v>57797</v>
      </c>
    </row>
    <row r="8" spans="1:4" s="8" customFormat="1" ht="12.75" customHeight="1">
      <c r="A8" s="79"/>
      <c r="B8" s="97" t="s">
        <v>195</v>
      </c>
      <c r="C8" s="95">
        <f>VLOOKUP($C$4,Data!$C$11:$AQ$300,4,0)</f>
        <v>661361.52899999998</v>
      </c>
    </row>
    <row r="9" spans="1:4" ht="24" customHeight="1">
      <c r="A9" s="89"/>
      <c r="B9" s="94" t="s">
        <v>196</v>
      </c>
      <c r="C9" s="95"/>
      <c r="D9" s="11"/>
    </row>
    <row r="10" spans="1:4" ht="12.75" customHeight="1">
      <c r="A10" s="89"/>
      <c r="B10" s="98" t="s">
        <v>648</v>
      </c>
      <c r="D10" s="11"/>
    </row>
    <row r="11" spans="1:4" ht="12.75" customHeight="1">
      <c r="A11" s="89"/>
      <c r="B11" s="91" t="s">
        <v>262</v>
      </c>
      <c r="C11" s="95">
        <f>VLOOKUP($C$4,Data!$C$11:$AQ$300,5,0)</f>
        <v>273526</v>
      </c>
      <c r="D11" s="11"/>
    </row>
    <row r="12" spans="1:4" ht="12.75" customHeight="1">
      <c r="A12" s="89"/>
      <c r="B12" s="91" t="s">
        <v>263</v>
      </c>
      <c r="C12" s="95">
        <f>VLOOKUP($C$4,Data!$C$11:$AQ$300,6,0)</f>
        <v>179503</v>
      </c>
      <c r="D12" s="11"/>
    </row>
    <row r="13" spans="1:4" ht="12.75" customHeight="1">
      <c r="A13" s="89"/>
      <c r="B13" s="91" t="s">
        <v>264</v>
      </c>
      <c r="C13" s="95">
        <f>VLOOKUP($C$4,Data!$C$11:$AQ$300,7,0)</f>
        <v>19377</v>
      </c>
      <c r="D13" s="11"/>
    </row>
    <row r="14" spans="1:4" ht="12.75" customHeight="1">
      <c r="A14" s="89"/>
      <c r="B14" s="100" t="s">
        <v>197</v>
      </c>
      <c r="C14" s="95">
        <f>VLOOKUP($C$4,Data!$C$11:$AQ$300,8,0)</f>
        <v>0</v>
      </c>
    </row>
    <row r="15" spans="1:4" ht="12.75" customHeight="1">
      <c r="A15" s="89"/>
      <c r="B15" s="100" t="s">
        <v>198</v>
      </c>
      <c r="C15" s="95">
        <f>VLOOKUP($C$4,Data!$C$11:$AQ$300,9,0)</f>
        <v>33057</v>
      </c>
    </row>
    <row r="16" spans="1:4" ht="12.75" customHeight="1">
      <c r="A16" s="89"/>
      <c r="B16" s="91" t="s">
        <v>265</v>
      </c>
      <c r="C16" s="95">
        <f>VLOOKUP($C$4,Data!$C$11:$AQ$300,10,0)</f>
        <v>687</v>
      </c>
    </row>
    <row r="17" spans="1:4" ht="12.75" customHeight="1">
      <c r="A17" s="89"/>
      <c r="B17" s="91" t="s">
        <v>266</v>
      </c>
      <c r="C17" s="95">
        <f>VLOOKUP($C$4,Data!$C$11:$AQ$300,11,0)</f>
        <v>51553</v>
      </c>
    </row>
    <row r="18" spans="1:4" ht="12.75" customHeight="1">
      <c r="A18" s="89"/>
      <c r="B18" s="91" t="s">
        <v>267</v>
      </c>
      <c r="C18" s="95">
        <f>VLOOKUP($C$4,Data!$C$11:$AQ$300,12,0)</f>
        <v>57797</v>
      </c>
    </row>
    <row r="19" spans="1:4" ht="12.75" customHeight="1">
      <c r="A19" s="89"/>
      <c r="B19" s="100" t="s">
        <v>199</v>
      </c>
      <c r="C19" s="95">
        <f>VLOOKUP($C$4,Data!$C$11:$AQ$300,13,0)</f>
        <v>2040</v>
      </c>
    </row>
    <row r="20" spans="1:4" ht="21" customHeight="1">
      <c r="A20" s="89"/>
      <c r="B20" s="101" t="s">
        <v>268</v>
      </c>
      <c r="C20" s="95"/>
    </row>
    <row r="21" spans="1:4" ht="12.75" customHeight="1">
      <c r="A21" s="89"/>
      <c r="B21" s="18" t="s">
        <v>978</v>
      </c>
      <c r="C21" s="95">
        <f>VLOOKUP($C$4,Data!$C$11:$AQ$300,14,0)</f>
        <v>395327.12780000002</v>
      </c>
    </row>
    <row r="22" spans="1:4" ht="12.75" customHeight="1">
      <c r="A22" s="89"/>
      <c r="B22" s="102" t="s">
        <v>200</v>
      </c>
      <c r="C22" s="95">
        <f>VLOOKUP($C$4,Data!$C$11:$AQ$300,15,0)</f>
        <v>197146.45</v>
      </c>
    </row>
    <row r="23" spans="1:4" ht="12.75" customHeight="1">
      <c r="A23" s="89"/>
      <c r="B23" s="103" t="s">
        <v>201</v>
      </c>
      <c r="C23" s="95">
        <f>VLOOKUP($C$4,Data!$C$11:$AQ$300,16,0)</f>
        <v>-46138</v>
      </c>
    </row>
    <row r="24" spans="1:4" ht="12.75" customHeight="1">
      <c r="A24" s="89"/>
      <c r="B24" s="103" t="s">
        <v>202</v>
      </c>
      <c r="C24" s="95">
        <f>VLOOKUP($C$4,Data!$C$11:$AQ$300,17,0)</f>
        <v>40363.440000000002</v>
      </c>
    </row>
    <row r="25" spans="1:4" s="9" customFormat="1" ht="12.75" customHeight="1">
      <c r="B25" s="101" t="s">
        <v>203</v>
      </c>
      <c r="C25" s="95">
        <f>VLOOKUP($C$4,Data!$C$11:$AQ$300,18,0)</f>
        <v>586699.01780000003</v>
      </c>
    </row>
    <row r="26" spans="1:4" s="9" customFormat="1" ht="21" customHeight="1">
      <c r="B26" s="101" t="s">
        <v>269</v>
      </c>
      <c r="C26" s="95"/>
    </row>
    <row r="27" spans="1:4" s="9" customFormat="1" ht="12.75" customHeight="1">
      <c r="B27" s="18" t="s">
        <v>271</v>
      </c>
      <c r="C27" s="95">
        <f>VLOOKUP($C$4,Data!$C$11:$AQ$300,18,0)</f>
        <v>586699.01780000003</v>
      </c>
    </row>
    <row r="28" spans="1:4" ht="12.75" customHeight="1">
      <c r="B28" s="18" t="s">
        <v>272</v>
      </c>
      <c r="C28" s="95">
        <f>VLOOKUP($C$4,Data!$C$11:$AQ$300,19,0)</f>
        <v>661361.52899999998</v>
      </c>
      <c r="D28" s="9"/>
    </row>
    <row r="29" spans="1:4" ht="12.75" customHeight="1">
      <c r="B29" s="18" t="s">
        <v>204</v>
      </c>
      <c r="C29" s="95">
        <f>VLOOKUP($C$4,Data!$C$11:$AQ$300,20,0)</f>
        <v>562157.29964999994</v>
      </c>
      <c r="D29" s="9"/>
    </row>
    <row r="30" spans="1:4" ht="12.75" customHeight="1">
      <c r="B30" s="33" t="s">
        <v>205</v>
      </c>
      <c r="C30" s="95">
        <f>VLOOKUP($C$4,Data!$C$11:$AQ$300,21,0)</f>
        <v>24541.718150000099</v>
      </c>
      <c r="D30" s="9"/>
    </row>
    <row r="31" spans="1:4" ht="12.75" customHeight="1">
      <c r="B31" s="33" t="s">
        <v>206</v>
      </c>
      <c r="C31" s="95">
        <f>VLOOKUP($C$4,Data!$C$11:$AQ$300,22,0)</f>
        <v>17179.202705000102</v>
      </c>
      <c r="D31" s="9"/>
    </row>
    <row r="32" spans="1:4" ht="12.75" customHeight="1">
      <c r="B32" s="33" t="s">
        <v>649</v>
      </c>
      <c r="C32" s="104">
        <f>VLOOKUP($C$4,Data!$C$11:$AQ$300,23,0)</f>
        <v>1.026</v>
      </c>
      <c r="D32" s="9"/>
    </row>
    <row r="33" spans="2:4" ht="24" customHeight="1">
      <c r="B33" s="94" t="s">
        <v>270</v>
      </c>
      <c r="C33" s="95"/>
      <c r="D33" s="9"/>
    </row>
    <row r="34" spans="2:4" ht="12.75" customHeight="1">
      <c r="B34" s="33" t="s">
        <v>650</v>
      </c>
      <c r="C34" s="95">
        <f>VLOOKUP($C$4,Data!$C$11:$AQ$300,24,0)</f>
        <v>95746</v>
      </c>
      <c r="D34" s="9"/>
    </row>
    <row r="35" spans="2:4" ht="12.75" customHeight="1">
      <c r="B35" s="33" t="s">
        <v>651</v>
      </c>
      <c r="C35" s="95">
        <f>VLOOKUP($C$4,Data!$C$11:$AQ$300,25,0)</f>
        <v>678556.92875399999</v>
      </c>
      <c r="D35" s="9"/>
    </row>
    <row r="36" spans="2:4" ht="12.75" customHeight="1">
      <c r="B36" s="33" t="s">
        <v>652</v>
      </c>
      <c r="C36" s="95"/>
      <c r="D36" s="9"/>
    </row>
    <row r="37" spans="2:4" ht="12.75" customHeight="1">
      <c r="B37" s="105" t="s">
        <v>207</v>
      </c>
      <c r="C37" s="95">
        <f>VLOOKUP($C$4,Data!$C$11:$AQ$300,26,0)</f>
        <v>686907.86481896695</v>
      </c>
      <c r="D37" s="9"/>
    </row>
    <row r="38" spans="2:4" ht="12.75" customHeight="1">
      <c r="B38" s="105" t="str">
        <f>"- kronor per invånare (riksmedelvärde: "&amp;ROUND('Tabell 1'!G8,0)&amp; ")"</f>
        <v>- kronor per invånare (riksmedelvärde: 6579)</v>
      </c>
      <c r="C38" s="95">
        <f>VLOOKUP($C$4,Data!$C$11:$AQ$300,27,0)</f>
        <v>7174.2721870257401</v>
      </c>
      <c r="D38" s="9"/>
    </row>
    <row r="39" spans="2:4" ht="12.75" customHeight="1">
      <c r="B39" s="33" t="s">
        <v>208</v>
      </c>
      <c r="C39" s="95">
        <f>VLOOKUP($C$4,Data!$C$11:$AQ$300,28,0)</f>
        <v>595.20100217317702</v>
      </c>
      <c r="D39" s="9"/>
    </row>
    <row r="40" spans="2:4" ht="18" customHeight="1">
      <c r="B40" s="106" t="s">
        <v>278</v>
      </c>
      <c r="C40" s="161">
        <f>VLOOKUP($C$4,Data!$C$11:$AQ$300,29,0)</f>
        <v>56988115</v>
      </c>
      <c r="D40" s="9"/>
    </row>
    <row r="41" spans="2:4" ht="12.75" customHeight="1">
      <c r="B41" s="33"/>
      <c r="D41" s="9"/>
    </row>
    <row r="42" spans="2:4" ht="12.75" customHeight="1">
      <c r="B42" s="33"/>
      <c r="C42" s="95"/>
      <c r="D42" s="9"/>
    </row>
    <row r="43" spans="2:4" s="108" customFormat="1" ht="8.25" customHeight="1" thickBot="1">
      <c r="B43" s="25"/>
      <c r="C43" s="107"/>
      <c r="D43" s="25"/>
    </row>
    <row r="51" spans="2:2" hidden="1">
      <c r="B51" s="109"/>
    </row>
    <row r="52" spans="2:2" hidden="1">
      <c r="B52" s="109"/>
    </row>
  </sheetData>
  <conditionalFormatting sqref="C6:C8 C20 C42">
    <cfRule type="cellIs" dxfId="1" priority="1" stopIfTrue="1" operator="lessThan">
      <formula>0</formula>
    </cfRule>
  </conditionalFormatting>
  <conditionalFormatting sqref="C26:C39">
    <cfRule type="cellIs" dxfId="0" priority="2" stopIfTrue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70" orientation="portrait" r:id="rId1"/>
  <headerFooter>
    <oddHeader>&amp;LStatistiska centralbyrån
Offentlig ekonomi och mikrosimuleringar</oddHeader>
    <oddFooter xml:space="preserve">&amp;L1) Antalsuppgifter som uppgår till 1, 2 eller 3 anges av sekretesskäl med ett kryss.
2) Inklusive de insatser som (a) ges till boende i bostad med särskild service för vuxna, (b) inte får tillgodoräknas vid beräkning av grundläggande standardkostnad. </oddFooter>
  </headerFooter>
  <drawing r:id="rId2"/>
  <legacyDrawing r:id="rId3"/>
  <controls>
    <mc:AlternateContent xmlns:mc="http://schemas.openxmlformats.org/markup-compatibility/2006">
      <mc:Choice Requires="x14">
        <control shapeId="6145" r:id="rId4" name="ComboBox1">
          <controlPr defaultSize="0" autoLine="0" linkedCell="C4" listFillRange="Data!C11:C300" r:id="rId5">
            <anchor moveWithCells="1">
              <from>
                <xdr:col>2</xdr:col>
                <xdr:colOff>0</xdr:colOff>
                <xdr:row>3</xdr:row>
                <xdr:rowOff>0</xdr:rowOff>
              </from>
              <to>
                <xdr:col>3</xdr:col>
                <xdr:colOff>342900</xdr:colOff>
                <xdr:row>4</xdr:row>
                <xdr:rowOff>60960</xdr:rowOff>
              </to>
            </anchor>
          </controlPr>
        </control>
      </mc:Choice>
      <mc:Fallback>
        <control shapeId="6145" r:id="rId4" name="ComboBox1"/>
      </mc:Fallback>
    </mc:AlternateContent>
  </control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Blad8"/>
  <dimension ref="A1:AG342"/>
  <sheetViews>
    <sheetView zoomScaleNormal="100" workbookViewId="0">
      <selection activeCell="B300" sqref="B300"/>
    </sheetView>
  </sheetViews>
  <sheetFormatPr defaultColWidth="9.33203125" defaultRowHeight="13.2"/>
  <cols>
    <col min="1" max="1" width="9.33203125" style="122"/>
    <col min="2" max="2" width="5" style="11" bestFit="1" customWidth="1"/>
    <col min="3" max="3" width="14.6640625" style="11" bestFit="1" customWidth="1"/>
    <col min="4" max="4" width="9.33203125" style="11"/>
    <col min="5" max="5" width="9.44140625" style="11" bestFit="1" customWidth="1"/>
    <col min="6" max="7" width="9.33203125" style="11"/>
    <col min="8" max="8" width="11" style="11" bestFit="1" customWidth="1"/>
    <col min="9" max="9" width="10.33203125" style="11" bestFit="1" customWidth="1"/>
    <col min="10" max="10" width="9" style="11" bestFit="1" customWidth="1"/>
    <col min="11" max="12" width="7.5546875" style="11" bestFit="1" customWidth="1"/>
    <col min="13" max="14" width="9.44140625" style="11" bestFit="1" customWidth="1"/>
    <col min="15" max="15" width="8.44140625" style="11" bestFit="1" customWidth="1"/>
    <col min="16" max="16" width="9.6640625" style="11" bestFit="1" customWidth="1"/>
    <col min="17" max="17" width="11.33203125" style="11" customWidth="1"/>
    <col min="18" max="18" width="8.33203125" style="11" bestFit="1" customWidth="1"/>
    <col min="19" max="19" width="8.6640625" style="11" bestFit="1" customWidth="1"/>
    <col min="20" max="20" width="9.5546875" style="11" bestFit="1" customWidth="1"/>
    <col min="21" max="23" width="9.33203125" style="11"/>
    <col min="24" max="24" width="9.6640625" style="11" bestFit="1" customWidth="1"/>
    <col min="25" max="25" width="9.33203125" style="11"/>
    <col min="26" max="26" width="10.33203125" style="11" bestFit="1" customWidth="1"/>
    <col min="27" max="27" width="9.5546875" style="11" bestFit="1" customWidth="1"/>
    <col min="28" max="29" width="10.33203125" style="11" bestFit="1" customWidth="1"/>
    <col min="30" max="30" width="9" style="11" bestFit="1" customWidth="1"/>
    <col min="31" max="31" width="11.33203125" style="11" bestFit="1" customWidth="1"/>
    <col min="32" max="32" width="12.6640625" style="11" bestFit="1" customWidth="1"/>
    <col min="33" max="33" width="14.6640625" style="11" bestFit="1" customWidth="1"/>
    <col min="34" max="34" width="10" style="11" bestFit="1" customWidth="1"/>
    <col min="35" max="36" width="9.6640625" style="11" bestFit="1" customWidth="1"/>
    <col min="37" max="37" width="9" style="11" bestFit="1" customWidth="1"/>
    <col min="38" max="38" width="12" style="11" bestFit="1" customWidth="1"/>
    <col min="39" max="39" width="11.6640625" style="11" bestFit="1" customWidth="1"/>
    <col min="40" max="41" width="7.6640625" style="11" bestFit="1" customWidth="1"/>
    <col min="42" max="16384" width="9.33203125" style="11"/>
  </cols>
  <sheetData>
    <row r="1" spans="1:33" ht="14.4">
      <c r="C1" s="110" t="s">
        <v>209</v>
      </c>
      <c r="D1" s="47" t="s">
        <v>9</v>
      </c>
      <c r="E1" s="10" t="s">
        <v>210</v>
      </c>
      <c r="F1" s="10" t="s">
        <v>7</v>
      </c>
      <c r="G1" s="201" t="s">
        <v>256</v>
      </c>
      <c r="H1" s="202"/>
      <c r="I1" s="202"/>
      <c r="J1" s="202"/>
      <c r="K1" s="202"/>
      <c r="L1" s="202"/>
      <c r="M1" s="202"/>
      <c r="N1" s="202"/>
      <c r="O1" s="202"/>
      <c r="P1" s="203" t="s">
        <v>211</v>
      </c>
      <c r="Q1" s="204"/>
      <c r="R1" s="204"/>
      <c r="S1" s="204"/>
      <c r="T1" s="204"/>
      <c r="U1" s="10" t="s">
        <v>7</v>
      </c>
      <c r="V1" s="10" t="s">
        <v>81</v>
      </c>
      <c r="W1" s="10" t="s">
        <v>82</v>
      </c>
      <c r="X1" s="10" t="s">
        <v>82</v>
      </c>
      <c r="Y1" s="10" t="s">
        <v>8</v>
      </c>
      <c r="Z1" s="34" t="s">
        <v>212</v>
      </c>
      <c r="AA1" s="10" t="s">
        <v>9</v>
      </c>
      <c r="AB1" s="10" t="s">
        <v>9</v>
      </c>
      <c r="AC1" s="10" t="s">
        <v>9</v>
      </c>
      <c r="AD1" s="10" t="s">
        <v>11</v>
      </c>
      <c r="AE1" s="10" t="s">
        <v>11</v>
      </c>
      <c r="AF1" s="10"/>
    </row>
    <row r="2" spans="1:33">
      <c r="C2" s="111"/>
      <c r="D2" s="47" t="s">
        <v>15</v>
      </c>
      <c r="E2" s="10" t="s">
        <v>213</v>
      </c>
      <c r="F2" s="10" t="s">
        <v>13</v>
      </c>
      <c r="G2" s="10" t="s">
        <v>214</v>
      </c>
      <c r="H2" s="10" t="s">
        <v>215</v>
      </c>
      <c r="I2" s="200" t="s">
        <v>216</v>
      </c>
      <c r="J2" s="200"/>
      <c r="K2" s="200"/>
      <c r="L2" s="10" t="s">
        <v>122</v>
      </c>
      <c r="M2" s="10" t="s">
        <v>210</v>
      </c>
      <c r="N2" s="10" t="s">
        <v>210</v>
      </c>
      <c r="O2" s="10" t="s">
        <v>124</v>
      </c>
      <c r="P2" s="10" t="s">
        <v>83</v>
      </c>
      <c r="Q2" s="112" t="s">
        <v>217</v>
      </c>
      <c r="R2" s="112" t="s">
        <v>217</v>
      </c>
      <c r="S2" s="15" t="s">
        <v>218</v>
      </c>
      <c r="T2" s="10" t="s">
        <v>86</v>
      </c>
      <c r="U2" s="10" t="s">
        <v>13</v>
      </c>
      <c r="V2" s="10" t="s">
        <v>87</v>
      </c>
      <c r="W2" s="10" t="s">
        <v>88</v>
      </c>
      <c r="X2" s="10" t="s">
        <v>88</v>
      </c>
      <c r="Y2" s="10" t="s">
        <v>14</v>
      </c>
      <c r="Z2" s="112"/>
      <c r="AA2" s="10" t="s">
        <v>15</v>
      </c>
      <c r="AB2" s="10" t="s">
        <v>15</v>
      </c>
      <c r="AC2" s="10" t="s">
        <v>15</v>
      </c>
      <c r="AD2" s="10" t="s">
        <v>219</v>
      </c>
      <c r="AE2" s="10" t="s">
        <v>279</v>
      </c>
      <c r="AF2" s="10"/>
    </row>
    <row r="3" spans="1:33">
      <c r="C3" s="111"/>
      <c r="D3" s="47" t="s">
        <v>220</v>
      </c>
      <c r="E3" s="16" t="s">
        <v>166</v>
      </c>
      <c r="F3" s="10" t="s">
        <v>19</v>
      </c>
      <c r="G3" s="10" t="s">
        <v>125</v>
      </c>
      <c r="H3" s="10" t="s">
        <v>221</v>
      </c>
      <c r="I3" s="10" t="s">
        <v>222</v>
      </c>
      <c r="J3" s="205" t="s">
        <v>223</v>
      </c>
      <c r="K3" s="205"/>
      <c r="L3" s="10" t="s">
        <v>129</v>
      </c>
      <c r="M3" s="10" t="s">
        <v>224</v>
      </c>
      <c r="N3" s="10" t="s">
        <v>225</v>
      </c>
      <c r="O3" s="10" t="s">
        <v>132</v>
      </c>
      <c r="P3" s="10" t="s">
        <v>89</v>
      </c>
      <c r="Q3" s="15" t="s">
        <v>226</v>
      </c>
      <c r="R3" s="15" t="s">
        <v>227</v>
      </c>
      <c r="S3" s="15" t="s">
        <v>87</v>
      </c>
      <c r="T3" s="10" t="s">
        <v>228</v>
      </c>
      <c r="U3" s="10" t="s">
        <v>19</v>
      </c>
      <c r="V3" s="10" t="s">
        <v>93</v>
      </c>
      <c r="W3" s="10" t="s">
        <v>87</v>
      </c>
      <c r="X3" s="10" t="s">
        <v>87</v>
      </c>
      <c r="Y3" s="10" t="s">
        <v>20</v>
      </c>
      <c r="Z3" s="113"/>
      <c r="AA3" s="10" t="s">
        <v>229</v>
      </c>
      <c r="AB3" s="10" t="s">
        <v>230</v>
      </c>
      <c r="AC3" s="10" t="s">
        <v>230</v>
      </c>
      <c r="AD3" s="10" t="s">
        <v>17</v>
      </c>
      <c r="AE3" s="10" t="s">
        <v>22</v>
      </c>
      <c r="AF3" s="10"/>
    </row>
    <row r="4" spans="1:33">
      <c r="C4" s="111"/>
      <c r="D4" s="47" t="s">
        <v>231</v>
      </c>
      <c r="E4" s="16"/>
      <c r="F4" s="10" t="s">
        <v>232</v>
      </c>
      <c r="G4" s="10" t="s">
        <v>233</v>
      </c>
      <c r="H4" s="10" t="s">
        <v>234</v>
      </c>
      <c r="I4" s="10" t="s">
        <v>235</v>
      </c>
      <c r="J4" s="206" t="s">
        <v>236</v>
      </c>
      <c r="K4" s="206"/>
      <c r="L4" s="10"/>
      <c r="M4" s="47"/>
      <c r="N4" s="47"/>
      <c r="O4" s="10" t="s">
        <v>54</v>
      </c>
      <c r="P4" s="10" t="s">
        <v>98</v>
      </c>
      <c r="Q4" s="15" t="s">
        <v>54</v>
      </c>
      <c r="R4" s="15" t="s">
        <v>237</v>
      </c>
      <c r="S4" s="15" t="s">
        <v>15</v>
      </c>
      <c r="T4" s="10" t="s">
        <v>87</v>
      </c>
      <c r="U4" s="10" t="s">
        <v>232</v>
      </c>
      <c r="V4" s="114" t="s">
        <v>238</v>
      </c>
      <c r="W4" s="10" t="s">
        <v>93</v>
      </c>
      <c r="X4" s="10" t="s">
        <v>239</v>
      </c>
      <c r="Y4" s="10" t="s">
        <v>23</v>
      </c>
      <c r="Z4" s="15"/>
      <c r="AA4" s="10" t="s">
        <v>240</v>
      </c>
      <c r="AB4" s="10" t="s">
        <v>241</v>
      </c>
      <c r="AC4" s="10" t="s">
        <v>241</v>
      </c>
      <c r="AD4" s="10" t="s">
        <v>242</v>
      </c>
      <c r="AE4" s="10"/>
      <c r="AF4" s="10"/>
    </row>
    <row r="5" spans="1:33">
      <c r="C5" s="111"/>
      <c r="D5" s="47" t="s">
        <v>166</v>
      </c>
      <c r="E5" s="39"/>
      <c r="F5" s="10" t="s">
        <v>166</v>
      </c>
      <c r="G5" s="10" t="s">
        <v>243</v>
      </c>
      <c r="H5" s="10" t="s">
        <v>236</v>
      </c>
      <c r="I5" s="10" t="s">
        <v>138</v>
      </c>
      <c r="J5" s="10" t="s">
        <v>244</v>
      </c>
      <c r="K5" s="10" t="s">
        <v>245</v>
      </c>
      <c r="L5" s="10"/>
      <c r="M5" s="10"/>
      <c r="N5" s="10"/>
      <c r="O5" s="10" t="s">
        <v>141</v>
      </c>
      <c r="P5" s="10" t="s">
        <v>246</v>
      </c>
      <c r="Q5" s="15" t="s">
        <v>247</v>
      </c>
      <c r="R5" s="15" t="s">
        <v>248</v>
      </c>
      <c r="S5" s="15" t="s">
        <v>249</v>
      </c>
      <c r="T5" s="10" t="s">
        <v>93</v>
      </c>
      <c r="U5" s="10" t="s">
        <v>166</v>
      </c>
      <c r="V5" s="10"/>
      <c r="W5" s="15"/>
      <c r="X5" s="114" t="s">
        <v>250</v>
      </c>
      <c r="Y5" s="10"/>
      <c r="Z5" s="15"/>
      <c r="AA5" s="10" t="s">
        <v>166</v>
      </c>
      <c r="AB5" s="10" t="s">
        <v>166</v>
      </c>
      <c r="AC5" s="10" t="s">
        <v>251</v>
      </c>
      <c r="AD5" s="10" t="s">
        <v>251</v>
      </c>
      <c r="AF5" s="10"/>
    </row>
    <row r="6" spans="1:33">
      <c r="C6" s="9"/>
      <c r="D6" s="47"/>
      <c r="E6" s="15"/>
      <c r="F6" s="10"/>
      <c r="G6" s="10" t="s">
        <v>252</v>
      </c>
      <c r="H6" s="10"/>
      <c r="I6" s="10" t="s">
        <v>93</v>
      </c>
      <c r="J6" s="10" t="s">
        <v>147</v>
      </c>
      <c r="K6" s="10" t="s">
        <v>147</v>
      </c>
      <c r="L6" s="10"/>
      <c r="M6" s="10"/>
      <c r="N6" s="10"/>
      <c r="O6" s="10" t="s">
        <v>145</v>
      </c>
      <c r="P6" s="47"/>
      <c r="Q6" s="15"/>
      <c r="R6" s="15" t="s">
        <v>137</v>
      </c>
      <c r="S6" s="15"/>
      <c r="T6" s="47"/>
      <c r="U6" s="47"/>
      <c r="V6" s="47"/>
      <c r="W6" s="47"/>
      <c r="X6" s="47"/>
      <c r="Y6" s="47"/>
      <c r="Z6" s="15"/>
      <c r="AA6" s="10"/>
      <c r="AB6" s="47"/>
      <c r="AC6" s="15"/>
      <c r="AD6" s="15"/>
      <c r="AE6" s="10"/>
      <c r="AF6" s="10"/>
    </row>
    <row r="7" spans="1:33">
      <c r="C7" s="9"/>
      <c r="D7" s="47"/>
      <c r="E7" s="15"/>
      <c r="F7" s="10"/>
      <c r="G7" s="10" t="s">
        <v>253</v>
      </c>
      <c r="H7" s="10" t="s">
        <v>254</v>
      </c>
      <c r="I7" s="10"/>
      <c r="J7" s="10"/>
      <c r="K7" s="10"/>
      <c r="L7" s="10"/>
      <c r="M7" s="10"/>
      <c r="N7" s="10"/>
      <c r="O7" s="10" t="s">
        <v>148</v>
      </c>
      <c r="P7" s="10"/>
      <c r="Q7" s="15"/>
      <c r="R7" s="15" t="s">
        <v>142</v>
      </c>
      <c r="S7" s="15"/>
      <c r="T7" s="10"/>
      <c r="U7" s="10"/>
      <c r="V7" s="39"/>
      <c r="W7" s="34"/>
      <c r="X7" s="39"/>
      <c r="Y7" s="15"/>
      <c r="Z7" s="15"/>
      <c r="AA7" s="10"/>
      <c r="AB7" s="47"/>
      <c r="AC7" s="15"/>
      <c r="AD7" s="15"/>
      <c r="AE7" s="114"/>
      <c r="AF7" s="10"/>
    </row>
    <row r="8" spans="1:33">
      <c r="C8" s="9"/>
      <c r="D8" s="47"/>
      <c r="E8" s="15"/>
      <c r="F8" s="10"/>
      <c r="G8" s="10" t="s">
        <v>255</v>
      </c>
      <c r="H8" s="47"/>
      <c r="I8" s="10"/>
      <c r="J8" s="10"/>
      <c r="K8" s="10"/>
      <c r="L8" s="10"/>
      <c r="M8" s="10"/>
      <c r="N8" s="10"/>
      <c r="O8" s="10" t="s">
        <v>149</v>
      </c>
      <c r="P8" s="10"/>
      <c r="Q8" s="15"/>
      <c r="R8" s="15"/>
      <c r="S8" s="15"/>
      <c r="T8" s="15"/>
      <c r="U8" s="15"/>
      <c r="V8" s="15"/>
      <c r="W8" s="15"/>
      <c r="X8" s="15"/>
      <c r="Y8" s="39"/>
      <c r="Z8" s="15"/>
      <c r="AA8" s="10"/>
      <c r="AB8" s="10"/>
      <c r="AC8" s="15"/>
      <c r="AD8" s="15"/>
      <c r="AE8" s="15"/>
      <c r="AF8" s="15"/>
    </row>
    <row r="9" spans="1:33">
      <c r="C9" s="9"/>
      <c r="D9" s="47"/>
      <c r="E9" s="15"/>
      <c r="F9" s="15"/>
      <c r="G9" s="47"/>
      <c r="H9" s="10"/>
      <c r="I9" s="10"/>
      <c r="J9" s="10"/>
      <c r="K9" s="10"/>
      <c r="L9" s="10"/>
      <c r="M9" s="10"/>
      <c r="N9" s="10"/>
      <c r="O9" s="10"/>
      <c r="P9" s="10"/>
      <c r="Q9" s="115"/>
      <c r="R9" s="115"/>
      <c r="S9" s="115"/>
      <c r="T9" s="10"/>
      <c r="U9" s="10"/>
      <c r="V9" s="15"/>
      <c r="W9" s="15"/>
      <c r="X9" s="15"/>
      <c r="Y9" s="15"/>
      <c r="Z9" s="15"/>
      <c r="AA9" s="10"/>
      <c r="AB9" s="10"/>
      <c r="AC9" s="15"/>
      <c r="AD9" s="15"/>
      <c r="AE9" s="15"/>
      <c r="AF9" s="15"/>
    </row>
    <row r="10" spans="1:33">
      <c r="B10" s="42"/>
      <c r="C10" s="116">
        <v>1</v>
      </c>
      <c r="D10" s="117">
        <v>2</v>
      </c>
      <c r="E10" s="117">
        <v>3</v>
      </c>
      <c r="F10" s="117">
        <v>4</v>
      </c>
      <c r="G10" s="117">
        <v>5</v>
      </c>
      <c r="H10" s="117">
        <v>6</v>
      </c>
      <c r="I10" s="117">
        <v>7</v>
      </c>
      <c r="J10" s="117">
        <v>8</v>
      </c>
      <c r="K10" s="117">
        <v>9</v>
      </c>
      <c r="L10" s="117">
        <v>10</v>
      </c>
      <c r="M10" s="117">
        <v>11</v>
      </c>
      <c r="N10" s="117">
        <v>12</v>
      </c>
      <c r="O10" s="117">
        <v>13</v>
      </c>
      <c r="P10" s="117">
        <v>14</v>
      </c>
      <c r="Q10" s="117">
        <v>15</v>
      </c>
      <c r="R10" s="117">
        <v>16</v>
      </c>
      <c r="S10" s="117">
        <v>17</v>
      </c>
      <c r="T10" s="117">
        <v>18</v>
      </c>
      <c r="U10" s="117">
        <v>19</v>
      </c>
      <c r="V10" s="117">
        <v>20</v>
      </c>
      <c r="W10" s="117">
        <v>21</v>
      </c>
      <c r="X10" s="117">
        <v>22</v>
      </c>
      <c r="Y10" s="117">
        <v>23</v>
      </c>
      <c r="Z10" s="117">
        <v>24</v>
      </c>
      <c r="AA10" s="117">
        <v>25</v>
      </c>
      <c r="AB10" s="117">
        <v>26</v>
      </c>
      <c r="AC10" s="117">
        <v>27</v>
      </c>
      <c r="AD10" s="117">
        <v>28</v>
      </c>
      <c r="AE10" s="117">
        <v>29</v>
      </c>
      <c r="AF10" s="117"/>
    </row>
    <row r="11" spans="1:33">
      <c r="A11" s="18" t="s">
        <v>653</v>
      </c>
      <c r="B11" s="18" t="s">
        <v>654</v>
      </c>
      <c r="C11" s="18" t="s">
        <v>314</v>
      </c>
      <c r="D11" s="18">
        <v>603564.52899999998</v>
      </c>
      <c r="E11" s="18">
        <v>57797</v>
      </c>
      <c r="F11" s="18">
        <v>661361.52899999998</v>
      </c>
      <c r="G11" s="18">
        <v>273526</v>
      </c>
      <c r="H11" s="18">
        <v>179503</v>
      </c>
      <c r="I11" s="18">
        <v>19377</v>
      </c>
      <c r="J11" s="18">
        <v>0</v>
      </c>
      <c r="K11" s="18">
        <v>33057</v>
      </c>
      <c r="L11" s="18">
        <v>687</v>
      </c>
      <c r="M11" s="18">
        <v>51553</v>
      </c>
      <c r="N11" s="18">
        <v>57797</v>
      </c>
      <c r="O11" s="18">
        <v>2040</v>
      </c>
      <c r="P11" s="18">
        <v>395327.12780000002</v>
      </c>
      <c r="Q11" s="18">
        <v>197146.45</v>
      </c>
      <c r="R11" s="18">
        <v>-46138</v>
      </c>
      <c r="S11" s="18">
        <v>40363.440000000002</v>
      </c>
      <c r="T11" s="18">
        <v>586699.01780000003</v>
      </c>
      <c r="U11" s="18">
        <v>661361.52899999998</v>
      </c>
      <c r="V11" s="18">
        <v>562157.29964999994</v>
      </c>
      <c r="W11" s="18">
        <v>24541.718150000099</v>
      </c>
      <c r="X11" s="18">
        <v>17179.202705000102</v>
      </c>
      <c r="Y11" s="18">
        <v>1.026</v>
      </c>
      <c r="Z11" s="18">
        <v>95746</v>
      </c>
      <c r="AA11" s="18">
        <v>678556.92875399999</v>
      </c>
      <c r="AB11" s="18">
        <v>686907.86481896695</v>
      </c>
      <c r="AC11" s="18">
        <v>7174.2721870257401</v>
      </c>
      <c r="AD11" s="18">
        <v>595.20100217317702</v>
      </c>
      <c r="AE11" s="18">
        <v>56988115</v>
      </c>
      <c r="AF11" s="189"/>
    </row>
    <row r="12" spans="1:33">
      <c r="A12" s="18" t="s">
        <v>653</v>
      </c>
      <c r="B12" s="18" t="s">
        <v>655</v>
      </c>
      <c r="C12" s="18" t="s">
        <v>335</v>
      </c>
      <c r="D12" s="18">
        <v>129882.93700000001</v>
      </c>
      <c r="E12" s="18">
        <v>8184</v>
      </c>
      <c r="F12" s="18">
        <v>138066.93700000001</v>
      </c>
      <c r="G12" s="18">
        <v>32135</v>
      </c>
      <c r="H12" s="18">
        <v>129925</v>
      </c>
      <c r="I12" s="18">
        <v>33097</v>
      </c>
      <c r="J12" s="18">
        <v>0</v>
      </c>
      <c r="K12" s="18">
        <v>4149</v>
      </c>
      <c r="L12" s="18">
        <v>28143</v>
      </c>
      <c r="M12" s="18">
        <v>1746</v>
      </c>
      <c r="N12" s="18">
        <v>8184</v>
      </c>
      <c r="O12" s="18">
        <v>965</v>
      </c>
      <c r="P12" s="18">
        <v>46444.715499999998</v>
      </c>
      <c r="Q12" s="18">
        <v>142095.35</v>
      </c>
      <c r="R12" s="18">
        <v>-26225.9</v>
      </c>
      <c r="S12" s="18">
        <v>6659.58</v>
      </c>
      <c r="T12" s="18">
        <v>168973.74549999999</v>
      </c>
      <c r="U12" s="18">
        <v>138066.93700000001</v>
      </c>
      <c r="V12" s="18">
        <v>117356.89645</v>
      </c>
      <c r="W12" s="18">
        <v>51616.849049999997</v>
      </c>
      <c r="X12" s="18">
        <v>36131.794334999999</v>
      </c>
      <c r="Y12" s="18">
        <v>1.262</v>
      </c>
      <c r="Z12" s="18">
        <v>32440</v>
      </c>
      <c r="AA12" s="18">
        <v>174240.47449399999</v>
      </c>
      <c r="AB12" s="18">
        <v>176384.83556492801</v>
      </c>
      <c r="AC12" s="18">
        <v>5437.2637350471196</v>
      </c>
      <c r="AD12" s="18">
        <v>-1141.80744980545</v>
      </c>
      <c r="AE12" s="18">
        <v>-37040234</v>
      </c>
      <c r="AF12" s="18"/>
      <c r="AG12" s="18"/>
    </row>
    <row r="13" spans="1:33">
      <c r="A13" s="18" t="s">
        <v>653</v>
      </c>
      <c r="B13" s="18" t="s">
        <v>656</v>
      </c>
      <c r="C13" s="18" t="s">
        <v>336</v>
      </c>
      <c r="D13" s="18">
        <v>180364.606</v>
      </c>
      <c r="E13" s="18">
        <v>8515</v>
      </c>
      <c r="F13" s="18">
        <v>188879.606</v>
      </c>
      <c r="G13" s="18">
        <v>78007</v>
      </c>
      <c r="H13" s="18">
        <v>82445</v>
      </c>
      <c r="I13" s="18">
        <v>6795</v>
      </c>
      <c r="J13" s="18">
        <v>0</v>
      </c>
      <c r="K13" s="18">
        <v>14598</v>
      </c>
      <c r="L13" s="18">
        <v>5336</v>
      </c>
      <c r="M13" s="18">
        <v>7585</v>
      </c>
      <c r="N13" s="18">
        <v>8515</v>
      </c>
      <c r="O13" s="18">
        <v>0</v>
      </c>
      <c r="P13" s="18">
        <v>112743.5171</v>
      </c>
      <c r="Q13" s="18">
        <v>88262.3</v>
      </c>
      <c r="R13" s="18">
        <v>-10982.85</v>
      </c>
      <c r="S13" s="18">
        <v>5948.3</v>
      </c>
      <c r="T13" s="18">
        <v>195971.2671</v>
      </c>
      <c r="U13" s="18">
        <v>188879.606</v>
      </c>
      <c r="V13" s="18">
        <v>160547.66510000001</v>
      </c>
      <c r="W13" s="18">
        <v>35423.601999999999</v>
      </c>
      <c r="X13" s="18">
        <v>24796.521400000001</v>
      </c>
      <c r="Y13" s="18">
        <v>1.131</v>
      </c>
      <c r="Z13" s="18">
        <v>28864</v>
      </c>
      <c r="AA13" s="18">
        <v>213622.834386</v>
      </c>
      <c r="AB13" s="18">
        <v>216251.87044234099</v>
      </c>
      <c r="AC13" s="18">
        <v>7492.0963983627098</v>
      </c>
      <c r="AD13" s="18">
        <v>913.025213510144</v>
      </c>
      <c r="AE13" s="18">
        <v>26353560</v>
      </c>
      <c r="AF13" s="18"/>
      <c r="AG13" s="18"/>
    </row>
    <row r="14" spans="1:33">
      <c r="A14" s="18" t="s">
        <v>653</v>
      </c>
      <c r="B14" s="18" t="s">
        <v>657</v>
      </c>
      <c r="C14" s="18" t="s">
        <v>337</v>
      </c>
      <c r="D14" s="18">
        <v>500412.63199999998</v>
      </c>
      <c r="E14" s="18">
        <v>44285</v>
      </c>
      <c r="F14" s="18">
        <v>544697.63199999998</v>
      </c>
      <c r="G14" s="18">
        <v>195983</v>
      </c>
      <c r="H14" s="18">
        <v>224479</v>
      </c>
      <c r="I14" s="18">
        <v>213725</v>
      </c>
      <c r="J14" s="18">
        <v>0</v>
      </c>
      <c r="K14" s="18">
        <v>0</v>
      </c>
      <c r="L14" s="18">
        <v>197646</v>
      </c>
      <c r="M14" s="18">
        <v>75391</v>
      </c>
      <c r="N14" s="18">
        <v>44285</v>
      </c>
      <c r="O14" s="18">
        <v>796</v>
      </c>
      <c r="P14" s="18">
        <v>283254.22989999998</v>
      </c>
      <c r="Q14" s="18">
        <v>372473.4</v>
      </c>
      <c r="R14" s="18">
        <v>-232758.05</v>
      </c>
      <c r="S14" s="18">
        <v>24825.78</v>
      </c>
      <c r="T14" s="18">
        <v>447795.35989999998</v>
      </c>
      <c r="U14" s="18">
        <v>544697.63199999998</v>
      </c>
      <c r="V14" s="18">
        <v>462992.98719999997</v>
      </c>
      <c r="W14" s="18">
        <v>-15197.6273</v>
      </c>
      <c r="X14" s="18">
        <v>-10638.339110000001</v>
      </c>
      <c r="Y14" s="18">
        <v>0.98</v>
      </c>
      <c r="Z14" s="18">
        <v>100767</v>
      </c>
      <c r="AA14" s="18">
        <v>533803.67935999995</v>
      </c>
      <c r="AB14" s="18">
        <v>540373.15084968798</v>
      </c>
      <c r="AC14" s="18">
        <v>5362.6003637072399</v>
      </c>
      <c r="AD14" s="18">
        <v>-1216.4708211453301</v>
      </c>
      <c r="AE14" s="18">
        <v>-122580115</v>
      </c>
      <c r="AF14" s="18"/>
      <c r="AG14" s="18"/>
    </row>
    <row r="15" spans="1:33">
      <c r="A15" s="18" t="s">
        <v>653</v>
      </c>
      <c r="B15" s="18" t="s">
        <v>658</v>
      </c>
      <c r="C15" s="18" t="s">
        <v>338</v>
      </c>
      <c r="D15" s="18">
        <v>527757.64099999995</v>
      </c>
      <c r="E15" s="18">
        <v>47728</v>
      </c>
      <c r="F15" s="18">
        <v>575485.64099999995</v>
      </c>
      <c r="G15" s="18">
        <v>226623</v>
      </c>
      <c r="H15" s="18">
        <v>173945</v>
      </c>
      <c r="I15" s="18">
        <v>244641</v>
      </c>
      <c r="J15" s="18">
        <v>0</v>
      </c>
      <c r="K15" s="18">
        <v>24191</v>
      </c>
      <c r="L15" s="18">
        <v>244341</v>
      </c>
      <c r="M15" s="18">
        <v>44255</v>
      </c>
      <c r="N15" s="18">
        <v>47728</v>
      </c>
      <c r="O15" s="18">
        <v>6493</v>
      </c>
      <c r="P15" s="18">
        <v>327538.2219</v>
      </c>
      <c r="Q15" s="18">
        <v>376360.45</v>
      </c>
      <c r="R15" s="18">
        <v>-250825.65</v>
      </c>
      <c r="S15" s="18">
        <v>33045.449999999997</v>
      </c>
      <c r="T15" s="18">
        <v>486118.4719</v>
      </c>
      <c r="U15" s="18">
        <v>575485.64099999995</v>
      </c>
      <c r="V15" s="18">
        <v>489162.79485000001</v>
      </c>
      <c r="W15" s="18">
        <v>-3044.3229500000002</v>
      </c>
      <c r="X15" s="18">
        <v>-2131.026065</v>
      </c>
      <c r="Y15" s="18">
        <v>0.996</v>
      </c>
      <c r="Z15" s="18">
        <v>114173</v>
      </c>
      <c r="AA15" s="18">
        <v>573183.69843600004</v>
      </c>
      <c r="AB15" s="18">
        <v>580237.81610289903</v>
      </c>
      <c r="AC15" s="18">
        <v>5082.09310522539</v>
      </c>
      <c r="AD15" s="18">
        <v>-1496.97807962717</v>
      </c>
      <c r="AE15" s="18">
        <v>-170914478</v>
      </c>
      <c r="AF15" s="18"/>
      <c r="AG15" s="18"/>
    </row>
    <row r="16" spans="1:33">
      <c r="A16" s="18" t="s">
        <v>653</v>
      </c>
      <c r="B16" s="18" t="s">
        <v>659</v>
      </c>
      <c r="C16" s="18" t="s">
        <v>339</v>
      </c>
      <c r="D16" s="18">
        <v>469098.08799999999</v>
      </c>
      <c r="E16" s="18">
        <v>30394</v>
      </c>
      <c r="F16" s="18">
        <v>499492.08799999999</v>
      </c>
      <c r="G16" s="18">
        <v>78140</v>
      </c>
      <c r="H16" s="18">
        <v>305085</v>
      </c>
      <c r="I16" s="18">
        <v>86077</v>
      </c>
      <c r="J16" s="18">
        <v>0</v>
      </c>
      <c r="K16" s="18">
        <v>4685</v>
      </c>
      <c r="L16" s="18">
        <v>78601</v>
      </c>
      <c r="M16" s="18">
        <v>0</v>
      </c>
      <c r="N16" s="18">
        <v>30394</v>
      </c>
      <c r="O16" s="18">
        <v>0</v>
      </c>
      <c r="P16" s="18">
        <v>112935.742</v>
      </c>
      <c r="Q16" s="18">
        <v>336469.95</v>
      </c>
      <c r="R16" s="18">
        <v>-66810.850000000006</v>
      </c>
      <c r="S16" s="18">
        <v>25834.9</v>
      </c>
      <c r="T16" s="18">
        <v>408429.74200000003</v>
      </c>
      <c r="U16" s="18">
        <v>499492.08799999999</v>
      </c>
      <c r="V16" s="18">
        <v>424568.27480000001</v>
      </c>
      <c r="W16" s="18">
        <v>-16138.532799999901</v>
      </c>
      <c r="X16" s="18">
        <v>-11296.972959999899</v>
      </c>
      <c r="Y16" s="18">
        <v>0.97699999999999998</v>
      </c>
      <c r="Z16" s="18">
        <v>88526</v>
      </c>
      <c r="AA16" s="18">
        <v>488003.76997600001</v>
      </c>
      <c r="AB16" s="18">
        <v>494009.58630450699</v>
      </c>
      <c r="AC16" s="18">
        <v>5580.3897872320804</v>
      </c>
      <c r="AD16" s="18">
        <v>-998.68139762048895</v>
      </c>
      <c r="AE16" s="18">
        <v>-88409269</v>
      </c>
      <c r="AF16" s="18"/>
      <c r="AG16" s="18"/>
    </row>
    <row r="17" spans="1:33">
      <c r="A17" s="18" t="s">
        <v>653</v>
      </c>
      <c r="B17" s="18" t="s">
        <v>660</v>
      </c>
      <c r="C17" s="18" t="s">
        <v>340</v>
      </c>
      <c r="D17" s="18">
        <v>282121.12</v>
      </c>
      <c r="E17" s="18">
        <v>16253</v>
      </c>
      <c r="F17" s="18">
        <v>298374.12</v>
      </c>
      <c r="G17" s="18">
        <v>99437</v>
      </c>
      <c r="H17" s="18">
        <v>66058</v>
      </c>
      <c r="I17" s="18">
        <v>30222</v>
      </c>
      <c r="J17" s="18">
        <v>0</v>
      </c>
      <c r="K17" s="18">
        <v>3222</v>
      </c>
      <c r="L17" s="18">
        <v>9172</v>
      </c>
      <c r="M17" s="18">
        <v>0</v>
      </c>
      <c r="N17" s="18">
        <v>16253</v>
      </c>
      <c r="O17" s="18">
        <v>2871</v>
      </c>
      <c r="P17" s="18">
        <v>143716.29610000001</v>
      </c>
      <c r="Q17" s="18">
        <v>84576.7</v>
      </c>
      <c r="R17" s="18">
        <v>-10236.549999999999</v>
      </c>
      <c r="S17" s="18">
        <v>13815.05</v>
      </c>
      <c r="T17" s="18">
        <v>231871.49609999999</v>
      </c>
      <c r="U17" s="18">
        <v>298374.12</v>
      </c>
      <c r="V17" s="18">
        <v>253618.00200000001</v>
      </c>
      <c r="W17" s="18">
        <v>-21746.5059</v>
      </c>
      <c r="X17" s="18">
        <v>-15222.55413</v>
      </c>
      <c r="Y17" s="18">
        <v>0.94899999999999995</v>
      </c>
      <c r="Z17" s="18">
        <v>48336</v>
      </c>
      <c r="AA17" s="18">
        <v>283157.03988</v>
      </c>
      <c r="AB17" s="18">
        <v>286641.82683918002</v>
      </c>
      <c r="AC17" s="18">
        <v>5930.1933722107697</v>
      </c>
      <c r="AD17" s="18">
        <v>-648.87781264179398</v>
      </c>
      <c r="AE17" s="18">
        <v>-31364158</v>
      </c>
      <c r="AF17" s="18"/>
      <c r="AG17" s="18"/>
    </row>
    <row r="18" spans="1:33">
      <c r="A18" s="18" t="s">
        <v>653</v>
      </c>
      <c r="B18" s="18" t="s">
        <v>661</v>
      </c>
      <c r="C18" s="18" t="s">
        <v>341</v>
      </c>
      <c r="D18" s="18">
        <v>496457.74699999997</v>
      </c>
      <c r="E18" s="18">
        <v>36519</v>
      </c>
      <c r="F18" s="18">
        <v>532976.74699999997</v>
      </c>
      <c r="G18" s="18">
        <v>131453</v>
      </c>
      <c r="H18" s="18">
        <v>327213</v>
      </c>
      <c r="I18" s="18">
        <v>73328</v>
      </c>
      <c r="J18" s="18">
        <v>5966</v>
      </c>
      <c r="K18" s="18">
        <v>0</v>
      </c>
      <c r="L18" s="18">
        <v>21550</v>
      </c>
      <c r="M18" s="18">
        <v>34901</v>
      </c>
      <c r="N18" s="18">
        <v>36519</v>
      </c>
      <c r="O18" s="18">
        <v>9141</v>
      </c>
      <c r="P18" s="18">
        <v>189989.0209</v>
      </c>
      <c r="Q18" s="18">
        <v>345530.95</v>
      </c>
      <c r="R18" s="18">
        <v>-55753.2</v>
      </c>
      <c r="S18" s="18">
        <v>25107.98</v>
      </c>
      <c r="T18" s="18">
        <v>504874.75089999998</v>
      </c>
      <c r="U18" s="18">
        <v>532976.74699999997</v>
      </c>
      <c r="V18" s="18">
        <v>453030.23495000001</v>
      </c>
      <c r="W18" s="18">
        <v>51844.515950000103</v>
      </c>
      <c r="X18" s="18">
        <v>36291.1611650001</v>
      </c>
      <c r="Y18" s="18">
        <v>1.0680000000000001</v>
      </c>
      <c r="Z18" s="18">
        <v>111893</v>
      </c>
      <c r="AA18" s="18">
        <v>569219.16579600004</v>
      </c>
      <c r="AB18" s="18">
        <v>576224.49233395897</v>
      </c>
      <c r="AC18" s="18">
        <v>5149.7814191590096</v>
      </c>
      <c r="AD18" s="18">
        <v>-1429.28976569356</v>
      </c>
      <c r="AE18" s="18">
        <v>-159927520</v>
      </c>
      <c r="AF18" s="18"/>
      <c r="AG18" s="18"/>
    </row>
    <row r="19" spans="1:33">
      <c r="A19" s="18" t="s">
        <v>653</v>
      </c>
      <c r="B19" s="18" t="s">
        <v>662</v>
      </c>
      <c r="C19" s="18" t="s">
        <v>342</v>
      </c>
      <c r="D19" s="18">
        <v>444352.84899999999</v>
      </c>
      <c r="E19" s="18">
        <v>27840</v>
      </c>
      <c r="F19" s="18">
        <v>472192.84899999999</v>
      </c>
      <c r="G19" s="18">
        <v>1854</v>
      </c>
      <c r="H19" s="18">
        <v>336599</v>
      </c>
      <c r="I19" s="18">
        <v>0</v>
      </c>
      <c r="J19" s="18">
        <v>0</v>
      </c>
      <c r="K19" s="18">
        <v>135</v>
      </c>
      <c r="L19" s="18">
        <v>0</v>
      </c>
      <c r="M19" s="18">
        <v>49</v>
      </c>
      <c r="N19" s="18">
        <v>27840</v>
      </c>
      <c r="O19" s="18">
        <v>0</v>
      </c>
      <c r="P19" s="18">
        <v>2679.5862000000002</v>
      </c>
      <c r="Q19" s="18">
        <v>286223.90000000002</v>
      </c>
      <c r="R19" s="18">
        <v>-41.65</v>
      </c>
      <c r="S19" s="18">
        <v>23655.67</v>
      </c>
      <c r="T19" s="18">
        <v>312517.5062</v>
      </c>
      <c r="U19" s="18">
        <v>472192.84899999999</v>
      </c>
      <c r="V19" s="18">
        <v>401363.92164999997</v>
      </c>
      <c r="W19" s="18">
        <v>-88846.41545</v>
      </c>
      <c r="X19" s="18">
        <v>-62192.490814999997</v>
      </c>
      <c r="Y19" s="18">
        <v>0.86799999999999999</v>
      </c>
      <c r="Z19" s="18">
        <v>66411</v>
      </c>
      <c r="AA19" s="18">
        <v>409863.39293199999</v>
      </c>
      <c r="AB19" s="18">
        <v>414907.54301684297</v>
      </c>
      <c r="AC19" s="18">
        <v>6247.5725861204201</v>
      </c>
      <c r="AD19" s="18">
        <v>-331.49859873214598</v>
      </c>
      <c r="AE19" s="18">
        <v>-22015153</v>
      </c>
      <c r="AF19" s="18"/>
      <c r="AG19" s="18"/>
    </row>
    <row r="20" spans="1:33">
      <c r="A20" s="18" t="s">
        <v>653</v>
      </c>
      <c r="B20" s="18" t="s">
        <v>663</v>
      </c>
      <c r="C20" s="18" t="s">
        <v>343</v>
      </c>
      <c r="D20" s="18">
        <v>57067.353999999999</v>
      </c>
      <c r="E20" s="18">
        <v>4538</v>
      </c>
      <c r="F20" s="18">
        <v>61605.353999999999</v>
      </c>
      <c r="G20" s="18">
        <v>29823</v>
      </c>
      <c r="H20" s="18">
        <v>22120</v>
      </c>
      <c r="I20" s="18">
        <v>39868</v>
      </c>
      <c r="J20" s="18">
        <v>0</v>
      </c>
      <c r="K20" s="18">
        <v>5370</v>
      </c>
      <c r="L20" s="18">
        <v>39127</v>
      </c>
      <c r="M20" s="18">
        <v>0</v>
      </c>
      <c r="N20" s="18">
        <v>4538</v>
      </c>
      <c r="O20" s="18">
        <v>909</v>
      </c>
      <c r="P20" s="18">
        <v>43103.181900000003</v>
      </c>
      <c r="Q20" s="18">
        <v>57254.3</v>
      </c>
      <c r="R20" s="18">
        <v>-34030.6</v>
      </c>
      <c r="S20" s="18">
        <v>3857.3</v>
      </c>
      <c r="T20" s="18">
        <v>70184.181899999996</v>
      </c>
      <c r="U20" s="18">
        <v>61605.353999999999</v>
      </c>
      <c r="V20" s="18">
        <v>52364.550900000002</v>
      </c>
      <c r="W20" s="18">
        <v>17819.631000000001</v>
      </c>
      <c r="X20" s="18">
        <v>12473.7417</v>
      </c>
      <c r="Y20" s="18">
        <v>1.202</v>
      </c>
      <c r="Z20" s="18">
        <v>12323</v>
      </c>
      <c r="AA20" s="18">
        <v>74049.635508000007</v>
      </c>
      <c r="AB20" s="18">
        <v>74960.957381754793</v>
      </c>
      <c r="AC20" s="18">
        <v>6083.0120410415302</v>
      </c>
      <c r="AD20" s="18">
        <v>-496.05914381103503</v>
      </c>
      <c r="AE20" s="18">
        <v>-6112937</v>
      </c>
      <c r="AF20" s="18"/>
      <c r="AG20" s="18"/>
    </row>
    <row r="21" spans="1:33">
      <c r="A21" s="18" t="s">
        <v>653</v>
      </c>
      <c r="B21" s="18" t="s">
        <v>664</v>
      </c>
      <c r="C21" s="18" t="s">
        <v>344</v>
      </c>
      <c r="D21" s="18">
        <v>144844.484</v>
      </c>
      <c r="E21" s="18">
        <v>12325</v>
      </c>
      <c r="F21" s="18">
        <v>157169.484</v>
      </c>
      <c r="G21" s="18">
        <v>45961</v>
      </c>
      <c r="H21" s="18">
        <v>42848</v>
      </c>
      <c r="I21" s="18">
        <v>87001</v>
      </c>
      <c r="J21" s="18">
        <v>0</v>
      </c>
      <c r="K21" s="18">
        <v>9094</v>
      </c>
      <c r="L21" s="18">
        <v>81253</v>
      </c>
      <c r="M21" s="18">
        <v>0</v>
      </c>
      <c r="N21" s="18">
        <v>12325</v>
      </c>
      <c r="O21" s="18">
        <v>727</v>
      </c>
      <c r="P21" s="18">
        <v>66427.433300000004</v>
      </c>
      <c r="Q21" s="18">
        <v>118101.55</v>
      </c>
      <c r="R21" s="18">
        <v>-69683</v>
      </c>
      <c r="S21" s="18">
        <v>10476.25</v>
      </c>
      <c r="T21" s="18">
        <v>125322.23330000001</v>
      </c>
      <c r="U21" s="18">
        <v>157169.484</v>
      </c>
      <c r="V21" s="18">
        <v>133594.06140000001</v>
      </c>
      <c r="W21" s="18">
        <v>-8271.8280999999806</v>
      </c>
      <c r="X21" s="18">
        <v>-5790.2796699999899</v>
      </c>
      <c r="Y21" s="18">
        <v>0.96299999999999997</v>
      </c>
      <c r="Z21" s="18">
        <v>30546</v>
      </c>
      <c r="AA21" s="18">
        <v>151354.21309199999</v>
      </c>
      <c r="AB21" s="18">
        <v>153216.91510436599</v>
      </c>
      <c r="AC21" s="18">
        <v>5015.9403884097901</v>
      </c>
      <c r="AD21" s="18">
        <v>-1563.1307964427699</v>
      </c>
      <c r="AE21" s="18">
        <v>-47747393</v>
      </c>
      <c r="AF21" s="18"/>
      <c r="AG21" s="18"/>
    </row>
    <row r="22" spans="1:33">
      <c r="A22" s="18" t="s">
        <v>653</v>
      </c>
      <c r="B22" s="18" t="s">
        <v>665</v>
      </c>
      <c r="C22" s="18" t="s">
        <v>345</v>
      </c>
      <c r="D22" s="18">
        <v>87700.64</v>
      </c>
      <c r="E22" s="18">
        <v>7494</v>
      </c>
      <c r="F22" s="18">
        <v>95194.64</v>
      </c>
      <c r="G22" s="18">
        <v>55099</v>
      </c>
      <c r="H22" s="18">
        <v>28326</v>
      </c>
      <c r="I22" s="18">
        <v>15560</v>
      </c>
      <c r="J22" s="18">
        <v>0</v>
      </c>
      <c r="K22" s="18">
        <v>6439</v>
      </c>
      <c r="L22" s="18">
        <v>15551</v>
      </c>
      <c r="M22" s="18">
        <v>16461</v>
      </c>
      <c r="N22" s="18">
        <v>7494</v>
      </c>
      <c r="O22" s="18">
        <v>5560</v>
      </c>
      <c r="P22" s="18">
        <v>79634.584700000007</v>
      </c>
      <c r="Q22" s="18">
        <v>42776.25</v>
      </c>
      <c r="R22" s="18">
        <v>-31936.2</v>
      </c>
      <c r="S22" s="18">
        <v>3571.53</v>
      </c>
      <c r="T22" s="18">
        <v>94046.164699999994</v>
      </c>
      <c r="U22" s="18">
        <v>95194.64</v>
      </c>
      <c r="V22" s="18">
        <v>80915.444000000003</v>
      </c>
      <c r="W22" s="18">
        <v>13130.7207</v>
      </c>
      <c r="X22" s="18">
        <v>9191.5044899999994</v>
      </c>
      <c r="Y22" s="18">
        <v>1.097</v>
      </c>
      <c r="Z22" s="18">
        <v>17506</v>
      </c>
      <c r="AA22" s="18">
        <v>104428.52008</v>
      </c>
      <c r="AB22" s="18">
        <v>105713.712018351</v>
      </c>
      <c r="AC22" s="18">
        <v>6038.7131279762098</v>
      </c>
      <c r="AD22" s="18">
        <v>-540.35805687636002</v>
      </c>
      <c r="AE22" s="18">
        <v>-9459508</v>
      </c>
      <c r="AF22" s="18"/>
      <c r="AG22" s="18"/>
    </row>
    <row r="23" spans="1:33">
      <c r="A23" s="18" t="s">
        <v>653</v>
      </c>
      <c r="B23" s="18" t="s">
        <v>666</v>
      </c>
      <c r="C23" s="18" t="s">
        <v>346</v>
      </c>
      <c r="D23" s="18">
        <v>242553.30300000001</v>
      </c>
      <c r="E23" s="18">
        <v>17596</v>
      </c>
      <c r="F23" s="18">
        <v>260149.30300000001</v>
      </c>
      <c r="G23" s="18">
        <v>102941</v>
      </c>
      <c r="H23" s="18">
        <v>122760</v>
      </c>
      <c r="I23" s="18">
        <v>7904</v>
      </c>
      <c r="J23" s="18">
        <v>0</v>
      </c>
      <c r="K23" s="18">
        <v>29467</v>
      </c>
      <c r="L23" s="18">
        <v>3237</v>
      </c>
      <c r="M23" s="18">
        <v>20262</v>
      </c>
      <c r="N23" s="18">
        <v>17596</v>
      </c>
      <c r="O23" s="18">
        <v>288</v>
      </c>
      <c r="P23" s="18">
        <v>148780.62729999999</v>
      </c>
      <c r="Q23" s="18">
        <v>136111.35</v>
      </c>
      <c r="R23" s="18">
        <v>-20218.95</v>
      </c>
      <c r="S23" s="18">
        <v>11512.06</v>
      </c>
      <c r="T23" s="18">
        <v>276185.08730000001</v>
      </c>
      <c r="U23" s="18">
        <v>260149.30300000001</v>
      </c>
      <c r="V23" s="18">
        <v>221126.90755</v>
      </c>
      <c r="W23" s="18">
        <v>55058.179750000003</v>
      </c>
      <c r="X23" s="18">
        <v>38540.725825000001</v>
      </c>
      <c r="Y23" s="18">
        <v>1.1479999999999999</v>
      </c>
      <c r="Z23" s="18">
        <v>52678</v>
      </c>
      <c r="AA23" s="18">
        <v>298651.399844</v>
      </c>
      <c r="AB23" s="18">
        <v>302326.87442855601</v>
      </c>
      <c r="AC23" s="18">
        <v>5739.1486850024003</v>
      </c>
      <c r="AD23" s="18">
        <v>-839.92249985016497</v>
      </c>
      <c r="AE23" s="18">
        <v>-44245437</v>
      </c>
      <c r="AF23" s="18"/>
      <c r="AG23" s="18"/>
    </row>
    <row r="24" spans="1:33">
      <c r="A24" s="18" t="s">
        <v>653</v>
      </c>
      <c r="B24" s="18" t="s">
        <v>667</v>
      </c>
      <c r="C24" s="18" t="s">
        <v>347</v>
      </c>
      <c r="D24" s="18">
        <v>385298.37400000001</v>
      </c>
      <c r="E24" s="18">
        <v>32902</v>
      </c>
      <c r="F24" s="18">
        <v>418200.37400000001</v>
      </c>
      <c r="G24" s="18">
        <v>14433</v>
      </c>
      <c r="H24" s="18">
        <v>331904</v>
      </c>
      <c r="I24" s="18">
        <v>5533</v>
      </c>
      <c r="J24" s="18">
        <v>0</v>
      </c>
      <c r="K24" s="18">
        <v>2597</v>
      </c>
      <c r="L24" s="18">
        <v>0</v>
      </c>
      <c r="M24" s="18">
        <v>130</v>
      </c>
      <c r="N24" s="18">
        <v>32902</v>
      </c>
      <c r="O24" s="18">
        <v>0</v>
      </c>
      <c r="P24" s="18">
        <v>20860.014899999998</v>
      </c>
      <c r="Q24" s="18">
        <v>289028.90000000002</v>
      </c>
      <c r="R24" s="18">
        <v>-110.5</v>
      </c>
      <c r="S24" s="18">
        <v>27944.6</v>
      </c>
      <c r="T24" s="18">
        <v>337723.01490000001</v>
      </c>
      <c r="U24" s="18">
        <v>418200.37400000001</v>
      </c>
      <c r="V24" s="18">
        <v>355470.31790000002</v>
      </c>
      <c r="W24" s="18">
        <v>-17747.303000000102</v>
      </c>
      <c r="X24" s="18">
        <v>-12423.1121</v>
      </c>
      <c r="Y24" s="18">
        <v>0.97</v>
      </c>
      <c r="Z24" s="18">
        <v>77615</v>
      </c>
      <c r="AA24" s="18">
        <v>405654.36278000002</v>
      </c>
      <c r="AB24" s="18">
        <v>410646.71272810397</v>
      </c>
      <c r="AC24" s="18">
        <v>5290.8163721974397</v>
      </c>
      <c r="AD24" s="18">
        <v>-1288.2548126551301</v>
      </c>
      <c r="AE24" s="18">
        <v>-99987897</v>
      </c>
      <c r="AF24" s="18"/>
      <c r="AG24" s="18"/>
    </row>
    <row r="25" spans="1:33">
      <c r="A25" s="18" t="s">
        <v>653</v>
      </c>
      <c r="B25" s="18" t="s">
        <v>668</v>
      </c>
      <c r="C25" s="18" t="s">
        <v>348</v>
      </c>
      <c r="D25" s="18">
        <v>251148.467</v>
      </c>
      <c r="E25" s="18">
        <v>25463</v>
      </c>
      <c r="F25" s="18">
        <v>276611.467</v>
      </c>
      <c r="G25" s="18">
        <v>57539</v>
      </c>
      <c r="H25" s="18">
        <v>165824</v>
      </c>
      <c r="I25" s="18">
        <v>1675</v>
      </c>
      <c r="J25" s="18">
        <v>0</v>
      </c>
      <c r="K25" s="18">
        <v>6444</v>
      </c>
      <c r="L25" s="18">
        <v>114</v>
      </c>
      <c r="M25" s="18">
        <v>26188</v>
      </c>
      <c r="N25" s="18">
        <v>25463</v>
      </c>
      <c r="O25" s="18">
        <v>1030</v>
      </c>
      <c r="P25" s="18">
        <v>83161.116699999999</v>
      </c>
      <c r="Q25" s="18">
        <v>147851.54999999999</v>
      </c>
      <c r="R25" s="18">
        <v>-23232.2</v>
      </c>
      <c r="S25" s="18">
        <v>17191.59</v>
      </c>
      <c r="T25" s="18">
        <v>224972.05669999999</v>
      </c>
      <c r="U25" s="18">
        <v>276611.467</v>
      </c>
      <c r="V25" s="18">
        <v>235119.74695</v>
      </c>
      <c r="W25" s="18">
        <v>-10147.69025</v>
      </c>
      <c r="X25" s="18">
        <v>-7103.3831750000099</v>
      </c>
      <c r="Y25" s="18">
        <v>0.97399999999999998</v>
      </c>
      <c r="Z25" s="18">
        <v>85974</v>
      </c>
      <c r="AA25" s="18">
        <v>269419.56885799998</v>
      </c>
      <c r="AB25" s="18">
        <v>272735.29005815799</v>
      </c>
      <c r="AC25" s="18">
        <v>3172.29964940748</v>
      </c>
      <c r="AD25" s="18">
        <v>-3406.7715354450902</v>
      </c>
      <c r="AE25" s="18">
        <v>-292893776</v>
      </c>
      <c r="AF25" s="18"/>
      <c r="AG25" s="18"/>
    </row>
    <row r="26" spans="1:33">
      <c r="A26" s="18" t="s">
        <v>653</v>
      </c>
      <c r="B26" s="18" t="s">
        <v>669</v>
      </c>
      <c r="C26" s="18" t="s">
        <v>349</v>
      </c>
      <c r="D26" s="18">
        <v>4074625.9</v>
      </c>
      <c r="E26" s="18">
        <v>341311</v>
      </c>
      <c r="F26" s="18">
        <v>4415936.9000000004</v>
      </c>
      <c r="G26" s="18">
        <v>969318</v>
      </c>
      <c r="H26" s="18">
        <v>2474740</v>
      </c>
      <c r="I26" s="18">
        <v>224381</v>
      </c>
      <c r="J26" s="18">
        <v>0</v>
      </c>
      <c r="K26" s="18">
        <v>116865</v>
      </c>
      <c r="L26" s="18">
        <v>231535</v>
      </c>
      <c r="M26" s="18">
        <v>148222</v>
      </c>
      <c r="N26" s="18">
        <v>341311</v>
      </c>
      <c r="O26" s="18">
        <v>17271</v>
      </c>
      <c r="P26" s="18">
        <v>1400955.3054</v>
      </c>
      <c r="Q26" s="18">
        <v>2393588.1</v>
      </c>
      <c r="R26" s="18">
        <v>-337473.8</v>
      </c>
      <c r="S26" s="18">
        <v>264916.61</v>
      </c>
      <c r="T26" s="18">
        <v>3721986.2154000001</v>
      </c>
      <c r="U26" s="18">
        <v>4415936.9000000004</v>
      </c>
      <c r="V26" s="18">
        <v>3753546.3650000002</v>
      </c>
      <c r="W26" s="18">
        <v>-31560.149600000099</v>
      </c>
      <c r="X26" s="18">
        <v>-22092.104720000101</v>
      </c>
      <c r="Y26" s="18">
        <v>0.995</v>
      </c>
      <c r="Z26" s="18">
        <v>995600</v>
      </c>
      <c r="AA26" s="18">
        <v>4393857.2154999999</v>
      </c>
      <c r="AB26" s="18">
        <v>4447932.0014617499</v>
      </c>
      <c r="AC26" s="18">
        <v>4467.5893947988598</v>
      </c>
      <c r="AD26" s="18">
        <v>-2111.4817900537</v>
      </c>
      <c r="AE26" s="18">
        <v>-2102191270</v>
      </c>
      <c r="AF26" s="18"/>
      <c r="AG26" s="18"/>
    </row>
    <row r="27" spans="1:33">
      <c r="A27" s="18" t="s">
        <v>653</v>
      </c>
      <c r="B27" s="18" t="s">
        <v>670</v>
      </c>
      <c r="C27" s="18" t="s">
        <v>350</v>
      </c>
      <c r="D27" s="18">
        <v>169473.182</v>
      </c>
      <c r="E27" s="18">
        <v>17427</v>
      </c>
      <c r="F27" s="18">
        <v>186900.182</v>
      </c>
      <c r="G27" s="18">
        <v>72284</v>
      </c>
      <c r="H27" s="18">
        <v>72094</v>
      </c>
      <c r="I27" s="18">
        <v>5275</v>
      </c>
      <c r="J27" s="18">
        <v>0</v>
      </c>
      <c r="K27" s="18">
        <v>7739</v>
      </c>
      <c r="L27" s="18">
        <v>79</v>
      </c>
      <c r="M27" s="18">
        <v>10850</v>
      </c>
      <c r="N27" s="18">
        <v>17427</v>
      </c>
      <c r="O27" s="18">
        <v>246</v>
      </c>
      <c r="P27" s="18">
        <v>104472.0652</v>
      </c>
      <c r="Q27" s="18">
        <v>72341.8</v>
      </c>
      <c r="R27" s="18">
        <v>-9498.75</v>
      </c>
      <c r="S27" s="18">
        <v>12968.45</v>
      </c>
      <c r="T27" s="18">
        <v>180283.56520000001</v>
      </c>
      <c r="U27" s="18">
        <v>186900.182</v>
      </c>
      <c r="V27" s="18">
        <v>158865.15470000001</v>
      </c>
      <c r="W27" s="18">
        <v>21418.410500000002</v>
      </c>
      <c r="X27" s="18">
        <v>14992.887350000001</v>
      </c>
      <c r="Y27" s="18">
        <v>1.08</v>
      </c>
      <c r="Z27" s="18">
        <v>56252</v>
      </c>
      <c r="AA27" s="18">
        <v>201852.19656000001</v>
      </c>
      <c r="AB27" s="18">
        <v>204336.37248779001</v>
      </c>
      <c r="AC27" s="18">
        <v>3632.51746582859</v>
      </c>
      <c r="AD27" s="18">
        <v>-2946.5537190239802</v>
      </c>
      <c r="AE27" s="18">
        <v>-165749540</v>
      </c>
      <c r="AF27" s="18"/>
      <c r="AG27" s="18"/>
    </row>
    <row r="28" spans="1:33">
      <c r="A28" s="18" t="s">
        <v>653</v>
      </c>
      <c r="B28" s="18" t="s">
        <v>671</v>
      </c>
      <c r="C28" s="18" t="s">
        <v>351</v>
      </c>
      <c r="D28" s="18">
        <v>784301.84</v>
      </c>
      <c r="E28" s="18">
        <v>60105</v>
      </c>
      <c r="F28" s="18">
        <v>844406.84</v>
      </c>
      <c r="G28" s="18">
        <v>219452</v>
      </c>
      <c r="H28" s="18">
        <v>400365</v>
      </c>
      <c r="I28" s="18">
        <v>253232</v>
      </c>
      <c r="J28" s="18">
        <v>0</v>
      </c>
      <c r="K28" s="18">
        <v>27616</v>
      </c>
      <c r="L28" s="18">
        <v>244924</v>
      </c>
      <c r="M28" s="18">
        <v>35459</v>
      </c>
      <c r="N28" s="18">
        <v>60105</v>
      </c>
      <c r="O28" s="18">
        <v>908</v>
      </c>
      <c r="P28" s="18">
        <v>317173.97560000001</v>
      </c>
      <c r="Q28" s="18">
        <v>579031.05000000005</v>
      </c>
      <c r="R28" s="18">
        <v>-239097.35</v>
      </c>
      <c r="S28" s="18">
        <v>45061.22</v>
      </c>
      <c r="T28" s="18">
        <v>702168.89560000005</v>
      </c>
      <c r="U28" s="18">
        <v>844406.84</v>
      </c>
      <c r="V28" s="18">
        <v>717745.81400000001</v>
      </c>
      <c r="W28" s="18">
        <v>-15576.9184</v>
      </c>
      <c r="X28" s="18">
        <v>-10903.84288</v>
      </c>
      <c r="Y28" s="18">
        <v>0.98699999999999999</v>
      </c>
      <c r="Z28" s="18">
        <v>102914</v>
      </c>
      <c r="AA28" s="18">
        <v>833429.55108</v>
      </c>
      <c r="AB28" s="18">
        <v>843686.48988762998</v>
      </c>
      <c r="AC28" s="18">
        <v>8197.9758816840204</v>
      </c>
      <c r="AD28" s="18">
        <v>1618.9046968314599</v>
      </c>
      <c r="AE28" s="18">
        <v>166607958</v>
      </c>
      <c r="AF28" s="18"/>
      <c r="AG28" s="18"/>
    </row>
    <row r="29" spans="1:33">
      <c r="A29" s="18" t="s">
        <v>653</v>
      </c>
      <c r="B29" s="18" t="s">
        <v>672</v>
      </c>
      <c r="C29" s="18" t="s">
        <v>352</v>
      </c>
      <c r="D29" s="18">
        <v>299217.61200000002</v>
      </c>
      <c r="E29" s="18">
        <v>23918</v>
      </c>
      <c r="F29" s="18">
        <v>323135.61200000002</v>
      </c>
      <c r="G29" s="18">
        <v>87098</v>
      </c>
      <c r="H29" s="18">
        <v>90376</v>
      </c>
      <c r="I29" s="18">
        <v>15854</v>
      </c>
      <c r="J29" s="18">
        <v>13767</v>
      </c>
      <c r="K29" s="18">
        <v>0</v>
      </c>
      <c r="L29" s="18">
        <v>9242</v>
      </c>
      <c r="M29" s="18">
        <v>0</v>
      </c>
      <c r="N29" s="18">
        <v>23918</v>
      </c>
      <c r="O29" s="18">
        <v>8</v>
      </c>
      <c r="P29" s="18">
        <v>125882.73940000001</v>
      </c>
      <c r="Q29" s="18">
        <v>101997.45</v>
      </c>
      <c r="R29" s="18">
        <v>-7862.5</v>
      </c>
      <c r="S29" s="18">
        <v>20330.3</v>
      </c>
      <c r="T29" s="18">
        <v>240347.98939999999</v>
      </c>
      <c r="U29" s="18">
        <v>323135.61200000002</v>
      </c>
      <c r="V29" s="18">
        <v>274665.27020000003</v>
      </c>
      <c r="W29" s="18">
        <v>-34317.2808</v>
      </c>
      <c r="X29" s="18">
        <v>-24022.096560000002</v>
      </c>
      <c r="Y29" s="18">
        <v>0.92600000000000005</v>
      </c>
      <c r="Z29" s="18">
        <v>49097</v>
      </c>
      <c r="AA29" s="18">
        <v>299223.57671200001</v>
      </c>
      <c r="AB29" s="18">
        <v>302906.09302325599</v>
      </c>
      <c r="AC29" s="18">
        <v>6169.5438218884301</v>
      </c>
      <c r="AD29" s="18">
        <v>-409.52736296413502</v>
      </c>
      <c r="AE29" s="18">
        <v>-20106565</v>
      </c>
      <c r="AF29" s="18"/>
      <c r="AG29" s="18"/>
    </row>
    <row r="30" spans="1:33">
      <c r="A30" s="18" t="s">
        <v>653</v>
      </c>
      <c r="B30" s="18" t="s">
        <v>673</v>
      </c>
      <c r="C30" s="18" t="s">
        <v>353</v>
      </c>
      <c r="D30" s="18">
        <v>366628.84700000001</v>
      </c>
      <c r="E30" s="18">
        <v>30345</v>
      </c>
      <c r="F30" s="18">
        <v>396973.84700000001</v>
      </c>
      <c r="G30" s="18">
        <v>102229</v>
      </c>
      <c r="H30" s="18">
        <v>174656</v>
      </c>
      <c r="I30" s="18">
        <v>163477</v>
      </c>
      <c r="J30" s="18">
        <v>0</v>
      </c>
      <c r="K30" s="18">
        <v>2680</v>
      </c>
      <c r="L30" s="18">
        <v>150036</v>
      </c>
      <c r="M30" s="18">
        <v>0</v>
      </c>
      <c r="N30" s="18">
        <v>30345</v>
      </c>
      <c r="O30" s="18">
        <v>8385</v>
      </c>
      <c r="P30" s="18">
        <v>147751.57370000001</v>
      </c>
      <c r="Q30" s="18">
        <v>289691.05</v>
      </c>
      <c r="R30" s="18">
        <v>-134657.85</v>
      </c>
      <c r="S30" s="18">
        <v>25793.25</v>
      </c>
      <c r="T30" s="18">
        <v>328578.02370000002</v>
      </c>
      <c r="U30" s="18">
        <v>396973.84700000001</v>
      </c>
      <c r="V30" s="18">
        <v>337427.76994999999</v>
      </c>
      <c r="W30" s="18">
        <v>-8849.7462499999692</v>
      </c>
      <c r="X30" s="18">
        <v>-6194.8223749999797</v>
      </c>
      <c r="Y30" s="18">
        <v>0.98399999999999999</v>
      </c>
      <c r="Z30" s="18">
        <v>77755</v>
      </c>
      <c r="AA30" s="18">
        <v>390622.26544799999</v>
      </c>
      <c r="AB30" s="18">
        <v>395429.61679330101</v>
      </c>
      <c r="AC30" s="18">
        <v>5085.5844227805401</v>
      </c>
      <c r="AD30" s="18">
        <v>-1493.4867620720299</v>
      </c>
      <c r="AE30" s="18">
        <v>-116126063</v>
      </c>
      <c r="AF30" s="18"/>
      <c r="AG30" s="18"/>
    </row>
    <row r="31" spans="1:33">
      <c r="A31" s="18" t="s">
        <v>653</v>
      </c>
      <c r="B31" s="18" t="s">
        <v>674</v>
      </c>
      <c r="C31" s="18" t="s">
        <v>354</v>
      </c>
      <c r="D31" s="18">
        <v>280934.61900000001</v>
      </c>
      <c r="E31" s="18">
        <v>23751</v>
      </c>
      <c r="F31" s="18">
        <v>304685.61900000001</v>
      </c>
      <c r="G31" s="18">
        <v>107741</v>
      </c>
      <c r="H31" s="18">
        <v>116492</v>
      </c>
      <c r="I31" s="18">
        <v>136386</v>
      </c>
      <c r="J31" s="18">
        <v>0</v>
      </c>
      <c r="K31" s="18">
        <v>16298</v>
      </c>
      <c r="L31" s="18">
        <v>137607</v>
      </c>
      <c r="M31" s="18">
        <v>18079</v>
      </c>
      <c r="N31" s="18">
        <v>23751</v>
      </c>
      <c r="O31" s="18">
        <v>947</v>
      </c>
      <c r="P31" s="18">
        <v>155718.0673</v>
      </c>
      <c r="Q31" s="18">
        <v>228799.6</v>
      </c>
      <c r="R31" s="18">
        <v>-133138.04999999999</v>
      </c>
      <c r="S31" s="18">
        <v>17114.919999999998</v>
      </c>
      <c r="T31" s="18">
        <v>268494.53730000003</v>
      </c>
      <c r="U31" s="18">
        <v>304685.61900000001</v>
      </c>
      <c r="V31" s="18">
        <v>258982.77614999999</v>
      </c>
      <c r="W31" s="18">
        <v>9511.7611499999803</v>
      </c>
      <c r="X31" s="18">
        <v>6658.2328049999796</v>
      </c>
      <c r="Y31" s="18">
        <v>1.022</v>
      </c>
      <c r="Z31" s="18">
        <v>50295</v>
      </c>
      <c r="AA31" s="18">
        <v>311388.70261799998</v>
      </c>
      <c r="AB31" s="18">
        <v>315220.933985368</v>
      </c>
      <c r="AC31" s="18">
        <v>6267.4407791105996</v>
      </c>
      <c r="AD31" s="18">
        <v>-311.63040574196202</v>
      </c>
      <c r="AE31" s="18">
        <v>-15673451</v>
      </c>
      <c r="AF31" s="18"/>
      <c r="AG31" s="18"/>
    </row>
    <row r="32" spans="1:33">
      <c r="A32" s="18" t="s">
        <v>653</v>
      </c>
      <c r="B32" s="18" t="s">
        <v>675</v>
      </c>
      <c r="C32" s="18" t="s">
        <v>355</v>
      </c>
      <c r="D32" s="18">
        <v>155369.701</v>
      </c>
      <c r="E32" s="18">
        <v>15946</v>
      </c>
      <c r="F32" s="18">
        <v>171315.701</v>
      </c>
      <c r="G32" s="18">
        <v>58503</v>
      </c>
      <c r="H32" s="18">
        <v>38941</v>
      </c>
      <c r="I32" s="18">
        <v>11135</v>
      </c>
      <c r="J32" s="18">
        <v>0</v>
      </c>
      <c r="K32" s="18">
        <v>6936</v>
      </c>
      <c r="L32" s="18">
        <v>1560</v>
      </c>
      <c r="M32" s="18">
        <v>0</v>
      </c>
      <c r="N32" s="18">
        <v>15946</v>
      </c>
      <c r="O32" s="18">
        <v>0</v>
      </c>
      <c r="P32" s="18">
        <v>84554.385899999994</v>
      </c>
      <c r="Q32" s="18">
        <v>48460.2</v>
      </c>
      <c r="R32" s="18">
        <v>-1326</v>
      </c>
      <c r="S32" s="18">
        <v>13554.1</v>
      </c>
      <c r="T32" s="18">
        <v>145242.68590000001</v>
      </c>
      <c r="U32" s="18">
        <v>171315.701</v>
      </c>
      <c r="V32" s="18">
        <v>145618.34585000001</v>
      </c>
      <c r="W32" s="18">
        <v>-375.65994999997201</v>
      </c>
      <c r="X32" s="18">
        <v>-262.96196499998001</v>
      </c>
      <c r="Y32" s="18">
        <v>0.998</v>
      </c>
      <c r="Z32" s="18">
        <v>32811</v>
      </c>
      <c r="AA32" s="18">
        <v>170973.069598</v>
      </c>
      <c r="AB32" s="18">
        <v>173077.21902532299</v>
      </c>
      <c r="AC32" s="18">
        <v>5274.9754358393002</v>
      </c>
      <c r="AD32" s="18">
        <v>-1304.0957490132701</v>
      </c>
      <c r="AE32" s="18">
        <v>-42788686</v>
      </c>
      <c r="AF32" s="18"/>
      <c r="AG32" s="18"/>
    </row>
    <row r="33" spans="1:33">
      <c r="A33" s="18" t="s">
        <v>653</v>
      </c>
      <c r="B33" s="18" t="s">
        <v>676</v>
      </c>
      <c r="C33" s="18" t="s">
        <v>356</v>
      </c>
      <c r="D33" s="18">
        <v>201368.704</v>
      </c>
      <c r="E33" s="18">
        <v>13370</v>
      </c>
      <c r="F33" s="18">
        <v>214738.704</v>
      </c>
      <c r="G33" s="18">
        <v>60745</v>
      </c>
      <c r="H33" s="18">
        <v>100073</v>
      </c>
      <c r="I33" s="18">
        <v>2330</v>
      </c>
      <c r="J33" s="18">
        <v>0</v>
      </c>
      <c r="K33" s="18">
        <v>7581</v>
      </c>
      <c r="L33" s="18">
        <v>636</v>
      </c>
      <c r="M33" s="18">
        <v>0</v>
      </c>
      <c r="N33" s="18">
        <v>13370</v>
      </c>
      <c r="O33" s="18">
        <v>367</v>
      </c>
      <c r="P33" s="18">
        <v>87794.748500000002</v>
      </c>
      <c r="Q33" s="18">
        <v>93486.399999999994</v>
      </c>
      <c r="R33" s="18">
        <v>-852.55</v>
      </c>
      <c r="S33" s="18">
        <v>11364.5</v>
      </c>
      <c r="T33" s="18">
        <v>191793.09849999999</v>
      </c>
      <c r="U33" s="18">
        <v>214738.704</v>
      </c>
      <c r="V33" s="18">
        <v>182527.89840000001</v>
      </c>
      <c r="W33" s="18">
        <v>9265.20010000002</v>
      </c>
      <c r="X33" s="18">
        <v>6485.6400700000104</v>
      </c>
      <c r="Y33" s="18">
        <v>1.03</v>
      </c>
      <c r="Z33" s="18">
        <v>35090</v>
      </c>
      <c r="AA33" s="18">
        <v>221180.86512</v>
      </c>
      <c r="AB33" s="18">
        <v>223902.91714708999</v>
      </c>
      <c r="AC33" s="18">
        <v>6380.8183854970202</v>
      </c>
      <c r="AD33" s="18">
        <v>-198.252799355544</v>
      </c>
      <c r="AE33" s="18">
        <v>-6956691</v>
      </c>
      <c r="AF33" s="18"/>
      <c r="AG33" s="18"/>
    </row>
    <row r="34" spans="1:33">
      <c r="A34" s="18" t="s">
        <v>653</v>
      </c>
      <c r="B34" s="18" t="s">
        <v>677</v>
      </c>
      <c r="C34" s="18" t="s">
        <v>357</v>
      </c>
      <c r="D34" s="18">
        <v>47013.654000000002</v>
      </c>
      <c r="E34" s="18">
        <v>2048</v>
      </c>
      <c r="F34" s="18">
        <v>49061.654000000002</v>
      </c>
      <c r="G34" s="18">
        <v>1824</v>
      </c>
      <c r="H34" s="18">
        <v>42116</v>
      </c>
      <c r="I34" s="18">
        <v>0</v>
      </c>
      <c r="J34" s="18">
        <v>0</v>
      </c>
      <c r="K34" s="18">
        <v>727</v>
      </c>
      <c r="L34" s="18">
        <v>0</v>
      </c>
      <c r="M34" s="18">
        <v>0</v>
      </c>
      <c r="N34" s="18">
        <v>2048</v>
      </c>
      <c r="O34" s="18">
        <v>0</v>
      </c>
      <c r="P34" s="18">
        <v>2636.2271999999998</v>
      </c>
      <c r="Q34" s="18">
        <v>36416.550000000003</v>
      </c>
      <c r="R34" s="18">
        <v>0</v>
      </c>
      <c r="S34" s="18">
        <v>1740.8</v>
      </c>
      <c r="T34" s="18">
        <v>40793.5772</v>
      </c>
      <c r="U34" s="18">
        <v>49061.654000000002</v>
      </c>
      <c r="V34" s="18">
        <v>41702.405899999998</v>
      </c>
      <c r="W34" s="18">
        <v>-908.82869999999798</v>
      </c>
      <c r="X34" s="18">
        <v>-636.18008999999904</v>
      </c>
      <c r="Y34" s="18">
        <v>0.98699999999999999</v>
      </c>
      <c r="Z34" s="18">
        <v>11794</v>
      </c>
      <c r="AA34" s="18">
        <v>48423.852498</v>
      </c>
      <c r="AB34" s="18">
        <v>49019.800279378796</v>
      </c>
      <c r="AC34" s="18">
        <v>4156.3337527029698</v>
      </c>
      <c r="AD34" s="18">
        <v>-2422.7374321496</v>
      </c>
      <c r="AE34" s="18">
        <v>-28573765</v>
      </c>
      <c r="AF34" s="18"/>
      <c r="AG34" s="18"/>
    </row>
    <row r="35" spans="1:33">
      <c r="A35" s="18" t="s">
        <v>653</v>
      </c>
      <c r="B35" s="18" t="s">
        <v>678</v>
      </c>
      <c r="C35" s="18" t="s">
        <v>358</v>
      </c>
      <c r="D35" s="18">
        <v>229770.636</v>
      </c>
      <c r="E35" s="18">
        <v>20347</v>
      </c>
      <c r="F35" s="18">
        <v>250117.636</v>
      </c>
      <c r="G35" s="18">
        <v>90180</v>
      </c>
      <c r="H35" s="18">
        <v>94984</v>
      </c>
      <c r="I35" s="18">
        <v>96072</v>
      </c>
      <c r="J35" s="18">
        <v>0</v>
      </c>
      <c r="K35" s="18">
        <v>13227</v>
      </c>
      <c r="L35" s="18">
        <v>93119</v>
      </c>
      <c r="M35" s="18">
        <v>36980</v>
      </c>
      <c r="N35" s="18">
        <v>20347</v>
      </c>
      <c r="O35" s="18">
        <v>240</v>
      </c>
      <c r="P35" s="18">
        <v>130337.15399999999</v>
      </c>
      <c r="Q35" s="18">
        <v>173640.55</v>
      </c>
      <c r="R35" s="18">
        <v>-110788.15</v>
      </c>
      <c r="S35" s="18">
        <v>11008.35</v>
      </c>
      <c r="T35" s="18">
        <v>204197.90400000001</v>
      </c>
      <c r="U35" s="18">
        <v>250117.636</v>
      </c>
      <c r="V35" s="18">
        <v>212599.99059999999</v>
      </c>
      <c r="W35" s="18">
        <v>-8402.0865999999496</v>
      </c>
      <c r="X35" s="18">
        <v>-5881.4606199999698</v>
      </c>
      <c r="Y35" s="18">
        <v>0.97599999999999998</v>
      </c>
      <c r="Z35" s="18">
        <v>46590</v>
      </c>
      <c r="AA35" s="18">
        <v>244114.81273599999</v>
      </c>
      <c r="AB35" s="18">
        <v>247119.110691387</v>
      </c>
      <c r="AC35" s="18">
        <v>5304.1234318821098</v>
      </c>
      <c r="AD35" s="18">
        <v>-1274.94775297046</v>
      </c>
      <c r="AE35" s="18">
        <v>-59399816</v>
      </c>
      <c r="AF35" s="18"/>
      <c r="AG35" s="18"/>
    </row>
    <row r="36" spans="1:33">
      <c r="A36" s="18" t="s">
        <v>653</v>
      </c>
      <c r="B36" s="18" t="s">
        <v>679</v>
      </c>
      <c r="C36" s="18" t="s">
        <v>359</v>
      </c>
      <c r="D36" s="18">
        <v>277331.21600000001</v>
      </c>
      <c r="E36" s="18">
        <v>8137</v>
      </c>
      <c r="F36" s="18">
        <v>285468.21600000001</v>
      </c>
      <c r="G36" s="18">
        <v>104197</v>
      </c>
      <c r="H36" s="18">
        <v>103309</v>
      </c>
      <c r="I36" s="18">
        <v>119694</v>
      </c>
      <c r="J36" s="18">
        <v>0</v>
      </c>
      <c r="K36" s="18">
        <v>3251</v>
      </c>
      <c r="L36" s="18">
        <v>109326</v>
      </c>
      <c r="M36" s="18">
        <v>16874</v>
      </c>
      <c r="N36" s="18">
        <v>8137</v>
      </c>
      <c r="O36" s="18">
        <v>4625</v>
      </c>
      <c r="P36" s="18">
        <v>150595.9241</v>
      </c>
      <c r="Q36" s="18">
        <v>192315.9</v>
      </c>
      <c r="R36" s="18">
        <v>-111201.25</v>
      </c>
      <c r="S36" s="18">
        <v>4047.87</v>
      </c>
      <c r="T36" s="18">
        <v>235758.44409999999</v>
      </c>
      <c r="U36" s="18">
        <v>285468.21600000001</v>
      </c>
      <c r="V36" s="18">
        <v>242647.98360000001</v>
      </c>
      <c r="W36" s="18">
        <v>-6889.5395000000399</v>
      </c>
      <c r="X36" s="18">
        <v>-4822.6776500000296</v>
      </c>
      <c r="Y36" s="18">
        <v>0.98299999999999998</v>
      </c>
      <c r="Z36" s="18">
        <v>49777</v>
      </c>
      <c r="AA36" s="18">
        <v>280615.25632799999</v>
      </c>
      <c r="AB36" s="18">
        <v>284068.76179695502</v>
      </c>
      <c r="AC36" s="18">
        <v>5706.8276874250196</v>
      </c>
      <c r="AD36" s="18">
        <v>-872.24349742754703</v>
      </c>
      <c r="AE36" s="18">
        <v>-43417665</v>
      </c>
      <c r="AF36" s="18"/>
      <c r="AG36" s="18"/>
    </row>
    <row r="37" spans="1:33">
      <c r="A37" s="18" t="s">
        <v>680</v>
      </c>
      <c r="B37" s="18" t="s">
        <v>681</v>
      </c>
      <c r="C37" s="18" t="s">
        <v>361</v>
      </c>
      <c r="D37" s="18">
        <v>279459.42700000003</v>
      </c>
      <c r="E37" s="18">
        <v>18874</v>
      </c>
      <c r="F37" s="18">
        <v>298333.42700000003</v>
      </c>
      <c r="G37" s="18">
        <v>153920</v>
      </c>
      <c r="H37" s="18">
        <v>65603</v>
      </c>
      <c r="I37" s="18">
        <v>2100</v>
      </c>
      <c r="J37" s="18">
        <v>0</v>
      </c>
      <c r="K37" s="18">
        <v>12260</v>
      </c>
      <c r="L37" s="18">
        <v>19</v>
      </c>
      <c r="M37" s="18">
        <v>12383</v>
      </c>
      <c r="N37" s="18">
        <v>18874</v>
      </c>
      <c r="O37" s="18">
        <v>1601</v>
      </c>
      <c r="P37" s="18">
        <v>222460.576</v>
      </c>
      <c r="Q37" s="18">
        <v>67968.55</v>
      </c>
      <c r="R37" s="18">
        <v>-11902.55</v>
      </c>
      <c r="S37" s="18">
        <v>13937.79</v>
      </c>
      <c r="T37" s="18">
        <v>292464.36599999998</v>
      </c>
      <c r="U37" s="18">
        <v>298333.42700000003</v>
      </c>
      <c r="V37" s="18">
        <v>253583.41295</v>
      </c>
      <c r="W37" s="18">
        <v>38880.953049999996</v>
      </c>
      <c r="X37" s="18">
        <v>27216.667135</v>
      </c>
      <c r="Y37" s="18">
        <v>1.091</v>
      </c>
      <c r="Z37" s="18">
        <v>48551</v>
      </c>
      <c r="AA37" s="18">
        <v>325481.76885699999</v>
      </c>
      <c r="AB37" s="18">
        <v>329487.44226015598</v>
      </c>
      <c r="AC37" s="18">
        <v>6786.4192758162699</v>
      </c>
      <c r="AD37" s="18">
        <v>207.34809096370699</v>
      </c>
      <c r="AE37" s="18">
        <v>10066957</v>
      </c>
      <c r="AF37" s="18"/>
      <c r="AG37" s="18"/>
    </row>
    <row r="38" spans="1:33">
      <c r="A38" s="18" t="s">
        <v>680</v>
      </c>
      <c r="B38" s="18" t="s">
        <v>682</v>
      </c>
      <c r="C38" s="18" t="s">
        <v>362</v>
      </c>
      <c r="D38" s="18">
        <v>87916.933000000005</v>
      </c>
      <c r="E38" s="18">
        <v>7106</v>
      </c>
      <c r="F38" s="18">
        <v>95022.933000000005</v>
      </c>
      <c r="G38" s="18">
        <v>34057</v>
      </c>
      <c r="H38" s="18">
        <v>16877</v>
      </c>
      <c r="I38" s="18">
        <v>600</v>
      </c>
      <c r="J38" s="18">
        <v>0</v>
      </c>
      <c r="K38" s="18">
        <v>4162</v>
      </c>
      <c r="L38" s="18">
        <v>920</v>
      </c>
      <c r="M38" s="18">
        <v>0</v>
      </c>
      <c r="N38" s="18">
        <v>7106</v>
      </c>
      <c r="O38" s="18">
        <v>0</v>
      </c>
      <c r="P38" s="18">
        <v>49222.5821</v>
      </c>
      <c r="Q38" s="18">
        <v>18393.150000000001</v>
      </c>
      <c r="R38" s="18">
        <v>-782</v>
      </c>
      <c r="S38" s="18">
        <v>6040.1</v>
      </c>
      <c r="T38" s="18">
        <v>72873.8321</v>
      </c>
      <c r="U38" s="18">
        <v>95022.933000000005</v>
      </c>
      <c r="V38" s="18">
        <v>80769.493050000005</v>
      </c>
      <c r="W38" s="18">
        <v>-7895.6609500000004</v>
      </c>
      <c r="X38" s="18">
        <v>-5526.962665</v>
      </c>
      <c r="Y38" s="18">
        <v>0.94199999999999995</v>
      </c>
      <c r="Z38" s="18">
        <v>14352</v>
      </c>
      <c r="AA38" s="18">
        <v>89511.602885999993</v>
      </c>
      <c r="AB38" s="18">
        <v>90613.213732633405</v>
      </c>
      <c r="AC38" s="18">
        <v>6313.6297193863902</v>
      </c>
      <c r="AD38" s="18">
        <v>-265.44146546617901</v>
      </c>
      <c r="AE38" s="18">
        <v>-3809616</v>
      </c>
      <c r="AF38" s="18"/>
      <c r="AG38" s="18"/>
    </row>
    <row r="39" spans="1:33">
      <c r="A39" s="18" t="s">
        <v>680</v>
      </c>
      <c r="B39" s="18" t="s">
        <v>683</v>
      </c>
      <c r="C39" s="18" t="s">
        <v>363</v>
      </c>
      <c r="D39" s="18">
        <v>114527.54300000001</v>
      </c>
      <c r="E39" s="18">
        <v>8440</v>
      </c>
      <c r="F39" s="18">
        <v>122967.54300000001</v>
      </c>
      <c r="G39" s="18">
        <v>77371</v>
      </c>
      <c r="H39" s="18">
        <v>15682</v>
      </c>
      <c r="I39" s="18">
        <v>7346</v>
      </c>
      <c r="J39" s="18">
        <v>0</v>
      </c>
      <c r="K39" s="18">
        <v>5199</v>
      </c>
      <c r="L39" s="18">
        <v>9752</v>
      </c>
      <c r="M39" s="18">
        <v>20148</v>
      </c>
      <c r="N39" s="18">
        <v>8440</v>
      </c>
      <c r="O39" s="18">
        <v>2</v>
      </c>
      <c r="P39" s="18">
        <v>111824.3063</v>
      </c>
      <c r="Q39" s="18">
        <v>23992.95</v>
      </c>
      <c r="R39" s="18">
        <v>-25416.7</v>
      </c>
      <c r="S39" s="18">
        <v>3748.84</v>
      </c>
      <c r="T39" s="18">
        <v>114149.39629999999</v>
      </c>
      <c r="U39" s="18">
        <v>122967.54300000001</v>
      </c>
      <c r="V39" s="18">
        <v>104522.41155</v>
      </c>
      <c r="W39" s="18">
        <v>9626.9847499999996</v>
      </c>
      <c r="X39" s="18">
        <v>6738.8893250000001</v>
      </c>
      <c r="Y39" s="18">
        <v>1.0549999999999999</v>
      </c>
      <c r="Z39" s="18">
        <v>22947</v>
      </c>
      <c r="AA39" s="18">
        <v>129730.75786500001</v>
      </c>
      <c r="AB39" s="18">
        <v>131327.34205518701</v>
      </c>
      <c r="AC39" s="18">
        <v>5723.0723865946202</v>
      </c>
      <c r="AD39" s="18">
        <v>-855.99879825794903</v>
      </c>
      <c r="AE39" s="18">
        <v>-19642604</v>
      </c>
      <c r="AF39" s="18"/>
      <c r="AG39" s="18"/>
    </row>
    <row r="40" spans="1:33">
      <c r="A40" s="18" t="s">
        <v>680</v>
      </c>
      <c r="B40" s="18" t="s">
        <v>684</v>
      </c>
      <c r="C40" s="18" t="s">
        <v>364</v>
      </c>
      <c r="D40" s="18">
        <v>86064.08</v>
      </c>
      <c r="E40" s="18">
        <v>5690</v>
      </c>
      <c r="F40" s="18">
        <v>91754.08</v>
      </c>
      <c r="G40" s="18">
        <v>20999</v>
      </c>
      <c r="H40" s="18">
        <v>57570</v>
      </c>
      <c r="I40" s="18">
        <v>1160</v>
      </c>
      <c r="J40" s="18">
        <v>0</v>
      </c>
      <c r="K40" s="18">
        <v>2861</v>
      </c>
      <c r="L40" s="18">
        <v>10</v>
      </c>
      <c r="M40" s="18">
        <v>8287</v>
      </c>
      <c r="N40" s="18">
        <v>5690</v>
      </c>
      <c r="O40" s="18">
        <v>25</v>
      </c>
      <c r="P40" s="18">
        <v>30349.8547</v>
      </c>
      <c r="Q40" s="18">
        <v>52352.35</v>
      </c>
      <c r="R40" s="18">
        <v>-7073.7</v>
      </c>
      <c r="S40" s="18">
        <v>3427.71</v>
      </c>
      <c r="T40" s="18">
        <v>79056.214699999997</v>
      </c>
      <c r="U40" s="18">
        <v>91754.08</v>
      </c>
      <c r="V40" s="18">
        <v>77990.967999999993</v>
      </c>
      <c r="W40" s="18">
        <v>1065.2467000000199</v>
      </c>
      <c r="X40" s="18">
        <v>745.67269000001204</v>
      </c>
      <c r="Y40" s="18">
        <v>1.008</v>
      </c>
      <c r="Z40" s="18">
        <v>21073</v>
      </c>
      <c r="AA40" s="18">
        <v>92488.112640000007</v>
      </c>
      <c r="AB40" s="18">
        <v>93626.355111187106</v>
      </c>
      <c r="AC40" s="18">
        <v>4442.9533104535203</v>
      </c>
      <c r="AD40" s="18">
        <v>-2136.1178743990399</v>
      </c>
      <c r="AE40" s="18">
        <v>-45014412</v>
      </c>
      <c r="AF40" s="18"/>
      <c r="AG40" s="18"/>
    </row>
    <row r="41" spans="1:33">
      <c r="A41" s="18" t="s">
        <v>680</v>
      </c>
      <c r="B41" s="18" t="s">
        <v>685</v>
      </c>
      <c r="C41" s="18" t="s">
        <v>365</v>
      </c>
      <c r="D41" s="18">
        <v>147183.60800000001</v>
      </c>
      <c r="E41" s="18">
        <v>8024</v>
      </c>
      <c r="F41" s="18">
        <v>155207.60800000001</v>
      </c>
      <c r="G41" s="18">
        <v>87664</v>
      </c>
      <c r="H41" s="18">
        <v>15046</v>
      </c>
      <c r="I41" s="18">
        <v>1584</v>
      </c>
      <c r="J41" s="18">
        <v>0</v>
      </c>
      <c r="K41" s="18">
        <v>5894</v>
      </c>
      <c r="L41" s="18">
        <v>4499</v>
      </c>
      <c r="M41" s="18">
        <v>8842</v>
      </c>
      <c r="N41" s="18">
        <v>8024</v>
      </c>
      <c r="O41" s="18">
        <v>0</v>
      </c>
      <c r="P41" s="18">
        <v>126700.7792</v>
      </c>
      <c r="Q41" s="18">
        <v>19145.400000000001</v>
      </c>
      <c r="R41" s="18">
        <v>-11339.85</v>
      </c>
      <c r="S41" s="18">
        <v>5317.26</v>
      </c>
      <c r="T41" s="18">
        <v>139823.58919999999</v>
      </c>
      <c r="U41" s="18">
        <v>155207.60800000001</v>
      </c>
      <c r="V41" s="18">
        <v>131926.46679999999</v>
      </c>
      <c r="W41" s="18">
        <v>7897.1224000000202</v>
      </c>
      <c r="X41" s="18">
        <v>5527.9856800000198</v>
      </c>
      <c r="Y41" s="18">
        <v>1.036</v>
      </c>
      <c r="Z41" s="18">
        <v>21118</v>
      </c>
      <c r="AA41" s="18">
        <v>160795.08188799999</v>
      </c>
      <c r="AB41" s="18">
        <v>162773.9717814</v>
      </c>
      <c r="AC41" s="18">
        <v>7707.8308448432599</v>
      </c>
      <c r="AD41" s="18">
        <v>1128.7596599906899</v>
      </c>
      <c r="AE41" s="18">
        <v>23837146</v>
      </c>
      <c r="AF41" s="18"/>
      <c r="AG41" s="18"/>
    </row>
    <row r="42" spans="1:33">
      <c r="A42" s="18" t="s">
        <v>680</v>
      </c>
      <c r="B42" s="18" t="s">
        <v>686</v>
      </c>
      <c r="C42" s="18" t="s">
        <v>366</v>
      </c>
      <c r="D42" s="18">
        <v>1414754.182</v>
      </c>
      <c r="E42" s="18">
        <v>94735</v>
      </c>
      <c r="F42" s="18">
        <v>1509489.182</v>
      </c>
      <c r="G42" s="18">
        <v>572656</v>
      </c>
      <c r="H42" s="18">
        <v>491271</v>
      </c>
      <c r="I42" s="18">
        <v>696946</v>
      </c>
      <c r="J42" s="18">
        <v>25076</v>
      </c>
      <c r="K42" s="18">
        <v>14226</v>
      </c>
      <c r="L42" s="18">
        <v>692039</v>
      </c>
      <c r="M42" s="18">
        <v>84760</v>
      </c>
      <c r="N42" s="18">
        <v>94735</v>
      </c>
      <c r="O42" s="18">
        <v>3140</v>
      </c>
      <c r="P42" s="18">
        <v>827659.71680000005</v>
      </c>
      <c r="Q42" s="18">
        <v>1043391.15</v>
      </c>
      <c r="R42" s="18">
        <v>-662948.15</v>
      </c>
      <c r="S42" s="18">
        <v>66115.55</v>
      </c>
      <c r="T42" s="18">
        <v>1274218.2668000001</v>
      </c>
      <c r="U42" s="18">
        <v>1509489.182</v>
      </c>
      <c r="V42" s="18">
        <v>1283065.8047</v>
      </c>
      <c r="W42" s="18">
        <v>-8847.5378999998793</v>
      </c>
      <c r="X42" s="18">
        <v>-6193.2765299999201</v>
      </c>
      <c r="Y42" s="18">
        <v>0.996</v>
      </c>
      <c r="Z42" s="18">
        <v>247947</v>
      </c>
      <c r="AA42" s="18">
        <v>1503451.2252720001</v>
      </c>
      <c r="AB42" s="18">
        <v>1521954.05757245</v>
      </c>
      <c r="AC42" s="18">
        <v>6138.2233201952304</v>
      </c>
      <c r="AD42" s="18">
        <v>-440.847864657331</v>
      </c>
      <c r="AE42" s="18">
        <v>-109306905</v>
      </c>
      <c r="AF42" s="18"/>
      <c r="AG42" s="18"/>
    </row>
    <row r="43" spans="1:33">
      <c r="A43" s="18" t="s">
        <v>680</v>
      </c>
      <c r="B43" s="18" t="s">
        <v>687</v>
      </c>
      <c r="C43" s="18" t="s">
        <v>367</v>
      </c>
      <c r="D43" s="18">
        <v>45072.046999999999</v>
      </c>
      <c r="E43" s="18">
        <v>4725</v>
      </c>
      <c r="F43" s="18">
        <v>49797.046999999999</v>
      </c>
      <c r="G43" s="18">
        <v>31868</v>
      </c>
      <c r="H43" s="18">
        <v>5631</v>
      </c>
      <c r="I43" s="18">
        <v>356</v>
      </c>
      <c r="J43" s="18">
        <v>0</v>
      </c>
      <c r="K43" s="18">
        <v>2869</v>
      </c>
      <c r="L43" s="18">
        <v>256</v>
      </c>
      <c r="M43" s="18">
        <v>14288</v>
      </c>
      <c r="N43" s="18">
        <v>4725</v>
      </c>
      <c r="O43" s="18">
        <v>0</v>
      </c>
      <c r="P43" s="18">
        <v>46058.820399999997</v>
      </c>
      <c r="Q43" s="18">
        <v>7527.6</v>
      </c>
      <c r="R43" s="18">
        <v>-12362.4</v>
      </c>
      <c r="S43" s="18">
        <v>1587.29</v>
      </c>
      <c r="T43" s="18">
        <v>42811.310400000002</v>
      </c>
      <c r="U43" s="18">
        <v>49797.046999999999</v>
      </c>
      <c r="V43" s="18">
        <v>42327.489950000003</v>
      </c>
      <c r="W43" s="18">
        <v>483.82045000000699</v>
      </c>
      <c r="X43" s="18">
        <v>338.67431500000498</v>
      </c>
      <c r="Y43" s="18">
        <v>1.0069999999999999</v>
      </c>
      <c r="Z43" s="18">
        <v>9546</v>
      </c>
      <c r="AA43" s="18">
        <v>50145.626328999999</v>
      </c>
      <c r="AB43" s="18">
        <v>50762.763818377804</v>
      </c>
      <c r="AC43" s="18">
        <v>5317.6999600228201</v>
      </c>
      <c r="AD43" s="18">
        <v>-1261.37122482975</v>
      </c>
      <c r="AE43" s="18">
        <v>-12041050</v>
      </c>
      <c r="AF43" s="18"/>
      <c r="AG43" s="18"/>
    </row>
    <row r="44" spans="1:33">
      <c r="A44" s="18" t="s">
        <v>680</v>
      </c>
      <c r="B44" s="18" t="s">
        <v>688</v>
      </c>
      <c r="C44" s="18" t="s">
        <v>368</v>
      </c>
      <c r="D44" s="18">
        <v>119945.88400000001</v>
      </c>
      <c r="E44" s="18">
        <v>6443</v>
      </c>
      <c r="F44" s="18">
        <v>126388.88400000001</v>
      </c>
      <c r="G44" s="18">
        <v>69941</v>
      </c>
      <c r="H44" s="18">
        <v>22069</v>
      </c>
      <c r="I44" s="18">
        <v>60914</v>
      </c>
      <c r="J44" s="18">
        <v>0</v>
      </c>
      <c r="K44" s="18">
        <v>11732</v>
      </c>
      <c r="L44" s="18">
        <v>60538</v>
      </c>
      <c r="M44" s="18">
        <v>20917</v>
      </c>
      <c r="N44" s="18">
        <v>6443</v>
      </c>
      <c r="O44" s="18">
        <v>848</v>
      </c>
      <c r="P44" s="18">
        <v>101085.7273</v>
      </c>
      <c r="Q44" s="18">
        <v>80507.75</v>
      </c>
      <c r="R44" s="18">
        <v>-69957.55</v>
      </c>
      <c r="S44" s="18">
        <v>1920.66</v>
      </c>
      <c r="T44" s="18">
        <v>113556.5873</v>
      </c>
      <c r="U44" s="18">
        <v>126388.88400000001</v>
      </c>
      <c r="V44" s="18">
        <v>107430.5514</v>
      </c>
      <c r="W44" s="18">
        <v>6126.0358999999999</v>
      </c>
      <c r="X44" s="18">
        <v>4288.2251299999998</v>
      </c>
      <c r="Y44" s="18">
        <v>1.034</v>
      </c>
      <c r="Z44" s="18">
        <v>22164</v>
      </c>
      <c r="AA44" s="18">
        <v>130686.106056</v>
      </c>
      <c r="AB44" s="18">
        <v>132294.44762618601</v>
      </c>
      <c r="AC44" s="18">
        <v>5968.8886313926396</v>
      </c>
      <c r="AD44" s="18">
        <v>-610.182553459926</v>
      </c>
      <c r="AE44" s="18">
        <v>-13524086</v>
      </c>
      <c r="AF44" s="18"/>
      <c r="AG44" s="18"/>
    </row>
    <row r="45" spans="1:33">
      <c r="A45" s="18" t="s">
        <v>689</v>
      </c>
      <c r="B45" s="18" t="s">
        <v>690</v>
      </c>
      <c r="C45" s="18" t="s">
        <v>370</v>
      </c>
      <c r="D45" s="18">
        <v>635048.34699999995</v>
      </c>
      <c r="E45" s="18">
        <v>71027</v>
      </c>
      <c r="F45" s="18">
        <v>706075.34699999995</v>
      </c>
      <c r="G45" s="18">
        <v>398942</v>
      </c>
      <c r="H45" s="18">
        <v>60942</v>
      </c>
      <c r="I45" s="18">
        <v>14102</v>
      </c>
      <c r="J45" s="18">
        <v>0</v>
      </c>
      <c r="K45" s="18">
        <v>39254</v>
      </c>
      <c r="L45" s="18">
        <v>2341</v>
      </c>
      <c r="M45" s="18">
        <v>129741</v>
      </c>
      <c r="N45" s="18">
        <v>71027</v>
      </c>
      <c r="O45" s="18">
        <v>296</v>
      </c>
      <c r="P45" s="18">
        <v>576590.8726</v>
      </c>
      <c r="Q45" s="18">
        <v>97153.3</v>
      </c>
      <c r="R45" s="18">
        <v>-112521.3</v>
      </c>
      <c r="S45" s="18">
        <v>38316.980000000003</v>
      </c>
      <c r="T45" s="18">
        <v>599539.85259999998</v>
      </c>
      <c r="U45" s="18">
        <v>706075.34699999995</v>
      </c>
      <c r="V45" s="18">
        <v>600164.04495000001</v>
      </c>
      <c r="W45" s="18">
        <v>-624.19234999990999</v>
      </c>
      <c r="X45" s="18">
        <v>-436.93464499993701</v>
      </c>
      <c r="Y45" s="18">
        <v>0.999</v>
      </c>
      <c r="Z45" s="18">
        <v>107346</v>
      </c>
      <c r="AA45" s="18">
        <v>705369.27165300003</v>
      </c>
      <c r="AB45" s="18">
        <v>714050.18469088303</v>
      </c>
      <c r="AC45" s="18">
        <v>6651.85647058002</v>
      </c>
      <c r="AD45" s="18">
        <v>72.785285727452901</v>
      </c>
      <c r="AE45" s="18">
        <v>7813209</v>
      </c>
      <c r="AF45" s="18"/>
      <c r="AG45" s="18"/>
    </row>
    <row r="46" spans="1:33">
      <c r="A46" s="18" t="s">
        <v>689</v>
      </c>
      <c r="B46" s="18" t="s">
        <v>691</v>
      </c>
      <c r="C46" s="18" t="s">
        <v>371</v>
      </c>
      <c r="D46" s="18">
        <v>113492.307</v>
      </c>
      <c r="E46" s="18">
        <v>6762</v>
      </c>
      <c r="F46" s="18">
        <v>120254.307</v>
      </c>
      <c r="G46" s="18">
        <v>75607</v>
      </c>
      <c r="H46" s="18">
        <v>23298</v>
      </c>
      <c r="I46" s="18">
        <v>883</v>
      </c>
      <c r="J46" s="18">
        <v>0</v>
      </c>
      <c r="K46" s="18">
        <v>9110</v>
      </c>
      <c r="L46" s="18">
        <v>594</v>
      </c>
      <c r="M46" s="18">
        <v>20463</v>
      </c>
      <c r="N46" s="18">
        <v>6762</v>
      </c>
      <c r="O46" s="18">
        <v>97</v>
      </c>
      <c r="P46" s="18">
        <v>109274.7971</v>
      </c>
      <c r="Q46" s="18">
        <v>28297.35</v>
      </c>
      <c r="R46" s="18">
        <v>-17980.900000000001</v>
      </c>
      <c r="S46" s="18">
        <v>2268.9899999999998</v>
      </c>
      <c r="T46" s="18">
        <v>121860.2371</v>
      </c>
      <c r="U46" s="18">
        <v>120254.307</v>
      </c>
      <c r="V46" s="18">
        <v>102216.16095</v>
      </c>
      <c r="W46" s="18">
        <v>19644.076150000001</v>
      </c>
      <c r="X46" s="18">
        <v>13750.853305000001</v>
      </c>
      <c r="Y46" s="18">
        <v>1.1140000000000001</v>
      </c>
      <c r="Z46" s="18">
        <v>15405</v>
      </c>
      <c r="AA46" s="18">
        <v>133963.29799799999</v>
      </c>
      <c r="AB46" s="18">
        <v>135611.971660043</v>
      </c>
      <c r="AC46" s="18">
        <v>8803.11403181063</v>
      </c>
      <c r="AD46" s="18">
        <v>2224.0428469580702</v>
      </c>
      <c r="AE46" s="18">
        <v>34261380</v>
      </c>
      <c r="AF46" s="18"/>
      <c r="AG46" s="18"/>
    </row>
    <row r="47" spans="1:33">
      <c r="A47" s="18" t="s">
        <v>689</v>
      </c>
      <c r="B47" s="18" t="s">
        <v>692</v>
      </c>
      <c r="C47" s="18" t="s">
        <v>372</v>
      </c>
      <c r="D47" s="18">
        <v>88738.197</v>
      </c>
      <c r="E47" s="18">
        <v>3712</v>
      </c>
      <c r="F47" s="18">
        <v>92450.197</v>
      </c>
      <c r="G47" s="18">
        <v>29679</v>
      </c>
      <c r="H47" s="18">
        <v>29225</v>
      </c>
      <c r="I47" s="18">
        <v>37226</v>
      </c>
      <c r="J47" s="18">
        <v>0</v>
      </c>
      <c r="K47" s="18">
        <v>5213</v>
      </c>
      <c r="L47" s="18">
        <v>37066</v>
      </c>
      <c r="M47" s="18">
        <v>4617</v>
      </c>
      <c r="N47" s="18">
        <v>3712</v>
      </c>
      <c r="O47" s="18">
        <v>753</v>
      </c>
      <c r="P47" s="18">
        <v>42895.058700000001</v>
      </c>
      <c r="Q47" s="18">
        <v>60914.400000000001</v>
      </c>
      <c r="R47" s="18">
        <v>-36070.6</v>
      </c>
      <c r="S47" s="18">
        <v>2370.31</v>
      </c>
      <c r="T47" s="18">
        <v>70109.168699999995</v>
      </c>
      <c r="U47" s="18">
        <v>92450.197</v>
      </c>
      <c r="V47" s="18">
        <v>78582.667449999994</v>
      </c>
      <c r="W47" s="18">
        <v>-8473.4987499999806</v>
      </c>
      <c r="X47" s="18">
        <v>-5931.4491249999901</v>
      </c>
      <c r="Y47" s="18">
        <v>0.93600000000000005</v>
      </c>
      <c r="Z47" s="18">
        <v>11449</v>
      </c>
      <c r="AA47" s="18">
        <v>86533.384392000007</v>
      </c>
      <c r="AB47" s="18">
        <v>87598.3425847779</v>
      </c>
      <c r="AC47" s="18">
        <v>7651.1784946089501</v>
      </c>
      <c r="AD47" s="18">
        <v>1072.1073097563899</v>
      </c>
      <c r="AE47" s="18">
        <v>12274557</v>
      </c>
      <c r="AF47" s="18"/>
      <c r="AG47" s="18"/>
    </row>
    <row r="48" spans="1:33">
      <c r="A48" s="18" t="s">
        <v>689</v>
      </c>
      <c r="B48" s="18" t="s">
        <v>693</v>
      </c>
      <c r="C48" s="18" t="s">
        <v>373</v>
      </c>
      <c r="D48" s="18">
        <v>321248.5</v>
      </c>
      <c r="E48" s="18">
        <v>21250</v>
      </c>
      <c r="F48" s="18">
        <v>342498.5</v>
      </c>
      <c r="G48" s="18">
        <v>158590</v>
      </c>
      <c r="H48" s="18">
        <v>35350</v>
      </c>
      <c r="I48" s="18">
        <v>13430</v>
      </c>
      <c r="J48" s="18">
        <v>0</v>
      </c>
      <c r="K48" s="18">
        <v>13077</v>
      </c>
      <c r="L48" s="18">
        <v>10119</v>
      </c>
      <c r="M48" s="18">
        <v>21876</v>
      </c>
      <c r="N48" s="18">
        <v>21250</v>
      </c>
      <c r="O48" s="18">
        <v>1348</v>
      </c>
      <c r="P48" s="18">
        <v>229210.12700000001</v>
      </c>
      <c r="Q48" s="18">
        <v>52578.45</v>
      </c>
      <c r="R48" s="18">
        <v>-28341.55</v>
      </c>
      <c r="S48" s="18">
        <v>14343.58</v>
      </c>
      <c r="T48" s="18">
        <v>267790.60700000002</v>
      </c>
      <c r="U48" s="18">
        <v>342498.5</v>
      </c>
      <c r="V48" s="18">
        <v>291123.72499999998</v>
      </c>
      <c r="W48" s="18">
        <v>-23333.117999999999</v>
      </c>
      <c r="X48" s="18">
        <v>-16333.1826</v>
      </c>
      <c r="Y48" s="18">
        <v>0.95199999999999996</v>
      </c>
      <c r="Z48" s="18">
        <v>34238</v>
      </c>
      <c r="AA48" s="18">
        <v>326058.57199999999</v>
      </c>
      <c r="AB48" s="18">
        <v>330071.34406498499</v>
      </c>
      <c r="AC48" s="18">
        <v>9640.4972272032592</v>
      </c>
      <c r="AD48" s="18">
        <v>3061.4260423506998</v>
      </c>
      <c r="AE48" s="18">
        <v>104817105</v>
      </c>
      <c r="AF48" s="18"/>
      <c r="AG48" s="18"/>
    </row>
    <row r="49" spans="1:33">
      <c r="A49" s="18" t="s">
        <v>689</v>
      </c>
      <c r="B49" s="18" t="s">
        <v>694</v>
      </c>
      <c r="C49" s="18" t="s">
        <v>374</v>
      </c>
      <c r="D49" s="18">
        <v>379431.68199999997</v>
      </c>
      <c r="E49" s="18">
        <v>21047</v>
      </c>
      <c r="F49" s="18">
        <v>400478.68199999997</v>
      </c>
      <c r="G49" s="18">
        <v>191924</v>
      </c>
      <c r="H49" s="18">
        <v>110880</v>
      </c>
      <c r="I49" s="18">
        <v>8222</v>
      </c>
      <c r="J49" s="18">
        <v>0</v>
      </c>
      <c r="K49" s="18">
        <v>15398</v>
      </c>
      <c r="L49" s="18">
        <v>2464</v>
      </c>
      <c r="M49" s="18">
        <v>20802</v>
      </c>
      <c r="N49" s="18">
        <v>21047</v>
      </c>
      <c r="O49" s="18">
        <v>0</v>
      </c>
      <c r="P49" s="18">
        <v>277387.75719999999</v>
      </c>
      <c r="Q49" s="18">
        <v>114325</v>
      </c>
      <c r="R49" s="18">
        <v>-19776.099999999999</v>
      </c>
      <c r="S49" s="18">
        <v>14353.61</v>
      </c>
      <c r="T49" s="18">
        <v>386290.2672</v>
      </c>
      <c r="U49" s="18">
        <v>400478.68199999997</v>
      </c>
      <c r="V49" s="18">
        <v>340406.87969999999</v>
      </c>
      <c r="W49" s="18">
        <v>45883.387499999997</v>
      </c>
      <c r="X49" s="18">
        <v>32118.37125</v>
      </c>
      <c r="Y49" s="18">
        <v>1.08</v>
      </c>
      <c r="Z49" s="18">
        <v>58333</v>
      </c>
      <c r="AA49" s="18">
        <v>432516.97655999998</v>
      </c>
      <c r="AB49" s="18">
        <v>437839.922160007</v>
      </c>
      <c r="AC49" s="18">
        <v>7505.8701277151304</v>
      </c>
      <c r="AD49" s="18">
        <v>926.79894286256604</v>
      </c>
      <c r="AE49" s="18">
        <v>54062963</v>
      </c>
      <c r="AF49" s="18"/>
      <c r="AG49" s="18"/>
    </row>
    <row r="50" spans="1:33">
      <c r="A50" s="18" t="s">
        <v>689</v>
      </c>
      <c r="B50" s="18" t="s">
        <v>695</v>
      </c>
      <c r="C50" s="18" t="s">
        <v>375</v>
      </c>
      <c r="D50" s="18">
        <v>75287.520999999993</v>
      </c>
      <c r="E50" s="18">
        <v>4714</v>
      </c>
      <c r="F50" s="18">
        <v>80001.520999999993</v>
      </c>
      <c r="G50" s="18">
        <v>28355</v>
      </c>
      <c r="H50" s="18">
        <v>12804</v>
      </c>
      <c r="I50" s="18">
        <v>574</v>
      </c>
      <c r="J50" s="18">
        <v>764</v>
      </c>
      <c r="K50" s="18">
        <v>4019</v>
      </c>
      <c r="L50" s="18">
        <v>405</v>
      </c>
      <c r="M50" s="18">
        <v>1</v>
      </c>
      <c r="N50" s="18">
        <v>4714</v>
      </c>
      <c r="O50" s="18">
        <v>0</v>
      </c>
      <c r="P50" s="18">
        <v>40981.481500000002</v>
      </c>
      <c r="Q50" s="18">
        <v>15436.85</v>
      </c>
      <c r="R50" s="18">
        <v>-345.1</v>
      </c>
      <c r="S50" s="18">
        <v>4006.73</v>
      </c>
      <c r="T50" s="18">
        <v>60079.961499999998</v>
      </c>
      <c r="U50" s="18">
        <v>80001.520999999993</v>
      </c>
      <c r="V50" s="18">
        <v>68001.292849999998</v>
      </c>
      <c r="W50" s="18">
        <v>-7921.3313499999904</v>
      </c>
      <c r="X50" s="18">
        <v>-5544.9319449999903</v>
      </c>
      <c r="Y50" s="18">
        <v>0.93100000000000005</v>
      </c>
      <c r="Z50" s="18">
        <v>12029</v>
      </c>
      <c r="AA50" s="18">
        <v>74481.416050999993</v>
      </c>
      <c r="AB50" s="18">
        <v>75398.051807136493</v>
      </c>
      <c r="AC50" s="18">
        <v>6268.0232610471803</v>
      </c>
      <c r="AD50" s="18">
        <v>-311.04792380538902</v>
      </c>
      <c r="AE50" s="18">
        <v>-3741595</v>
      </c>
      <c r="AF50" s="18"/>
      <c r="AG50" s="18"/>
    </row>
    <row r="51" spans="1:33">
      <c r="A51" s="18" t="s">
        <v>689</v>
      </c>
      <c r="B51" s="18" t="s">
        <v>696</v>
      </c>
      <c r="C51" s="18" t="s">
        <v>376</v>
      </c>
      <c r="D51" s="18">
        <v>190934.476</v>
      </c>
      <c r="E51" s="18">
        <v>10191</v>
      </c>
      <c r="F51" s="18">
        <v>201125.476</v>
      </c>
      <c r="G51" s="18">
        <v>69292</v>
      </c>
      <c r="H51" s="18">
        <v>60889</v>
      </c>
      <c r="I51" s="18">
        <v>27514</v>
      </c>
      <c r="J51" s="18">
        <v>99</v>
      </c>
      <c r="K51" s="18">
        <v>9313</v>
      </c>
      <c r="L51" s="18">
        <v>3516</v>
      </c>
      <c r="M51" s="18">
        <v>12702</v>
      </c>
      <c r="N51" s="18">
        <v>10191</v>
      </c>
      <c r="O51" s="18">
        <v>212</v>
      </c>
      <c r="P51" s="18">
        <v>100147.7276</v>
      </c>
      <c r="Q51" s="18">
        <v>83142.75</v>
      </c>
      <c r="R51" s="18">
        <v>-13965.5</v>
      </c>
      <c r="S51" s="18">
        <v>6503.01</v>
      </c>
      <c r="T51" s="18">
        <v>175827.98759999999</v>
      </c>
      <c r="U51" s="18">
        <v>201125.476</v>
      </c>
      <c r="V51" s="18">
        <v>170956.65460000001</v>
      </c>
      <c r="W51" s="18">
        <v>4871.3330000000096</v>
      </c>
      <c r="X51" s="18">
        <v>3409.9331000000102</v>
      </c>
      <c r="Y51" s="18">
        <v>1.0169999999999999</v>
      </c>
      <c r="Z51" s="18">
        <v>39283</v>
      </c>
      <c r="AA51" s="18">
        <v>204544.609092</v>
      </c>
      <c r="AB51" s="18">
        <v>207061.92028665199</v>
      </c>
      <c r="AC51" s="18">
        <v>5271.0312421824101</v>
      </c>
      <c r="AD51" s="18">
        <v>-1308.0399426701599</v>
      </c>
      <c r="AE51" s="18">
        <v>-51383733</v>
      </c>
      <c r="AF51" s="18"/>
      <c r="AG51" s="18"/>
    </row>
    <row r="52" spans="1:33">
      <c r="A52" s="18" t="s">
        <v>689</v>
      </c>
      <c r="B52" s="18" t="s">
        <v>697</v>
      </c>
      <c r="C52" s="18" t="s">
        <v>377</v>
      </c>
      <c r="D52" s="18">
        <v>58947.750999999997</v>
      </c>
      <c r="E52" s="18">
        <v>5396</v>
      </c>
      <c r="F52" s="18">
        <v>64343.750999999997</v>
      </c>
      <c r="G52" s="18">
        <v>16545</v>
      </c>
      <c r="H52" s="18">
        <v>35227</v>
      </c>
      <c r="I52" s="18">
        <v>200</v>
      </c>
      <c r="J52" s="18">
        <v>0</v>
      </c>
      <c r="K52" s="18">
        <v>1921</v>
      </c>
      <c r="L52" s="18">
        <v>9</v>
      </c>
      <c r="M52" s="18">
        <v>0</v>
      </c>
      <c r="N52" s="18">
        <v>5396</v>
      </c>
      <c r="O52" s="18">
        <v>80</v>
      </c>
      <c r="P52" s="18">
        <v>23912.488499999999</v>
      </c>
      <c r="Q52" s="18">
        <v>31745.8</v>
      </c>
      <c r="R52" s="18">
        <v>-75.650000000000006</v>
      </c>
      <c r="S52" s="18">
        <v>4586.6000000000004</v>
      </c>
      <c r="T52" s="18">
        <v>60169.238499999999</v>
      </c>
      <c r="U52" s="18">
        <v>64343.750999999997</v>
      </c>
      <c r="V52" s="18">
        <v>54692.188349999997</v>
      </c>
      <c r="W52" s="18">
        <v>5477.05015</v>
      </c>
      <c r="X52" s="18">
        <v>3833.935105</v>
      </c>
      <c r="Y52" s="18">
        <v>1.06</v>
      </c>
      <c r="Z52" s="18">
        <v>14903</v>
      </c>
      <c r="AA52" s="18">
        <v>68204.376059999995</v>
      </c>
      <c r="AB52" s="18">
        <v>69043.760877533103</v>
      </c>
      <c r="AC52" s="18">
        <v>4632.87666090942</v>
      </c>
      <c r="AD52" s="18">
        <v>-1946.19452394314</v>
      </c>
      <c r="AE52" s="18">
        <v>-29004137</v>
      </c>
      <c r="AF52" s="18"/>
      <c r="AG52" s="18"/>
    </row>
    <row r="53" spans="1:33">
      <c r="A53" s="18" t="s">
        <v>689</v>
      </c>
      <c r="B53" s="18" t="s">
        <v>698</v>
      </c>
      <c r="C53" s="18" t="s">
        <v>378</v>
      </c>
      <c r="D53" s="18">
        <v>69834.797999999995</v>
      </c>
      <c r="E53" s="18">
        <v>6854</v>
      </c>
      <c r="F53" s="18">
        <v>76688.797999999995</v>
      </c>
      <c r="G53" s="18">
        <v>38238</v>
      </c>
      <c r="H53" s="18">
        <v>8645</v>
      </c>
      <c r="I53" s="18">
        <v>537</v>
      </c>
      <c r="J53" s="18">
        <v>0</v>
      </c>
      <c r="K53" s="18">
        <v>6519</v>
      </c>
      <c r="L53" s="18">
        <v>74</v>
      </c>
      <c r="M53" s="18">
        <v>18220</v>
      </c>
      <c r="N53" s="18">
        <v>6854</v>
      </c>
      <c r="O53" s="18">
        <v>13</v>
      </c>
      <c r="P53" s="18">
        <v>55265.381399999998</v>
      </c>
      <c r="Q53" s="18">
        <v>13345.85</v>
      </c>
      <c r="R53" s="18">
        <v>-15560.95</v>
      </c>
      <c r="S53" s="18">
        <v>2728.5</v>
      </c>
      <c r="T53" s="18">
        <v>55778.7814</v>
      </c>
      <c r="U53" s="18">
        <v>76688.797999999995</v>
      </c>
      <c r="V53" s="18">
        <v>65185.478300000002</v>
      </c>
      <c r="W53" s="18">
        <v>-9406.6968999999899</v>
      </c>
      <c r="X53" s="18">
        <v>-6584.6878299999898</v>
      </c>
      <c r="Y53" s="18">
        <v>0.91400000000000003</v>
      </c>
      <c r="Z53" s="18">
        <v>8737</v>
      </c>
      <c r="AA53" s="18">
        <v>70093.561371999996</v>
      </c>
      <c r="AB53" s="18">
        <v>70956.196214824799</v>
      </c>
      <c r="AC53" s="18">
        <v>8121.3455665359697</v>
      </c>
      <c r="AD53" s="18">
        <v>1542.27438168341</v>
      </c>
      <c r="AE53" s="18">
        <v>13474851</v>
      </c>
      <c r="AF53" s="18"/>
      <c r="AG53" s="18"/>
    </row>
    <row r="54" spans="1:33">
      <c r="A54" s="18" t="s">
        <v>699</v>
      </c>
      <c r="B54" s="18" t="s">
        <v>700</v>
      </c>
      <c r="C54" s="18" t="s">
        <v>380</v>
      </c>
      <c r="D54" s="18">
        <v>31937.055</v>
      </c>
      <c r="E54" s="18">
        <v>1533</v>
      </c>
      <c r="F54" s="18">
        <v>33470.055</v>
      </c>
      <c r="G54" s="18">
        <v>22587</v>
      </c>
      <c r="H54" s="18">
        <v>573</v>
      </c>
      <c r="I54" s="18">
        <v>1291</v>
      </c>
      <c r="J54" s="18">
        <v>0</v>
      </c>
      <c r="K54" s="18">
        <v>1865</v>
      </c>
      <c r="L54" s="18">
        <v>1508</v>
      </c>
      <c r="M54" s="18">
        <v>3094</v>
      </c>
      <c r="N54" s="18">
        <v>1533</v>
      </c>
      <c r="O54" s="18">
        <v>340</v>
      </c>
      <c r="P54" s="18">
        <v>32644.991099999999</v>
      </c>
      <c r="Q54" s="18">
        <v>3169.65</v>
      </c>
      <c r="R54" s="18">
        <v>-4200.7</v>
      </c>
      <c r="S54" s="18">
        <v>777.07</v>
      </c>
      <c r="T54" s="18">
        <v>32391.0111</v>
      </c>
      <c r="U54" s="18">
        <v>33470.055</v>
      </c>
      <c r="V54" s="18">
        <v>28449.546750000001</v>
      </c>
      <c r="W54" s="18">
        <v>3941.4643500000002</v>
      </c>
      <c r="X54" s="18">
        <v>2759.0250449999999</v>
      </c>
      <c r="Y54" s="18">
        <v>1.0820000000000001</v>
      </c>
      <c r="Z54" s="18">
        <v>5514</v>
      </c>
      <c r="AA54" s="18">
        <v>36214.59951</v>
      </c>
      <c r="AB54" s="18">
        <v>36660.289167434799</v>
      </c>
      <c r="AC54" s="18">
        <v>6648.5834543770097</v>
      </c>
      <c r="AD54" s="18">
        <v>69.512269524439006</v>
      </c>
      <c r="AE54" s="18">
        <v>383291</v>
      </c>
      <c r="AF54" s="18"/>
      <c r="AG54" s="18"/>
    </row>
    <row r="55" spans="1:33">
      <c r="A55" s="18" t="s">
        <v>699</v>
      </c>
      <c r="B55" s="18" t="s">
        <v>701</v>
      </c>
      <c r="C55" s="18" t="s">
        <v>381</v>
      </c>
      <c r="D55" s="18">
        <v>160687.37</v>
      </c>
      <c r="E55" s="18">
        <v>9880</v>
      </c>
      <c r="F55" s="18">
        <v>170567.37</v>
      </c>
      <c r="G55" s="18">
        <v>97382</v>
      </c>
      <c r="H55" s="18">
        <v>20341</v>
      </c>
      <c r="I55" s="18">
        <v>3035</v>
      </c>
      <c r="J55" s="18">
        <v>0</v>
      </c>
      <c r="K55" s="18">
        <v>7326</v>
      </c>
      <c r="L55" s="18">
        <v>1492</v>
      </c>
      <c r="M55" s="18">
        <v>21800</v>
      </c>
      <c r="N55" s="18">
        <v>9880</v>
      </c>
      <c r="O55" s="18">
        <v>45</v>
      </c>
      <c r="P55" s="18">
        <v>140746.2046</v>
      </c>
      <c r="Q55" s="18">
        <v>26096.7</v>
      </c>
      <c r="R55" s="18">
        <v>-19836.45</v>
      </c>
      <c r="S55" s="18">
        <v>4692</v>
      </c>
      <c r="T55" s="18">
        <v>151698.4546</v>
      </c>
      <c r="U55" s="18">
        <v>170567.37</v>
      </c>
      <c r="V55" s="18">
        <v>144982.26449999999</v>
      </c>
      <c r="W55" s="18">
        <v>6716.1901000000098</v>
      </c>
      <c r="X55" s="18">
        <v>4701.3330699999997</v>
      </c>
      <c r="Y55" s="18">
        <v>1.028</v>
      </c>
      <c r="Z55" s="18">
        <v>21647</v>
      </c>
      <c r="AA55" s="18">
        <v>175343.25636</v>
      </c>
      <c r="AB55" s="18">
        <v>177501.189263248</v>
      </c>
      <c r="AC55" s="18">
        <v>8199.8054817410393</v>
      </c>
      <c r="AD55" s="18">
        <v>1620.73429688848</v>
      </c>
      <c r="AE55" s="18">
        <v>35084035</v>
      </c>
      <c r="AF55" s="18"/>
      <c r="AG55" s="18"/>
    </row>
    <row r="56" spans="1:33">
      <c r="A56" s="18" t="s">
        <v>699</v>
      </c>
      <c r="B56" s="18" t="s">
        <v>702</v>
      </c>
      <c r="C56" s="18" t="s">
        <v>382</v>
      </c>
      <c r="D56" s="18">
        <v>64745.659</v>
      </c>
      <c r="E56" s="18">
        <v>2770</v>
      </c>
      <c r="F56" s="18">
        <v>67515.659</v>
      </c>
      <c r="G56" s="18">
        <v>34967</v>
      </c>
      <c r="H56" s="18">
        <v>2941</v>
      </c>
      <c r="I56" s="18">
        <v>416</v>
      </c>
      <c r="J56" s="18">
        <v>0</v>
      </c>
      <c r="K56" s="18">
        <v>3969</v>
      </c>
      <c r="L56" s="18">
        <v>0</v>
      </c>
      <c r="M56" s="18">
        <v>7350</v>
      </c>
      <c r="N56" s="18">
        <v>2770</v>
      </c>
      <c r="O56" s="18">
        <v>936</v>
      </c>
      <c r="P56" s="18">
        <v>50537.805099999998</v>
      </c>
      <c r="Q56" s="18">
        <v>6227.1</v>
      </c>
      <c r="R56" s="18">
        <v>-7043.1</v>
      </c>
      <c r="S56" s="18">
        <v>1105</v>
      </c>
      <c r="T56" s="18">
        <v>50826.805099999998</v>
      </c>
      <c r="U56" s="18">
        <v>67515.659</v>
      </c>
      <c r="V56" s="18">
        <v>57388.310149999998</v>
      </c>
      <c r="W56" s="18">
        <v>-6561.5050499999998</v>
      </c>
      <c r="X56" s="18">
        <v>-4593.053535</v>
      </c>
      <c r="Y56" s="18">
        <v>0.93200000000000005</v>
      </c>
      <c r="Z56" s="18">
        <v>9969</v>
      </c>
      <c r="AA56" s="18">
        <v>62924.594188000003</v>
      </c>
      <c r="AB56" s="18">
        <v>63699.001228456997</v>
      </c>
      <c r="AC56" s="18">
        <v>6389.7082183225002</v>
      </c>
      <c r="AD56" s="18">
        <v>-189.362966530069</v>
      </c>
      <c r="AE56" s="18">
        <v>-1887759</v>
      </c>
      <c r="AF56" s="18"/>
      <c r="AG56" s="18"/>
    </row>
    <row r="57" spans="1:33">
      <c r="A57" s="18" t="s">
        <v>699</v>
      </c>
      <c r="B57" s="18" t="s">
        <v>703</v>
      </c>
      <c r="C57" s="18" t="s">
        <v>383</v>
      </c>
      <c r="D57" s="18">
        <v>1034702.149</v>
      </c>
      <c r="E57" s="18">
        <v>67945</v>
      </c>
      <c r="F57" s="18">
        <v>1102647.149</v>
      </c>
      <c r="G57" s="18">
        <v>349257</v>
      </c>
      <c r="H57" s="18">
        <v>333128</v>
      </c>
      <c r="I57" s="18">
        <v>474938</v>
      </c>
      <c r="J57" s="18">
        <v>0</v>
      </c>
      <c r="K57" s="18">
        <v>19263</v>
      </c>
      <c r="L57" s="18">
        <v>378519</v>
      </c>
      <c r="M57" s="18">
        <v>43184</v>
      </c>
      <c r="N57" s="18">
        <v>67945</v>
      </c>
      <c r="O57" s="18">
        <v>4530</v>
      </c>
      <c r="P57" s="18">
        <v>504781.1421</v>
      </c>
      <c r="Q57" s="18">
        <v>703229.65</v>
      </c>
      <c r="R57" s="18">
        <v>-362298.05</v>
      </c>
      <c r="S57" s="18">
        <v>50411.97</v>
      </c>
      <c r="T57" s="18">
        <v>896124.7121</v>
      </c>
      <c r="U57" s="18">
        <v>1102647.149</v>
      </c>
      <c r="V57" s="18">
        <v>937250.07664999994</v>
      </c>
      <c r="W57" s="18">
        <v>-41125.3645500001</v>
      </c>
      <c r="X57" s="18">
        <v>-28787.755185000002</v>
      </c>
      <c r="Y57" s="18">
        <v>0.97399999999999998</v>
      </c>
      <c r="Z57" s="18">
        <v>168135</v>
      </c>
      <c r="AA57" s="18">
        <v>1073978.3231259999</v>
      </c>
      <c r="AB57" s="18">
        <v>1087195.67296289</v>
      </c>
      <c r="AC57" s="18">
        <v>6466.2067562547199</v>
      </c>
      <c r="AD57" s="18">
        <v>-112.864428597848</v>
      </c>
      <c r="AE57" s="18">
        <v>-18976461</v>
      </c>
      <c r="AF57" s="18"/>
      <c r="AG57" s="18"/>
    </row>
    <row r="58" spans="1:33">
      <c r="A58" s="18" t="s">
        <v>699</v>
      </c>
      <c r="B58" s="18" t="s">
        <v>704</v>
      </c>
      <c r="C58" s="18" t="s">
        <v>384</v>
      </c>
      <c r="D58" s="18">
        <v>183856.82199999999</v>
      </c>
      <c r="E58" s="18">
        <v>9912</v>
      </c>
      <c r="F58" s="18">
        <v>193768.82199999999</v>
      </c>
      <c r="G58" s="18">
        <v>79324</v>
      </c>
      <c r="H58" s="18">
        <v>40587</v>
      </c>
      <c r="I58" s="18">
        <v>4600</v>
      </c>
      <c r="J58" s="18">
        <v>0</v>
      </c>
      <c r="K58" s="18">
        <v>5258</v>
      </c>
      <c r="L58" s="18">
        <v>606</v>
      </c>
      <c r="M58" s="18">
        <v>0</v>
      </c>
      <c r="N58" s="18">
        <v>9912</v>
      </c>
      <c r="O58" s="18">
        <v>127</v>
      </c>
      <c r="P58" s="18">
        <v>114646.97719999999</v>
      </c>
      <c r="Q58" s="18">
        <v>42878.25</v>
      </c>
      <c r="R58" s="18">
        <v>-623.04999999999995</v>
      </c>
      <c r="S58" s="18">
        <v>8425.2000000000007</v>
      </c>
      <c r="T58" s="18">
        <v>165327.37719999999</v>
      </c>
      <c r="U58" s="18">
        <v>193768.82199999999</v>
      </c>
      <c r="V58" s="18">
        <v>164703.4987</v>
      </c>
      <c r="W58" s="18">
        <v>623.87850000005005</v>
      </c>
      <c r="X58" s="18">
        <v>436.714950000035</v>
      </c>
      <c r="Y58" s="18">
        <v>1.002</v>
      </c>
      <c r="Z58" s="18">
        <v>28686</v>
      </c>
      <c r="AA58" s="18">
        <v>194156.35964400001</v>
      </c>
      <c r="AB58" s="18">
        <v>196545.82363336801</v>
      </c>
      <c r="AC58" s="18">
        <v>6851.62879569713</v>
      </c>
      <c r="AD58" s="18">
        <v>272.557610844561</v>
      </c>
      <c r="AE58" s="18">
        <v>7818588</v>
      </c>
      <c r="AF58" s="18"/>
      <c r="AG58" s="18"/>
    </row>
    <row r="59" spans="1:33">
      <c r="A59" s="18" t="s">
        <v>699</v>
      </c>
      <c r="B59" s="18" t="s">
        <v>705</v>
      </c>
      <c r="C59" s="18" t="s">
        <v>385</v>
      </c>
      <c r="D59" s="18">
        <v>294590.18199999997</v>
      </c>
      <c r="E59" s="18">
        <v>27407</v>
      </c>
      <c r="F59" s="18">
        <v>321997.18199999997</v>
      </c>
      <c r="G59" s="18">
        <v>150707</v>
      </c>
      <c r="H59" s="18">
        <v>50684</v>
      </c>
      <c r="I59" s="18">
        <v>3516</v>
      </c>
      <c r="J59" s="18">
        <v>0</v>
      </c>
      <c r="K59" s="18">
        <v>10503</v>
      </c>
      <c r="L59" s="18">
        <v>638</v>
      </c>
      <c r="M59" s="18">
        <v>19008</v>
      </c>
      <c r="N59" s="18">
        <v>27407</v>
      </c>
      <c r="O59" s="18">
        <v>1290</v>
      </c>
      <c r="P59" s="18">
        <v>217816.82709999999</v>
      </c>
      <c r="Q59" s="18">
        <v>54997.55</v>
      </c>
      <c r="R59" s="18">
        <v>-17795.599999999999</v>
      </c>
      <c r="S59" s="18">
        <v>20064.59</v>
      </c>
      <c r="T59" s="18">
        <v>275083.36709999997</v>
      </c>
      <c r="U59" s="18">
        <v>321997.18199999997</v>
      </c>
      <c r="V59" s="18">
        <v>273697.60470000003</v>
      </c>
      <c r="W59" s="18">
        <v>1385.7624000000101</v>
      </c>
      <c r="X59" s="18">
        <v>970.03368000000501</v>
      </c>
      <c r="Y59" s="18">
        <v>1.0029999999999999</v>
      </c>
      <c r="Z59" s="18">
        <v>43572</v>
      </c>
      <c r="AA59" s="18">
        <v>322963.17354599998</v>
      </c>
      <c r="AB59" s="18">
        <v>326937.85083442403</v>
      </c>
      <c r="AC59" s="18">
        <v>7503.3932533375601</v>
      </c>
      <c r="AD59" s="18">
        <v>924.32206848499197</v>
      </c>
      <c r="AE59" s="18">
        <v>40274561</v>
      </c>
      <c r="AF59" s="18"/>
      <c r="AG59" s="18"/>
    </row>
    <row r="60" spans="1:33">
      <c r="A60" s="18" t="s">
        <v>699</v>
      </c>
      <c r="B60" s="18" t="s">
        <v>706</v>
      </c>
      <c r="C60" s="18" t="s">
        <v>386</v>
      </c>
      <c r="D60" s="18">
        <v>1083310.459</v>
      </c>
      <c r="E60" s="18">
        <v>60499</v>
      </c>
      <c r="F60" s="18">
        <v>1143809.459</v>
      </c>
      <c r="G60" s="18">
        <v>509715</v>
      </c>
      <c r="H60" s="18">
        <v>139824</v>
      </c>
      <c r="I60" s="18">
        <v>74097</v>
      </c>
      <c r="J60" s="18">
        <v>0</v>
      </c>
      <c r="K60" s="18">
        <v>14177</v>
      </c>
      <c r="L60" s="18">
        <v>37954</v>
      </c>
      <c r="M60" s="18">
        <v>30721</v>
      </c>
      <c r="N60" s="18">
        <v>60499</v>
      </c>
      <c r="O60" s="18">
        <v>569</v>
      </c>
      <c r="P60" s="18">
        <v>736691.0895</v>
      </c>
      <c r="Q60" s="18">
        <v>193883.3</v>
      </c>
      <c r="R60" s="18">
        <v>-58857.4</v>
      </c>
      <c r="S60" s="18">
        <v>46201.58</v>
      </c>
      <c r="T60" s="18">
        <v>917918.56949999998</v>
      </c>
      <c r="U60" s="18">
        <v>1143809.459</v>
      </c>
      <c r="V60" s="18">
        <v>972238.04015000002</v>
      </c>
      <c r="W60" s="18">
        <v>-54319.470650000003</v>
      </c>
      <c r="X60" s="18">
        <v>-38023.629455000002</v>
      </c>
      <c r="Y60" s="18">
        <v>0.96699999999999997</v>
      </c>
      <c r="Z60" s="18">
        <v>145031</v>
      </c>
      <c r="AA60" s="18">
        <v>1106063.746853</v>
      </c>
      <c r="AB60" s="18">
        <v>1119675.96897076</v>
      </c>
      <c r="AC60" s="18">
        <v>7720.2526974975199</v>
      </c>
      <c r="AD60" s="18">
        <v>1141.1815126449601</v>
      </c>
      <c r="AE60" s="18">
        <v>165506696</v>
      </c>
      <c r="AF60" s="18"/>
      <c r="AG60" s="18"/>
    </row>
    <row r="61" spans="1:33">
      <c r="A61" s="18" t="s">
        <v>699</v>
      </c>
      <c r="B61" s="18" t="s">
        <v>707</v>
      </c>
      <c r="C61" s="18" t="s">
        <v>387</v>
      </c>
      <c r="D61" s="18">
        <v>119108.724</v>
      </c>
      <c r="E61" s="18">
        <v>6648</v>
      </c>
      <c r="F61" s="18">
        <v>125756.724</v>
      </c>
      <c r="G61" s="18">
        <v>54179</v>
      </c>
      <c r="H61" s="18">
        <v>37731</v>
      </c>
      <c r="I61" s="18">
        <v>1237</v>
      </c>
      <c r="J61" s="18">
        <v>0</v>
      </c>
      <c r="K61" s="18">
        <v>8065</v>
      </c>
      <c r="L61" s="18">
        <v>616</v>
      </c>
      <c r="M61" s="18">
        <v>4742</v>
      </c>
      <c r="N61" s="18">
        <v>6648</v>
      </c>
      <c r="O61" s="18">
        <v>0</v>
      </c>
      <c r="P61" s="18">
        <v>78304.9087</v>
      </c>
      <c r="Q61" s="18">
        <v>39978.050000000003</v>
      </c>
      <c r="R61" s="18">
        <v>-4554.3</v>
      </c>
      <c r="S61" s="18">
        <v>4844.66</v>
      </c>
      <c r="T61" s="18">
        <v>118573.3187</v>
      </c>
      <c r="U61" s="18">
        <v>125756.724</v>
      </c>
      <c r="V61" s="18">
        <v>106893.2154</v>
      </c>
      <c r="W61" s="18">
        <v>11680.103300000001</v>
      </c>
      <c r="X61" s="18">
        <v>8176.0723099999896</v>
      </c>
      <c r="Y61" s="18">
        <v>1.0649999999999999</v>
      </c>
      <c r="Z61" s="18">
        <v>14809</v>
      </c>
      <c r="AA61" s="18">
        <v>133930.91106000001</v>
      </c>
      <c r="AB61" s="18">
        <v>135579.18613905401</v>
      </c>
      <c r="AC61" s="18">
        <v>9155.1884758629294</v>
      </c>
      <c r="AD61" s="18">
        <v>2576.1172910103701</v>
      </c>
      <c r="AE61" s="18">
        <v>38149721</v>
      </c>
      <c r="AF61" s="18"/>
      <c r="AG61" s="18"/>
    </row>
    <row r="62" spans="1:33">
      <c r="A62" s="18" t="s">
        <v>699</v>
      </c>
      <c r="B62" s="18" t="s">
        <v>708</v>
      </c>
      <c r="C62" s="18" t="s">
        <v>388</v>
      </c>
      <c r="D62" s="18">
        <v>40218.421999999999</v>
      </c>
      <c r="E62" s="18">
        <v>6241</v>
      </c>
      <c r="F62" s="18">
        <v>46459.421999999999</v>
      </c>
      <c r="G62" s="18">
        <v>37128</v>
      </c>
      <c r="H62" s="18">
        <v>13507</v>
      </c>
      <c r="I62" s="18">
        <v>3582</v>
      </c>
      <c r="J62" s="18">
        <v>0</v>
      </c>
      <c r="K62" s="18">
        <v>4641</v>
      </c>
      <c r="L62" s="18">
        <v>3247</v>
      </c>
      <c r="M62" s="18">
        <v>27309</v>
      </c>
      <c r="N62" s="18">
        <v>6241</v>
      </c>
      <c r="O62" s="18">
        <v>6389</v>
      </c>
      <c r="P62" s="18">
        <v>53661.098400000003</v>
      </c>
      <c r="Q62" s="18">
        <v>18470.5</v>
      </c>
      <c r="R62" s="18">
        <v>-31403.25</v>
      </c>
      <c r="S62" s="18">
        <v>662.32</v>
      </c>
      <c r="T62" s="18">
        <v>41390.668400000002</v>
      </c>
      <c r="U62" s="18">
        <v>46459.421999999999</v>
      </c>
      <c r="V62" s="18">
        <v>39490.508699999998</v>
      </c>
      <c r="W62" s="18">
        <v>1900.1596999999999</v>
      </c>
      <c r="X62" s="18">
        <v>1330.1117899999999</v>
      </c>
      <c r="Y62" s="18">
        <v>1.0289999999999999</v>
      </c>
      <c r="Z62" s="18">
        <v>7483</v>
      </c>
      <c r="AA62" s="18">
        <v>47806.745238000003</v>
      </c>
      <c r="AB62" s="18">
        <v>48395.098338586198</v>
      </c>
      <c r="AC62" s="18">
        <v>6467.33908039372</v>
      </c>
      <c r="AD62" s="18">
        <v>-111.732104458843</v>
      </c>
      <c r="AE62" s="18">
        <v>-836091</v>
      </c>
      <c r="AF62" s="18"/>
      <c r="AG62" s="18"/>
    </row>
    <row r="63" spans="1:33">
      <c r="A63" s="18" t="s">
        <v>699</v>
      </c>
      <c r="B63" s="18" t="s">
        <v>709</v>
      </c>
      <c r="C63" s="18" t="s">
        <v>389</v>
      </c>
      <c r="D63" s="18">
        <v>56021.391000000003</v>
      </c>
      <c r="E63" s="18">
        <v>1819</v>
      </c>
      <c r="F63" s="18">
        <v>57840.391000000003</v>
      </c>
      <c r="G63" s="18">
        <v>33565</v>
      </c>
      <c r="H63" s="18">
        <v>11519</v>
      </c>
      <c r="I63" s="18">
        <v>189</v>
      </c>
      <c r="J63" s="18">
        <v>0</v>
      </c>
      <c r="K63" s="18">
        <v>2910</v>
      </c>
      <c r="L63" s="18">
        <v>41</v>
      </c>
      <c r="M63" s="18">
        <v>4224</v>
      </c>
      <c r="N63" s="18">
        <v>1819</v>
      </c>
      <c r="O63" s="18">
        <v>0</v>
      </c>
      <c r="P63" s="18">
        <v>48511.494500000001</v>
      </c>
      <c r="Q63" s="18">
        <v>12425.3</v>
      </c>
      <c r="R63" s="18">
        <v>-3625.25</v>
      </c>
      <c r="S63" s="18">
        <v>828.07</v>
      </c>
      <c r="T63" s="18">
        <v>58139.614500000003</v>
      </c>
      <c r="U63" s="18">
        <v>57840.391000000003</v>
      </c>
      <c r="V63" s="18">
        <v>49164.332349999997</v>
      </c>
      <c r="W63" s="18">
        <v>8975.2821499999991</v>
      </c>
      <c r="X63" s="18">
        <v>6282.6975050000001</v>
      </c>
      <c r="Y63" s="18">
        <v>1.109</v>
      </c>
      <c r="Z63" s="18">
        <v>7546</v>
      </c>
      <c r="AA63" s="18">
        <v>64144.993619000001</v>
      </c>
      <c r="AB63" s="18">
        <v>64934.420000045997</v>
      </c>
      <c r="AC63" s="18">
        <v>8605.1444473954398</v>
      </c>
      <c r="AD63" s="18">
        <v>2026.07326254288</v>
      </c>
      <c r="AE63" s="18">
        <v>15288749</v>
      </c>
      <c r="AF63" s="18"/>
      <c r="AG63" s="18"/>
    </row>
    <row r="64" spans="1:33">
      <c r="A64" s="18" t="s">
        <v>699</v>
      </c>
      <c r="B64" s="18" t="s">
        <v>710</v>
      </c>
      <c r="C64" s="18" t="s">
        <v>390</v>
      </c>
      <c r="D64" s="18">
        <v>12880.977999999999</v>
      </c>
      <c r="E64" s="18">
        <v>357</v>
      </c>
      <c r="F64" s="18">
        <v>13237.977999999999</v>
      </c>
      <c r="G64" s="18">
        <v>2381</v>
      </c>
      <c r="H64" s="18">
        <v>12689</v>
      </c>
      <c r="I64" s="18">
        <v>21</v>
      </c>
      <c r="J64" s="18">
        <v>0</v>
      </c>
      <c r="K64" s="18">
        <v>373</v>
      </c>
      <c r="L64" s="18">
        <v>0</v>
      </c>
      <c r="M64" s="18">
        <v>0</v>
      </c>
      <c r="N64" s="18">
        <v>357</v>
      </c>
      <c r="O64" s="18">
        <v>10</v>
      </c>
      <c r="P64" s="18">
        <v>3441.2593000000002</v>
      </c>
      <c r="Q64" s="18">
        <v>11120.55</v>
      </c>
      <c r="R64" s="18">
        <v>-8.5</v>
      </c>
      <c r="S64" s="18">
        <v>303.45</v>
      </c>
      <c r="T64" s="18">
        <v>14856.7593</v>
      </c>
      <c r="U64" s="18">
        <v>13237.977999999999</v>
      </c>
      <c r="V64" s="18">
        <v>11252.281300000001</v>
      </c>
      <c r="W64" s="18">
        <v>3604.4780000000001</v>
      </c>
      <c r="X64" s="18">
        <v>2523.1345999999999</v>
      </c>
      <c r="Y64" s="18">
        <v>1.1910000000000001</v>
      </c>
      <c r="Z64" s="18">
        <v>3627</v>
      </c>
      <c r="AA64" s="18">
        <v>15766.431798</v>
      </c>
      <c r="AB64" s="18">
        <v>15960.467785753501</v>
      </c>
      <c r="AC64" s="18">
        <v>4400.4598251319203</v>
      </c>
      <c r="AD64" s="18">
        <v>-2178.6113597206399</v>
      </c>
      <c r="AE64" s="18">
        <v>-7901823</v>
      </c>
      <c r="AF64" s="18"/>
      <c r="AG64" s="18"/>
    </row>
    <row r="65" spans="1:33">
      <c r="A65" s="18" t="s">
        <v>699</v>
      </c>
      <c r="B65" s="18" t="s">
        <v>711</v>
      </c>
      <c r="C65" s="18" t="s">
        <v>391</v>
      </c>
      <c r="D65" s="18">
        <v>84948.81</v>
      </c>
      <c r="E65" s="18">
        <v>2026</v>
      </c>
      <c r="F65" s="18">
        <v>86974.81</v>
      </c>
      <c r="G65" s="18">
        <v>36170</v>
      </c>
      <c r="H65" s="18">
        <v>11741</v>
      </c>
      <c r="I65" s="18">
        <v>995</v>
      </c>
      <c r="J65" s="18">
        <v>0</v>
      </c>
      <c r="K65" s="18">
        <v>2834</v>
      </c>
      <c r="L65" s="18">
        <v>43</v>
      </c>
      <c r="M65" s="18">
        <v>6710</v>
      </c>
      <c r="N65" s="18">
        <v>2026</v>
      </c>
      <c r="O65" s="18">
        <v>0</v>
      </c>
      <c r="P65" s="18">
        <v>52276.500999999997</v>
      </c>
      <c r="Q65" s="18">
        <v>13234.5</v>
      </c>
      <c r="R65" s="18">
        <v>-5740.05</v>
      </c>
      <c r="S65" s="18">
        <v>581.4</v>
      </c>
      <c r="T65" s="18">
        <v>60352.351000000002</v>
      </c>
      <c r="U65" s="18">
        <v>86974.81</v>
      </c>
      <c r="V65" s="18">
        <v>73928.588499999998</v>
      </c>
      <c r="W65" s="18">
        <v>-13576.237499999999</v>
      </c>
      <c r="X65" s="18">
        <v>-9503.3662499999991</v>
      </c>
      <c r="Y65" s="18">
        <v>0.89100000000000001</v>
      </c>
      <c r="Z65" s="18">
        <v>11451</v>
      </c>
      <c r="AA65" s="18">
        <v>77494.555710000001</v>
      </c>
      <c r="AB65" s="18">
        <v>78448.273891473102</v>
      </c>
      <c r="AC65" s="18">
        <v>6850.77931110585</v>
      </c>
      <c r="AD65" s="18">
        <v>271.70812625328102</v>
      </c>
      <c r="AE65" s="18">
        <v>3111330</v>
      </c>
      <c r="AF65" s="18"/>
      <c r="AG65" s="18"/>
    </row>
    <row r="66" spans="1:33">
      <c r="A66" s="18" t="s">
        <v>699</v>
      </c>
      <c r="B66" s="18" t="s">
        <v>712</v>
      </c>
      <c r="C66" s="18" t="s">
        <v>392</v>
      </c>
      <c r="D66" s="18">
        <v>32373.124</v>
      </c>
      <c r="E66" s="18">
        <v>1242</v>
      </c>
      <c r="F66" s="18">
        <v>33615.124000000003</v>
      </c>
      <c r="G66" s="18">
        <v>15858</v>
      </c>
      <c r="H66" s="18">
        <v>10013</v>
      </c>
      <c r="I66" s="18">
        <v>97</v>
      </c>
      <c r="J66" s="18">
        <v>1711</v>
      </c>
      <c r="K66" s="18">
        <v>0</v>
      </c>
      <c r="L66" s="18">
        <v>25</v>
      </c>
      <c r="M66" s="18">
        <v>4150</v>
      </c>
      <c r="N66" s="18">
        <v>1242</v>
      </c>
      <c r="O66" s="18">
        <v>0</v>
      </c>
      <c r="P66" s="18">
        <v>22919.5674</v>
      </c>
      <c r="Q66" s="18">
        <v>10047.85</v>
      </c>
      <c r="R66" s="18">
        <v>-3548.75</v>
      </c>
      <c r="S66" s="18">
        <v>350.2</v>
      </c>
      <c r="T66" s="18">
        <v>29768.867399999999</v>
      </c>
      <c r="U66" s="18">
        <v>33615.124000000003</v>
      </c>
      <c r="V66" s="18">
        <v>28572.8554</v>
      </c>
      <c r="W66" s="18">
        <v>1196.0119999999999</v>
      </c>
      <c r="X66" s="18">
        <v>837.20840000000203</v>
      </c>
      <c r="Y66" s="18">
        <v>1.0249999999999999</v>
      </c>
      <c r="Z66" s="18">
        <v>5253</v>
      </c>
      <c r="AA66" s="18">
        <v>34455.502099999998</v>
      </c>
      <c r="AB66" s="18">
        <v>34879.542711672402</v>
      </c>
      <c r="AC66" s="18">
        <v>6639.9281765985997</v>
      </c>
      <c r="AD66" s="18">
        <v>60.856991746032698</v>
      </c>
      <c r="AE66" s="18">
        <v>319682</v>
      </c>
      <c r="AF66" s="18"/>
      <c r="AG66" s="18"/>
    </row>
    <row r="67" spans="1:33">
      <c r="A67" s="18" t="s">
        <v>713</v>
      </c>
      <c r="B67" s="18" t="s">
        <v>714</v>
      </c>
      <c r="C67" s="18" t="s">
        <v>394</v>
      </c>
      <c r="D67" s="18">
        <v>44595.748</v>
      </c>
      <c r="E67" s="18">
        <v>3693</v>
      </c>
      <c r="F67" s="18">
        <v>48288.748</v>
      </c>
      <c r="G67" s="18">
        <v>20996</v>
      </c>
      <c r="H67" s="18">
        <v>5998</v>
      </c>
      <c r="I67" s="18">
        <v>788</v>
      </c>
      <c r="J67" s="18">
        <v>0</v>
      </c>
      <c r="K67" s="18">
        <v>1387</v>
      </c>
      <c r="L67" s="18">
        <v>0</v>
      </c>
      <c r="M67" s="18">
        <v>3561</v>
      </c>
      <c r="N67" s="18">
        <v>3693</v>
      </c>
      <c r="O67" s="18">
        <v>0</v>
      </c>
      <c r="P67" s="18">
        <v>30345.518800000002</v>
      </c>
      <c r="Q67" s="18">
        <v>6947.05</v>
      </c>
      <c r="R67" s="18">
        <v>-3026.85</v>
      </c>
      <c r="S67" s="18">
        <v>2533.6799999999998</v>
      </c>
      <c r="T67" s="18">
        <v>36799.398800000003</v>
      </c>
      <c r="U67" s="18">
        <v>48288.748</v>
      </c>
      <c r="V67" s="18">
        <v>41045.435799999999</v>
      </c>
      <c r="W67" s="18">
        <v>-4246.0370000000003</v>
      </c>
      <c r="X67" s="18">
        <v>-2972.2258999999999</v>
      </c>
      <c r="Y67" s="18">
        <v>0.93799999999999994</v>
      </c>
      <c r="Z67" s="18">
        <v>6793</v>
      </c>
      <c r="AA67" s="18">
        <v>45294.845624000001</v>
      </c>
      <c r="AB67" s="18">
        <v>45852.285013165398</v>
      </c>
      <c r="AC67" s="18">
        <v>6749.931549119</v>
      </c>
      <c r="AD67" s="18">
        <v>170.86036426643301</v>
      </c>
      <c r="AE67" s="18">
        <v>1160654</v>
      </c>
      <c r="AF67" s="18"/>
      <c r="AG67" s="18"/>
    </row>
    <row r="68" spans="1:33">
      <c r="A68" s="18" t="s">
        <v>713</v>
      </c>
      <c r="B68" s="18" t="s">
        <v>715</v>
      </c>
      <c r="C68" s="18" t="s">
        <v>395</v>
      </c>
      <c r="D68" s="18">
        <v>155110.82800000001</v>
      </c>
      <c r="E68" s="18">
        <v>15067</v>
      </c>
      <c r="F68" s="18">
        <v>170177.82800000001</v>
      </c>
      <c r="G68" s="18">
        <v>123847</v>
      </c>
      <c r="H68" s="18">
        <v>26994</v>
      </c>
      <c r="I68" s="18">
        <v>785</v>
      </c>
      <c r="J68" s="18">
        <v>0</v>
      </c>
      <c r="K68" s="18">
        <v>7361</v>
      </c>
      <c r="L68" s="18">
        <v>430</v>
      </c>
      <c r="M68" s="18">
        <v>73758</v>
      </c>
      <c r="N68" s="18">
        <v>15067</v>
      </c>
      <c r="O68" s="18">
        <v>636</v>
      </c>
      <c r="P68" s="18">
        <v>178996.06909999999</v>
      </c>
      <c r="Q68" s="18">
        <v>29869</v>
      </c>
      <c r="R68" s="18">
        <v>-63600.4</v>
      </c>
      <c r="S68" s="18">
        <v>268.08999999999997</v>
      </c>
      <c r="T68" s="18">
        <v>145532.7591</v>
      </c>
      <c r="U68" s="18">
        <v>170177.82800000001</v>
      </c>
      <c r="V68" s="18">
        <v>144651.1538</v>
      </c>
      <c r="W68" s="18">
        <v>881.60529999999596</v>
      </c>
      <c r="X68" s="18">
        <v>617.123709999997</v>
      </c>
      <c r="Y68" s="18">
        <v>1.004</v>
      </c>
      <c r="Z68" s="18">
        <v>17762</v>
      </c>
      <c r="AA68" s="18">
        <v>170858.53931200001</v>
      </c>
      <c r="AB68" s="18">
        <v>172961.27922590499</v>
      </c>
      <c r="AC68" s="18">
        <v>9737.7141777899706</v>
      </c>
      <c r="AD68" s="18">
        <v>3158.6429929373999</v>
      </c>
      <c r="AE68" s="18">
        <v>56103817</v>
      </c>
      <c r="AF68" s="18"/>
      <c r="AG68" s="18"/>
    </row>
    <row r="69" spans="1:33">
      <c r="A69" s="18" t="s">
        <v>713</v>
      </c>
      <c r="B69" s="18" t="s">
        <v>716</v>
      </c>
      <c r="C69" s="18" t="s">
        <v>396</v>
      </c>
      <c r="D69" s="18">
        <v>180802.10699999999</v>
      </c>
      <c r="E69" s="18">
        <v>6814</v>
      </c>
      <c r="F69" s="18">
        <v>187616.10699999999</v>
      </c>
      <c r="G69" s="18">
        <v>78973</v>
      </c>
      <c r="H69" s="18">
        <v>80415</v>
      </c>
      <c r="I69" s="18">
        <v>5292</v>
      </c>
      <c r="J69" s="18">
        <v>0</v>
      </c>
      <c r="K69" s="18">
        <v>7577</v>
      </c>
      <c r="L69" s="18">
        <v>63</v>
      </c>
      <c r="M69" s="18">
        <v>15584</v>
      </c>
      <c r="N69" s="18">
        <v>6814</v>
      </c>
      <c r="O69" s="18">
        <v>12</v>
      </c>
      <c r="P69" s="18">
        <v>114139.67690000001</v>
      </c>
      <c r="Q69" s="18">
        <v>79291.399999999994</v>
      </c>
      <c r="R69" s="18">
        <v>-13310.15</v>
      </c>
      <c r="S69" s="18">
        <v>3142.62</v>
      </c>
      <c r="T69" s="18">
        <v>183263.54689999999</v>
      </c>
      <c r="U69" s="18">
        <v>187616.10699999999</v>
      </c>
      <c r="V69" s="18">
        <v>159473.69094999999</v>
      </c>
      <c r="W69" s="18">
        <v>23789.855950000001</v>
      </c>
      <c r="X69" s="18">
        <v>16652.899164999999</v>
      </c>
      <c r="Y69" s="18">
        <v>1.089</v>
      </c>
      <c r="Z69" s="18">
        <v>28906</v>
      </c>
      <c r="AA69" s="18">
        <v>204313.940523</v>
      </c>
      <c r="AB69" s="18">
        <v>206828.41290134899</v>
      </c>
      <c r="AC69" s="18">
        <v>7155.2069778367304</v>
      </c>
      <c r="AD69" s="18">
        <v>576.13579298416505</v>
      </c>
      <c r="AE69" s="18">
        <v>16653781</v>
      </c>
      <c r="AF69" s="18"/>
      <c r="AG69" s="18"/>
    </row>
    <row r="70" spans="1:33">
      <c r="A70" s="18" t="s">
        <v>713</v>
      </c>
      <c r="B70" s="18" t="s">
        <v>717</v>
      </c>
      <c r="C70" s="18" t="s">
        <v>397</v>
      </c>
      <c r="D70" s="18">
        <v>46656.055999999997</v>
      </c>
      <c r="E70" s="18">
        <v>2175</v>
      </c>
      <c r="F70" s="18">
        <v>48831.055999999997</v>
      </c>
      <c r="G70" s="18">
        <v>37733</v>
      </c>
      <c r="H70" s="18">
        <v>5286</v>
      </c>
      <c r="I70" s="18">
        <v>4040</v>
      </c>
      <c r="J70" s="18">
        <v>0</v>
      </c>
      <c r="K70" s="18">
        <v>233</v>
      </c>
      <c r="L70" s="18">
        <v>1098</v>
      </c>
      <c r="M70" s="18">
        <v>14356</v>
      </c>
      <c r="N70" s="18">
        <v>2175</v>
      </c>
      <c r="O70" s="18">
        <v>8</v>
      </c>
      <c r="P70" s="18">
        <v>54535.5049</v>
      </c>
      <c r="Q70" s="18">
        <v>8125.15</v>
      </c>
      <c r="R70" s="18">
        <v>-13142.7</v>
      </c>
      <c r="S70" s="18">
        <v>-591.77</v>
      </c>
      <c r="T70" s="18">
        <v>48926.1849</v>
      </c>
      <c r="U70" s="18">
        <v>48831.055999999997</v>
      </c>
      <c r="V70" s="18">
        <v>41506.397599999997</v>
      </c>
      <c r="W70" s="18">
        <v>7419.78730000001</v>
      </c>
      <c r="X70" s="18">
        <v>5193.8511100000096</v>
      </c>
      <c r="Y70" s="18">
        <v>1.1060000000000001</v>
      </c>
      <c r="Z70" s="18">
        <v>9152</v>
      </c>
      <c r="AA70" s="18">
        <v>54007.147936000001</v>
      </c>
      <c r="AB70" s="18">
        <v>54671.808807259396</v>
      </c>
      <c r="AC70" s="18">
        <v>5973.75533296104</v>
      </c>
      <c r="AD70" s="18">
        <v>-605.315851891531</v>
      </c>
      <c r="AE70" s="18">
        <v>-5539851</v>
      </c>
      <c r="AF70" s="18"/>
      <c r="AG70" s="18"/>
    </row>
    <row r="71" spans="1:33">
      <c r="A71" s="18" t="s">
        <v>713</v>
      </c>
      <c r="B71" s="18" t="s">
        <v>718</v>
      </c>
      <c r="C71" s="18" t="s">
        <v>398</v>
      </c>
      <c r="D71" s="18">
        <v>48372.334999999999</v>
      </c>
      <c r="E71" s="18">
        <v>2462</v>
      </c>
      <c r="F71" s="18">
        <v>50834.334999999999</v>
      </c>
      <c r="G71" s="18">
        <v>29511</v>
      </c>
      <c r="H71" s="18">
        <v>6276</v>
      </c>
      <c r="I71" s="18">
        <v>1734</v>
      </c>
      <c r="J71" s="18">
        <v>0</v>
      </c>
      <c r="K71" s="18">
        <v>2299</v>
      </c>
      <c r="L71" s="18">
        <v>29</v>
      </c>
      <c r="M71" s="18">
        <v>1946</v>
      </c>
      <c r="N71" s="18">
        <v>2462</v>
      </c>
      <c r="O71" s="18">
        <v>168</v>
      </c>
      <c r="P71" s="18">
        <v>42652.248299999999</v>
      </c>
      <c r="Q71" s="18">
        <v>8762.65</v>
      </c>
      <c r="R71" s="18">
        <v>-1821.55</v>
      </c>
      <c r="S71" s="18">
        <v>1761.88</v>
      </c>
      <c r="T71" s="18">
        <v>51355.228300000002</v>
      </c>
      <c r="U71" s="18">
        <v>50834.334999999999</v>
      </c>
      <c r="V71" s="18">
        <v>43209.18475</v>
      </c>
      <c r="W71" s="18">
        <v>8146.0435499999903</v>
      </c>
      <c r="X71" s="18">
        <v>5702.230485</v>
      </c>
      <c r="Y71" s="18">
        <v>1.1120000000000001</v>
      </c>
      <c r="Z71" s="18">
        <v>13422</v>
      </c>
      <c r="AA71" s="18">
        <v>56527.78052</v>
      </c>
      <c r="AB71" s="18">
        <v>57223.462578517603</v>
      </c>
      <c r="AC71" s="18">
        <v>4263.4080299893903</v>
      </c>
      <c r="AD71" s="18">
        <v>-2315.6631548631699</v>
      </c>
      <c r="AE71" s="18">
        <v>-31080831</v>
      </c>
      <c r="AF71" s="18"/>
      <c r="AG71" s="18"/>
    </row>
    <row r="72" spans="1:33">
      <c r="A72" s="18" t="s">
        <v>713</v>
      </c>
      <c r="B72" s="18" t="s">
        <v>719</v>
      </c>
      <c r="C72" s="18" t="s">
        <v>399</v>
      </c>
      <c r="D72" s="18">
        <v>846262.41099999996</v>
      </c>
      <c r="E72" s="18">
        <v>49778</v>
      </c>
      <c r="F72" s="18">
        <v>896040.41099999996</v>
      </c>
      <c r="G72" s="18">
        <v>582845</v>
      </c>
      <c r="H72" s="18">
        <v>150893</v>
      </c>
      <c r="I72" s="18">
        <v>29480</v>
      </c>
      <c r="J72" s="18">
        <v>0</v>
      </c>
      <c r="K72" s="18">
        <v>22486</v>
      </c>
      <c r="L72" s="18">
        <v>2928</v>
      </c>
      <c r="M72" s="18">
        <v>79859</v>
      </c>
      <c r="N72" s="18">
        <v>49778</v>
      </c>
      <c r="O72" s="18">
        <v>9</v>
      </c>
      <c r="P72" s="18">
        <v>842385.87849999999</v>
      </c>
      <c r="Q72" s="18">
        <v>172430.15</v>
      </c>
      <c r="R72" s="18">
        <v>-70376.600000000006</v>
      </c>
      <c r="S72" s="18">
        <v>28735.27</v>
      </c>
      <c r="T72" s="18">
        <v>973174.69850000006</v>
      </c>
      <c r="U72" s="18">
        <v>896040.41099999996</v>
      </c>
      <c r="V72" s="18">
        <v>761634.34935000003</v>
      </c>
      <c r="W72" s="18">
        <v>211540.34914999999</v>
      </c>
      <c r="X72" s="18">
        <v>148078.244405</v>
      </c>
      <c r="Y72" s="18">
        <v>1.165</v>
      </c>
      <c r="Z72" s="18">
        <v>147526</v>
      </c>
      <c r="AA72" s="18">
        <v>1043887.078815</v>
      </c>
      <c r="AB72" s="18">
        <v>1056734.09854883</v>
      </c>
      <c r="AC72" s="18">
        <v>7163.0363362988801</v>
      </c>
      <c r="AD72" s="18">
        <v>583.96515144631599</v>
      </c>
      <c r="AE72" s="18">
        <v>86150043</v>
      </c>
      <c r="AF72" s="18"/>
      <c r="AG72" s="18"/>
    </row>
    <row r="73" spans="1:33">
      <c r="A73" s="18" t="s">
        <v>713</v>
      </c>
      <c r="B73" s="18" t="s">
        <v>720</v>
      </c>
      <c r="C73" s="18" t="s">
        <v>400</v>
      </c>
      <c r="D73" s="18">
        <v>38219.063999999998</v>
      </c>
      <c r="E73" s="18">
        <v>1626</v>
      </c>
      <c r="F73" s="18">
        <v>39845.063999999998</v>
      </c>
      <c r="G73" s="18">
        <v>18075</v>
      </c>
      <c r="H73" s="18">
        <v>11248</v>
      </c>
      <c r="I73" s="18">
        <v>758</v>
      </c>
      <c r="J73" s="18">
        <v>0</v>
      </c>
      <c r="K73" s="18">
        <v>2193</v>
      </c>
      <c r="L73" s="18">
        <v>46</v>
      </c>
      <c r="M73" s="18">
        <v>4300</v>
      </c>
      <c r="N73" s="18">
        <v>1626</v>
      </c>
      <c r="O73" s="18">
        <v>43</v>
      </c>
      <c r="P73" s="18">
        <v>26123.797500000001</v>
      </c>
      <c r="Q73" s="18">
        <v>12069.15</v>
      </c>
      <c r="R73" s="18">
        <v>-3730.65</v>
      </c>
      <c r="S73" s="18">
        <v>651.1</v>
      </c>
      <c r="T73" s="18">
        <v>35113.397499999999</v>
      </c>
      <c r="U73" s="18">
        <v>39845.063999999998</v>
      </c>
      <c r="V73" s="18">
        <v>33868.304400000001</v>
      </c>
      <c r="W73" s="18">
        <v>1245.0931</v>
      </c>
      <c r="X73" s="18">
        <v>871.56516999999894</v>
      </c>
      <c r="Y73" s="18">
        <v>1.022</v>
      </c>
      <c r="Z73" s="18">
        <v>7583</v>
      </c>
      <c r="AA73" s="18">
        <v>40721.655407999999</v>
      </c>
      <c r="AB73" s="18">
        <v>41222.812976895897</v>
      </c>
      <c r="AC73" s="18">
        <v>5436.2142920870201</v>
      </c>
      <c r="AD73" s="18">
        <v>-1142.8568927655499</v>
      </c>
      <c r="AE73" s="18">
        <v>-8666284</v>
      </c>
      <c r="AF73" s="18"/>
      <c r="AG73" s="18"/>
    </row>
    <row r="74" spans="1:33">
      <c r="A74" s="18" t="s">
        <v>713</v>
      </c>
      <c r="B74" s="18" t="s">
        <v>721</v>
      </c>
      <c r="C74" s="18" t="s">
        <v>401</v>
      </c>
      <c r="D74" s="18">
        <v>243383.43700000001</v>
      </c>
      <c r="E74" s="18">
        <v>19514</v>
      </c>
      <c r="F74" s="18">
        <v>262897.43699999998</v>
      </c>
      <c r="G74" s="18">
        <v>181065</v>
      </c>
      <c r="H74" s="18">
        <v>35075</v>
      </c>
      <c r="I74" s="18">
        <v>4261</v>
      </c>
      <c r="J74" s="18">
        <v>228</v>
      </c>
      <c r="K74" s="18">
        <v>8439</v>
      </c>
      <c r="L74" s="18">
        <v>1276</v>
      </c>
      <c r="M74" s="18">
        <v>52245</v>
      </c>
      <c r="N74" s="18">
        <v>19514</v>
      </c>
      <c r="O74" s="18">
        <v>0</v>
      </c>
      <c r="P74" s="18">
        <v>261693.2445</v>
      </c>
      <c r="Q74" s="18">
        <v>40802.550000000003</v>
      </c>
      <c r="R74" s="18">
        <v>-45492.85</v>
      </c>
      <c r="S74" s="18">
        <v>7705.25</v>
      </c>
      <c r="T74" s="18">
        <v>264708.19449999998</v>
      </c>
      <c r="U74" s="18">
        <v>262897.43699999998</v>
      </c>
      <c r="V74" s="18">
        <v>223462.82144999999</v>
      </c>
      <c r="W74" s="18">
        <v>41245.373050000002</v>
      </c>
      <c r="X74" s="18">
        <v>28871.761135000001</v>
      </c>
      <c r="Y74" s="18">
        <v>1.1100000000000001</v>
      </c>
      <c r="Z74" s="18">
        <v>31615</v>
      </c>
      <c r="AA74" s="18">
        <v>291816.15506999998</v>
      </c>
      <c r="AB74" s="18">
        <v>295407.50894238497</v>
      </c>
      <c r="AC74" s="18">
        <v>9343.9034933539297</v>
      </c>
      <c r="AD74" s="18">
        <v>2764.8323085013599</v>
      </c>
      <c r="AE74" s="18">
        <v>87410173</v>
      </c>
      <c r="AF74" s="18"/>
      <c r="AG74" s="18"/>
    </row>
    <row r="75" spans="1:33">
      <c r="A75" s="18" t="s">
        <v>713</v>
      </c>
      <c r="B75" s="18" t="s">
        <v>722</v>
      </c>
      <c r="C75" s="18" t="s">
        <v>402</v>
      </c>
      <c r="D75" s="18">
        <v>75003.585000000006</v>
      </c>
      <c r="E75" s="18">
        <v>5053</v>
      </c>
      <c r="F75" s="18">
        <v>80056.585000000006</v>
      </c>
      <c r="G75" s="18">
        <v>53886</v>
      </c>
      <c r="H75" s="18">
        <v>6422</v>
      </c>
      <c r="I75" s="18">
        <v>1510</v>
      </c>
      <c r="J75" s="18">
        <v>0</v>
      </c>
      <c r="K75" s="18">
        <v>4814</v>
      </c>
      <c r="L75" s="18">
        <v>29</v>
      </c>
      <c r="M75" s="18">
        <v>18162</v>
      </c>
      <c r="N75" s="18">
        <v>5053</v>
      </c>
      <c r="O75" s="18">
        <v>568</v>
      </c>
      <c r="P75" s="18">
        <v>77881.435800000007</v>
      </c>
      <c r="Q75" s="18">
        <v>10834.1</v>
      </c>
      <c r="R75" s="18">
        <v>-15945.15</v>
      </c>
      <c r="S75" s="18">
        <v>1207.51</v>
      </c>
      <c r="T75" s="18">
        <v>73977.895799999998</v>
      </c>
      <c r="U75" s="18">
        <v>80056.585000000006</v>
      </c>
      <c r="V75" s="18">
        <v>68048.097250000006</v>
      </c>
      <c r="W75" s="18">
        <v>5929.7985500000104</v>
      </c>
      <c r="X75" s="18">
        <v>4150.8589849999998</v>
      </c>
      <c r="Y75" s="18">
        <v>1.052</v>
      </c>
      <c r="Z75" s="18">
        <v>11558</v>
      </c>
      <c r="AA75" s="18">
        <v>84219.527419999999</v>
      </c>
      <c r="AB75" s="18">
        <v>85256.009193456499</v>
      </c>
      <c r="AC75" s="18">
        <v>7376.3634879266701</v>
      </c>
      <c r="AD75" s="18">
        <v>797.29230307410705</v>
      </c>
      <c r="AE75" s="18">
        <v>9215104</v>
      </c>
      <c r="AF75" s="18"/>
      <c r="AG75" s="18"/>
    </row>
    <row r="76" spans="1:33">
      <c r="A76" s="18" t="s">
        <v>713</v>
      </c>
      <c r="B76" s="18" t="s">
        <v>723</v>
      </c>
      <c r="C76" s="18" t="s">
        <v>403</v>
      </c>
      <c r="D76" s="18">
        <v>129549.61199999999</v>
      </c>
      <c r="E76" s="18">
        <v>7554</v>
      </c>
      <c r="F76" s="18">
        <v>137103.61199999999</v>
      </c>
      <c r="G76" s="18">
        <v>86370</v>
      </c>
      <c r="H76" s="18">
        <v>24465</v>
      </c>
      <c r="I76" s="18">
        <v>1150</v>
      </c>
      <c r="J76" s="18">
        <v>0</v>
      </c>
      <c r="K76" s="18">
        <v>8608</v>
      </c>
      <c r="L76" s="18">
        <v>17</v>
      </c>
      <c r="M76" s="18">
        <v>28724</v>
      </c>
      <c r="N76" s="18">
        <v>7554</v>
      </c>
      <c r="O76" s="18">
        <v>0</v>
      </c>
      <c r="P76" s="18">
        <v>124830.561</v>
      </c>
      <c r="Q76" s="18">
        <v>29089.55</v>
      </c>
      <c r="R76" s="18">
        <v>-24429.85</v>
      </c>
      <c r="S76" s="18">
        <v>1537.82</v>
      </c>
      <c r="T76" s="18">
        <v>131028.08100000001</v>
      </c>
      <c r="U76" s="18">
        <v>137103.61199999999</v>
      </c>
      <c r="V76" s="18">
        <v>116538.0702</v>
      </c>
      <c r="W76" s="18">
        <v>14490.0108</v>
      </c>
      <c r="X76" s="18">
        <v>10143.00756</v>
      </c>
      <c r="Y76" s="18">
        <v>1.0740000000000001</v>
      </c>
      <c r="Z76" s="18">
        <v>18642</v>
      </c>
      <c r="AA76" s="18">
        <v>147249.27928799999</v>
      </c>
      <c r="AB76" s="18">
        <v>149061.46226755399</v>
      </c>
      <c r="AC76" s="18">
        <v>7996.0016236216097</v>
      </c>
      <c r="AD76" s="18">
        <v>1416.9304387690499</v>
      </c>
      <c r="AE76" s="18">
        <v>26414417</v>
      </c>
      <c r="AF76" s="18"/>
      <c r="AG76" s="18"/>
    </row>
    <row r="77" spans="1:33">
      <c r="A77" s="18" t="s">
        <v>713</v>
      </c>
      <c r="B77" s="18" t="s">
        <v>724</v>
      </c>
      <c r="C77" s="18" t="s">
        <v>404</v>
      </c>
      <c r="D77" s="18">
        <v>93460.83</v>
      </c>
      <c r="E77" s="18">
        <v>4561</v>
      </c>
      <c r="F77" s="18">
        <v>98021.83</v>
      </c>
      <c r="G77" s="18">
        <v>44760</v>
      </c>
      <c r="H77" s="18">
        <v>10285</v>
      </c>
      <c r="I77" s="18">
        <v>751</v>
      </c>
      <c r="J77" s="18">
        <v>0</v>
      </c>
      <c r="K77" s="18">
        <v>5620</v>
      </c>
      <c r="L77" s="18">
        <v>33</v>
      </c>
      <c r="M77" s="18">
        <v>4</v>
      </c>
      <c r="N77" s="18">
        <v>4561</v>
      </c>
      <c r="O77" s="18">
        <v>0</v>
      </c>
      <c r="P77" s="18">
        <v>64691.627999999997</v>
      </c>
      <c r="Q77" s="18">
        <v>14157.6</v>
      </c>
      <c r="R77" s="18">
        <v>-31.45</v>
      </c>
      <c r="S77" s="18">
        <v>3876.17</v>
      </c>
      <c r="T77" s="18">
        <v>82693.948000000004</v>
      </c>
      <c r="U77" s="18">
        <v>98021.83</v>
      </c>
      <c r="V77" s="18">
        <v>83318.555500000002</v>
      </c>
      <c r="W77" s="18">
        <v>-624.60749999999803</v>
      </c>
      <c r="X77" s="18">
        <v>-437.22524999999899</v>
      </c>
      <c r="Y77" s="18">
        <v>0.996</v>
      </c>
      <c r="Z77" s="18">
        <v>14833</v>
      </c>
      <c r="AA77" s="18">
        <v>97629.742679999996</v>
      </c>
      <c r="AB77" s="18">
        <v>98831.2627067086</v>
      </c>
      <c r="AC77" s="18">
        <v>6662.9314843058501</v>
      </c>
      <c r="AD77" s="18">
        <v>83.860299453279396</v>
      </c>
      <c r="AE77" s="18">
        <v>1243900</v>
      </c>
      <c r="AF77" s="18"/>
      <c r="AG77" s="18"/>
    </row>
    <row r="78" spans="1:33">
      <c r="A78" s="18" t="s">
        <v>713</v>
      </c>
      <c r="B78" s="18" t="s">
        <v>725</v>
      </c>
      <c r="C78" s="18" t="s">
        <v>405</v>
      </c>
      <c r="D78" s="18">
        <v>167427.09599999999</v>
      </c>
      <c r="E78" s="18">
        <v>12313</v>
      </c>
      <c r="F78" s="18">
        <v>179740.09599999999</v>
      </c>
      <c r="G78" s="18">
        <v>89548</v>
      </c>
      <c r="H78" s="18">
        <v>44068</v>
      </c>
      <c r="I78" s="18">
        <v>9836</v>
      </c>
      <c r="J78" s="18">
        <v>0</v>
      </c>
      <c r="K78" s="18">
        <v>3669</v>
      </c>
      <c r="L78" s="18">
        <v>1540</v>
      </c>
      <c r="M78" s="18">
        <v>22607</v>
      </c>
      <c r="N78" s="18">
        <v>12313</v>
      </c>
      <c r="O78" s="18">
        <v>446</v>
      </c>
      <c r="P78" s="18">
        <v>129423.72440000001</v>
      </c>
      <c r="Q78" s="18">
        <v>48937.05</v>
      </c>
      <c r="R78" s="18">
        <v>-20904.05</v>
      </c>
      <c r="S78" s="18">
        <v>6622.86</v>
      </c>
      <c r="T78" s="18">
        <v>164079.58439999999</v>
      </c>
      <c r="U78" s="18">
        <v>179740.09599999999</v>
      </c>
      <c r="V78" s="18">
        <v>152779.0816</v>
      </c>
      <c r="W78" s="18">
        <v>11300.5028</v>
      </c>
      <c r="X78" s="18">
        <v>7910.35196000001</v>
      </c>
      <c r="Y78" s="18">
        <v>1.044</v>
      </c>
      <c r="Z78" s="18">
        <v>27544</v>
      </c>
      <c r="AA78" s="18">
        <v>187648.66022399999</v>
      </c>
      <c r="AB78" s="18">
        <v>189958.03457094601</v>
      </c>
      <c r="AC78" s="18">
        <v>6896.5304447773196</v>
      </c>
      <c r="AD78" s="18">
        <v>317.45925992475298</v>
      </c>
      <c r="AE78" s="18">
        <v>8744098</v>
      </c>
      <c r="AF78" s="18"/>
      <c r="AG78" s="18"/>
    </row>
    <row r="79" spans="1:33">
      <c r="A79" s="18" t="s">
        <v>713</v>
      </c>
      <c r="B79" s="18" t="s">
        <v>726</v>
      </c>
      <c r="C79" s="18" t="s">
        <v>406</v>
      </c>
      <c r="D79" s="18">
        <v>241342.80799999999</v>
      </c>
      <c r="E79" s="18">
        <v>7838</v>
      </c>
      <c r="F79" s="18">
        <v>249180.80799999999</v>
      </c>
      <c r="G79" s="18">
        <v>118535</v>
      </c>
      <c r="H79" s="18">
        <v>53001</v>
      </c>
      <c r="I79" s="18">
        <v>42974</v>
      </c>
      <c r="J79" s="18">
        <v>0</v>
      </c>
      <c r="K79" s="18">
        <v>10045</v>
      </c>
      <c r="L79" s="18">
        <v>33567</v>
      </c>
      <c r="M79" s="18">
        <v>6439</v>
      </c>
      <c r="N79" s="18">
        <v>7838</v>
      </c>
      <c r="O79" s="18">
        <v>227</v>
      </c>
      <c r="P79" s="18">
        <v>171318.6355</v>
      </c>
      <c r="Q79" s="18">
        <v>90117</v>
      </c>
      <c r="R79" s="18">
        <v>-34198.050000000003</v>
      </c>
      <c r="S79" s="18">
        <v>5567.67</v>
      </c>
      <c r="T79" s="18">
        <v>232805.2555</v>
      </c>
      <c r="U79" s="18">
        <v>249180.80799999999</v>
      </c>
      <c r="V79" s="18">
        <v>211803.6868</v>
      </c>
      <c r="W79" s="18">
        <v>21001.5687</v>
      </c>
      <c r="X79" s="18">
        <v>14701.09809</v>
      </c>
      <c r="Y79" s="18">
        <v>1.0589999999999999</v>
      </c>
      <c r="Z79" s="18">
        <v>34521</v>
      </c>
      <c r="AA79" s="18">
        <v>263882.47567199997</v>
      </c>
      <c r="AB79" s="18">
        <v>267130.05238903197</v>
      </c>
      <c r="AC79" s="18">
        <v>7738.1898667197202</v>
      </c>
      <c r="AD79" s="18">
        <v>1159.1186818671599</v>
      </c>
      <c r="AE79" s="18">
        <v>40013936</v>
      </c>
      <c r="AF79" s="18"/>
      <c r="AG79" s="18"/>
    </row>
    <row r="80" spans="1:33">
      <c r="A80" s="18" t="s">
        <v>727</v>
      </c>
      <c r="B80" s="18" t="s">
        <v>728</v>
      </c>
      <c r="C80" s="18" t="s">
        <v>408</v>
      </c>
      <c r="D80" s="18">
        <v>122234.395</v>
      </c>
      <c r="E80" s="18">
        <v>7731</v>
      </c>
      <c r="F80" s="18">
        <v>129965.395</v>
      </c>
      <c r="G80" s="18">
        <v>72394</v>
      </c>
      <c r="H80" s="18">
        <v>24365</v>
      </c>
      <c r="I80" s="18">
        <v>2328</v>
      </c>
      <c r="J80" s="18">
        <v>0</v>
      </c>
      <c r="K80" s="18">
        <v>4571</v>
      </c>
      <c r="L80" s="18">
        <v>1416</v>
      </c>
      <c r="M80" s="18">
        <v>14227</v>
      </c>
      <c r="N80" s="18">
        <v>7731</v>
      </c>
      <c r="O80" s="18">
        <v>356</v>
      </c>
      <c r="P80" s="18">
        <v>104631.0482</v>
      </c>
      <c r="Q80" s="18">
        <v>26574.400000000001</v>
      </c>
      <c r="R80" s="18">
        <v>-13599.15</v>
      </c>
      <c r="S80" s="18">
        <v>4152.76</v>
      </c>
      <c r="T80" s="18">
        <v>121759.0582</v>
      </c>
      <c r="U80" s="18">
        <v>129965.395</v>
      </c>
      <c r="V80" s="18">
        <v>110470.58575</v>
      </c>
      <c r="W80" s="18">
        <v>11288.472449999999</v>
      </c>
      <c r="X80" s="18">
        <v>7901.9307150000104</v>
      </c>
      <c r="Y80" s="18">
        <v>1.0609999999999999</v>
      </c>
      <c r="Z80" s="18">
        <v>19896</v>
      </c>
      <c r="AA80" s="18">
        <v>137893.28409500001</v>
      </c>
      <c r="AB80" s="18">
        <v>139590.32372494001</v>
      </c>
      <c r="AC80" s="18">
        <v>7015.9993830387803</v>
      </c>
      <c r="AD80" s="18">
        <v>436.92819818621501</v>
      </c>
      <c r="AE80" s="18">
        <v>8693123</v>
      </c>
      <c r="AF80" s="18"/>
      <c r="AG80" s="18"/>
    </row>
    <row r="81" spans="1:33">
      <c r="A81" s="18" t="s">
        <v>727</v>
      </c>
      <c r="B81" s="18" t="s">
        <v>729</v>
      </c>
      <c r="C81" s="18" t="s">
        <v>409</v>
      </c>
      <c r="D81" s="18">
        <v>50339.012000000002</v>
      </c>
      <c r="E81" s="18">
        <v>2435</v>
      </c>
      <c r="F81" s="18">
        <v>52774.012000000002</v>
      </c>
      <c r="G81" s="18">
        <v>33507</v>
      </c>
      <c r="H81" s="18">
        <v>10297</v>
      </c>
      <c r="I81" s="18">
        <v>1091</v>
      </c>
      <c r="J81" s="18">
        <v>0</v>
      </c>
      <c r="K81" s="18">
        <v>1421</v>
      </c>
      <c r="L81" s="18">
        <v>122</v>
      </c>
      <c r="M81" s="18">
        <v>4708</v>
      </c>
      <c r="N81" s="18">
        <v>2435</v>
      </c>
      <c r="O81" s="18">
        <v>0</v>
      </c>
      <c r="P81" s="18">
        <v>48427.667099999999</v>
      </c>
      <c r="Q81" s="18">
        <v>10887.65</v>
      </c>
      <c r="R81" s="18">
        <v>-4105.5</v>
      </c>
      <c r="S81" s="18">
        <v>1269.3900000000001</v>
      </c>
      <c r="T81" s="18">
        <v>56479.2071</v>
      </c>
      <c r="U81" s="18">
        <v>52774.012000000002</v>
      </c>
      <c r="V81" s="18">
        <v>44857.910199999998</v>
      </c>
      <c r="W81" s="18">
        <v>11621.296899999999</v>
      </c>
      <c r="X81" s="18">
        <v>8134.9078300000001</v>
      </c>
      <c r="Y81" s="18">
        <v>1.1539999999999999</v>
      </c>
      <c r="Z81" s="18">
        <v>8286</v>
      </c>
      <c r="AA81" s="18">
        <v>60901.209847999999</v>
      </c>
      <c r="AB81" s="18">
        <v>61650.715288396401</v>
      </c>
      <c r="AC81" s="18">
        <v>7440.3470055993703</v>
      </c>
      <c r="AD81" s="18">
        <v>861.27582074680095</v>
      </c>
      <c r="AE81" s="18">
        <v>7136531</v>
      </c>
      <c r="AF81" s="18"/>
      <c r="AG81" s="18"/>
    </row>
    <row r="82" spans="1:33">
      <c r="A82" s="18" t="s">
        <v>727</v>
      </c>
      <c r="B82" s="18" t="s">
        <v>730</v>
      </c>
      <c r="C82" s="18" t="s">
        <v>410</v>
      </c>
      <c r="D82" s="18">
        <v>228712.23699999999</v>
      </c>
      <c r="E82" s="18">
        <v>12788</v>
      </c>
      <c r="F82" s="18">
        <v>241500.23699999999</v>
      </c>
      <c r="G82" s="18">
        <v>127770</v>
      </c>
      <c r="H82" s="18">
        <v>45564</v>
      </c>
      <c r="I82" s="18">
        <v>2732</v>
      </c>
      <c r="J82" s="18">
        <v>0</v>
      </c>
      <c r="K82" s="18">
        <v>7848</v>
      </c>
      <c r="L82" s="18">
        <v>1331</v>
      </c>
      <c r="M82" s="18">
        <v>36272</v>
      </c>
      <c r="N82" s="18">
        <v>12788</v>
      </c>
      <c r="O82" s="18">
        <v>101</v>
      </c>
      <c r="P82" s="18">
        <v>184665.981</v>
      </c>
      <c r="Q82" s="18">
        <v>47722.400000000001</v>
      </c>
      <c r="R82" s="18">
        <v>-32048.400000000001</v>
      </c>
      <c r="S82" s="18">
        <v>4703.5600000000004</v>
      </c>
      <c r="T82" s="18">
        <v>205043.541</v>
      </c>
      <c r="U82" s="18">
        <v>241500.23699999999</v>
      </c>
      <c r="V82" s="18">
        <v>205275.20144999999</v>
      </c>
      <c r="W82" s="18">
        <v>-231.66044999999599</v>
      </c>
      <c r="X82" s="18">
        <v>-162.16231499999699</v>
      </c>
      <c r="Y82" s="18">
        <v>0.999</v>
      </c>
      <c r="Z82" s="18">
        <v>28274</v>
      </c>
      <c r="AA82" s="18">
        <v>241258.73676299999</v>
      </c>
      <c r="AB82" s="18">
        <v>244227.885261007</v>
      </c>
      <c r="AC82" s="18">
        <v>8637.8964865603502</v>
      </c>
      <c r="AD82" s="18">
        <v>2058.82530170779</v>
      </c>
      <c r="AE82" s="18">
        <v>58211227</v>
      </c>
      <c r="AF82" s="18"/>
      <c r="AG82" s="18"/>
    </row>
    <row r="83" spans="1:33">
      <c r="A83" s="18" t="s">
        <v>727</v>
      </c>
      <c r="B83" s="18" t="s">
        <v>731</v>
      </c>
      <c r="C83" s="18" t="s">
        <v>411</v>
      </c>
      <c r="D83" s="18">
        <v>74807.974000000002</v>
      </c>
      <c r="E83" s="18">
        <v>1635</v>
      </c>
      <c r="F83" s="18">
        <v>76442.974000000002</v>
      </c>
      <c r="G83" s="18">
        <v>37772</v>
      </c>
      <c r="H83" s="18">
        <v>12024</v>
      </c>
      <c r="I83" s="18">
        <v>727</v>
      </c>
      <c r="J83" s="18">
        <v>3465</v>
      </c>
      <c r="K83" s="18">
        <v>62</v>
      </c>
      <c r="L83" s="18">
        <v>889</v>
      </c>
      <c r="M83" s="18">
        <v>3913</v>
      </c>
      <c r="N83" s="18">
        <v>1635</v>
      </c>
      <c r="O83" s="18">
        <v>288</v>
      </c>
      <c r="P83" s="18">
        <v>54591.871599999999</v>
      </c>
      <c r="Q83" s="18">
        <v>13836.3</v>
      </c>
      <c r="R83" s="18">
        <v>-4326.5</v>
      </c>
      <c r="S83" s="18">
        <v>724.54</v>
      </c>
      <c r="T83" s="18">
        <v>64826.211600000002</v>
      </c>
      <c r="U83" s="18">
        <v>76442.974000000002</v>
      </c>
      <c r="V83" s="18">
        <v>64976.527900000001</v>
      </c>
      <c r="W83" s="18">
        <v>-150.31629999999899</v>
      </c>
      <c r="X83" s="18">
        <v>-105.221409999999</v>
      </c>
      <c r="Y83" s="18">
        <v>0.999</v>
      </c>
      <c r="Z83" s="18">
        <v>9964</v>
      </c>
      <c r="AA83" s="18">
        <v>76366.531025999997</v>
      </c>
      <c r="AB83" s="18">
        <v>77306.366714175005</v>
      </c>
      <c r="AC83" s="18">
        <v>7758.5675144695897</v>
      </c>
      <c r="AD83" s="18">
        <v>1179.4963296170199</v>
      </c>
      <c r="AE83" s="18">
        <v>11752501</v>
      </c>
      <c r="AF83" s="18"/>
      <c r="AG83" s="18"/>
    </row>
    <row r="84" spans="1:33">
      <c r="A84" s="18" t="s">
        <v>727</v>
      </c>
      <c r="B84" s="18" t="s">
        <v>732</v>
      </c>
      <c r="C84" s="18" t="s">
        <v>412</v>
      </c>
      <c r="D84" s="18">
        <v>100096.45</v>
      </c>
      <c r="E84" s="18">
        <v>5225</v>
      </c>
      <c r="F84" s="18">
        <v>105321.45</v>
      </c>
      <c r="G84" s="18">
        <v>56969</v>
      </c>
      <c r="H84" s="18">
        <v>18077</v>
      </c>
      <c r="I84" s="18">
        <v>2545</v>
      </c>
      <c r="J84" s="18">
        <v>0</v>
      </c>
      <c r="K84" s="18">
        <v>3423</v>
      </c>
      <c r="L84" s="18">
        <v>457</v>
      </c>
      <c r="M84" s="18">
        <v>8291</v>
      </c>
      <c r="N84" s="18">
        <v>5225</v>
      </c>
      <c r="O84" s="18">
        <v>0</v>
      </c>
      <c r="P84" s="18">
        <v>82337.295700000002</v>
      </c>
      <c r="Q84" s="18">
        <v>20438.25</v>
      </c>
      <c r="R84" s="18">
        <v>-7435.8</v>
      </c>
      <c r="S84" s="18">
        <v>3031.78</v>
      </c>
      <c r="T84" s="18">
        <v>98371.525699999998</v>
      </c>
      <c r="U84" s="18">
        <v>105321.45</v>
      </c>
      <c r="V84" s="18">
        <v>89523.232499999998</v>
      </c>
      <c r="W84" s="18">
        <v>8848.2932000000001</v>
      </c>
      <c r="X84" s="18">
        <v>6193.8052399999997</v>
      </c>
      <c r="Y84" s="18">
        <v>1.0589999999999999</v>
      </c>
      <c r="Z84" s="18">
        <v>11980</v>
      </c>
      <c r="AA84" s="18">
        <v>111535.41555000001</v>
      </c>
      <c r="AB84" s="18">
        <v>112908.071379995</v>
      </c>
      <c r="AC84" s="18">
        <v>9424.7138046740201</v>
      </c>
      <c r="AD84" s="18">
        <v>2845.6426198214599</v>
      </c>
      <c r="AE84" s="18">
        <v>34090799</v>
      </c>
      <c r="AF84" s="18"/>
      <c r="AG84" s="18"/>
    </row>
    <row r="85" spans="1:33">
      <c r="A85" s="18" t="s">
        <v>727</v>
      </c>
      <c r="B85" s="18" t="s">
        <v>733</v>
      </c>
      <c r="C85" s="18" t="s">
        <v>413</v>
      </c>
      <c r="D85" s="18">
        <v>49558.491000000002</v>
      </c>
      <c r="E85" s="18">
        <v>1684</v>
      </c>
      <c r="F85" s="18">
        <v>51242.491000000002</v>
      </c>
      <c r="G85" s="18">
        <v>34742</v>
      </c>
      <c r="H85" s="18">
        <v>6786</v>
      </c>
      <c r="I85" s="18">
        <v>522</v>
      </c>
      <c r="J85" s="18">
        <v>1080</v>
      </c>
      <c r="K85" s="18">
        <v>3297</v>
      </c>
      <c r="L85" s="18">
        <v>46</v>
      </c>
      <c r="M85" s="18">
        <v>3328</v>
      </c>
      <c r="N85" s="18">
        <v>1684</v>
      </c>
      <c r="O85" s="18">
        <v>131</v>
      </c>
      <c r="P85" s="18">
        <v>50212.6126</v>
      </c>
      <c r="Q85" s="18">
        <v>9932.25</v>
      </c>
      <c r="R85" s="18">
        <v>-2979.25</v>
      </c>
      <c r="S85" s="18">
        <v>865.64</v>
      </c>
      <c r="T85" s="18">
        <v>58031.2526</v>
      </c>
      <c r="U85" s="18">
        <v>51242.491000000002</v>
      </c>
      <c r="V85" s="18">
        <v>43556.11735</v>
      </c>
      <c r="W85" s="18">
        <v>14475.135249999999</v>
      </c>
      <c r="X85" s="18">
        <v>10132.594675</v>
      </c>
      <c r="Y85" s="18">
        <v>1.198</v>
      </c>
      <c r="Z85" s="18">
        <v>9082</v>
      </c>
      <c r="AA85" s="18">
        <v>61388.504218000002</v>
      </c>
      <c r="AB85" s="18">
        <v>62144.006744206301</v>
      </c>
      <c r="AC85" s="18">
        <v>6842.5464373713203</v>
      </c>
      <c r="AD85" s="18">
        <v>263.47525251875402</v>
      </c>
      <c r="AE85" s="18">
        <v>2392882</v>
      </c>
      <c r="AF85" s="18"/>
      <c r="AG85" s="18"/>
    </row>
    <row r="86" spans="1:33">
      <c r="A86" s="18" t="s">
        <v>727</v>
      </c>
      <c r="B86" s="18" t="s">
        <v>734</v>
      </c>
      <c r="C86" s="18" t="s">
        <v>414</v>
      </c>
      <c r="D86" s="18">
        <v>628883.90099999995</v>
      </c>
      <c r="E86" s="18">
        <v>47971</v>
      </c>
      <c r="F86" s="18">
        <v>676854.90099999995</v>
      </c>
      <c r="G86" s="18">
        <v>329408</v>
      </c>
      <c r="H86" s="18">
        <v>140793</v>
      </c>
      <c r="I86" s="18">
        <v>16402</v>
      </c>
      <c r="J86" s="18">
        <v>0</v>
      </c>
      <c r="K86" s="18">
        <v>14044</v>
      </c>
      <c r="L86" s="18">
        <v>362</v>
      </c>
      <c r="M86" s="18">
        <v>50292</v>
      </c>
      <c r="N86" s="18">
        <v>47971</v>
      </c>
      <c r="O86" s="18">
        <v>678</v>
      </c>
      <c r="P86" s="18">
        <v>476093.3824</v>
      </c>
      <c r="Q86" s="18">
        <v>145553.15</v>
      </c>
      <c r="R86" s="18">
        <v>-43632.2</v>
      </c>
      <c r="S86" s="18">
        <v>32225.71</v>
      </c>
      <c r="T86" s="18">
        <v>610240.04240000003</v>
      </c>
      <c r="U86" s="18">
        <v>676854.90099999995</v>
      </c>
      <c r="V86" s="18">
        <v>575326.66584999999</v>
      </c>
      <c r="W86" s="18">
        <v>34913.376550000001</v>
      </c>
      <c r="X86" s="18">
        <v>24439.363584999999</v>
      </c>
      <c r="Y86" s="18">
        <v>1.036</v>
      </c>
      <c r="Z86" s="18">
        <v>98293</v>
      </c>
      <c r="AA86" s="18">
        <v>701221.67743599997</v>
      </c>
      <c r="AB86" s="18">
        <v>709851.54642339598</v>
      </c>
      <c r="AC86" s="18">
        <v>7221.7914441862204</v>
      </c>
      <c r="AD86" s="18">
        <v>642.72025933365001</v>
      </c>
      <c r="AE86" s="18">
        <v>63174902</v>
      </c>
      <c r="AF86" s="18"/>
      <c r="AG86" s="18"/>
    </row>
    <row r="87" spans="1:33">
      <c r="A87" s="18" t="s">
        <v>727</v>
      </c>
      <c r="B87" s="18" t="s">
        <v>735</v>
      </c>
      <c r="C87" s="18" t="s">
        <v>415</v>
      </c>
      <c r="D87" s="18">
        <v>101742.996</v>
      </c>
      <c r="E87" s="18">
        <v>5724</v>
      </c>
      <c r="F87" s="18">
        <v>107466.996</v>
      </c>
      <c r="G87" s="18">
        <v>71480</v>
      </c>
      <c r="H87" s="18">
        <v>2891</v>
      </c>
      <c r="I87" s="18">
        <v>1676</v>
      </c>
      <c r="J87" s="18">
        <v>0</v>
      </c>
      <c r="K87" s="18">
        <v>3729</v>
      </c>
      <c r="L87" s="18">
        <v>34</v>
      </c>
      <c r="M87" s="18">
        <v>17656</v>
      </c>
      <c r="N87" s="18">
        <v>5724</v>
      </c>
      <c r="O87" s="18">
        <v>89</v>
      </c>
      <c r="P87" s="18">
        <v>103310.04399999999</v>
      </c>
      <c r="Q87" s="18">
        <v>7051.6</v>
      </c>
      <c r="R87" s="18">
        <v>-15112.15</v>
      </c>
      <c r="S87" s="18">
        <v>1863.88</v>
      </c>
      <c r="T87" s="18">
        <v>97113.373999999996</v>
      </c>
      <c r="U87" s="18">
        <v>107466.996</v>
      </c>
      <c r="V87" s="18">
        <v>91346.946599999996</v>
      </c>
      <c r="W87" s="18">
        <v>5766.4274000000296</v>
      </c>
      <c r="X87" s="18">
        <v>4036.4991800000198</v>
      </c>
      <c r="Y87" s="18">
        <v>1.038</v>
      </c>
      <c r="Z87" s="18">
        <v>17670</v>
      </c>
      <c r="AA87" s="18">
        <v>111550.74184800001</v>
      </c>
      <c r="AB87" s="18">
        <v>112923.58629729701</v>
      </c>
      <c r="AC87" s="18">
        <v>6390.6953195980404</v>
      </c>
      <c r="AD87" s="18">
        <v>-188.37586525452099</v>
      </c>
      <c r="AE87" s="18">
        <v>-3328602</v>
      </c>
      <c r="AF87" s="18"/>
      <c r="AG87" s="18"/>
    </row>
    <row r="88" spans="1:33">
      <c r="A88" s="18" t="s">
        <v>736</v>
      </c>
      <c r="B88" s="18" t="s">
        <v>737</v>
      </c>
      <c r="C88" s="18" t="s">
        <v>417</v>
      </c>
      <c r="D88" s="18">
        <v>69029.054999999993</v>
      </c>
      <c r="E88" s="18">
        <v>3770</v>
      </c>
      <c r="F88" s="18">
        <v>72799.054999999993</v>
      </c>
      <c r="G88" s="18">
        <v>46942</v>
      </c>
      <c r="H88" s="18">
        <v>6318</v>
      </c>
      <c r="I88" s="18">
        <v>791</v>
      </c>
      <c r="J88" s="18">
        <v>0</v>
      </c>
      <c r="K88" s="18">
        <v>4261</v>
      </c>
      <c r="L88" s="18">
        <v>45</v>
      </c>
      <c r="M88" s="18">
        <v>9853</v>
      </c>
      <c r="N88" s="18">
        <v>3770</v>
      </c>
      <c r="O88" s="18">
        <v>0</v>
      </c>
      <c r="P88" s="18">
        <v>67845.272599999997</v>
      </c>
      <c r="Q88" s="18">
        <v>9664.5</v>
      </c>
      <c r="R88" s="18">
        <v>-8413.2999999999993</v>
      </c>
      <c r="S88" s="18">
        <v>1529.49</v>
      </c>
      <c r="T88" s="18">
        <v>70625.962599999999</v>
      </c>
      <c r="U88" s="18">
        <v>72799.054999999993</v>
      </c>
      <c r="V88" s="18">
        <v>61879.196750000003</v>
      </c>
      <c r="W88" s="18">
        <v>8746.7658499999998</v>
      </c>
      <c r="X88" s="18">
        <v>6122.7360950000002</v>
      </c>
      <c r="Y88" s="18">
        <v>1.0840000000000001</v>
      </c>
      <c r="Z88" s="18">
        <v>10672</v>
      </c>
      <c r="AA88" s="18">
        <v>78914.175619999995</v>
      </c>
      <c r="AB88" s="18">
        <v>79885.364929690302</v>
      </c>
      <c r="AC88" s="18">
        <v>7485.5102070549401</v>
      </c>
      <c r="AD88" s="18">
        <v>906.43902220237203</v>
      </c>
      <c r="AE88" s="18">
        <v>9673517</v>
      </c>
      <c r="AF88" s="18"/>
      <c r="AG88" s="33"/>
    </row>
    <row r="89" spans="1:33">
      <c r="A89" s="18" t="s">
        <v>736</v>
      </c>
      <c r="B89" s="18" t="s">
        <v>738</v>
      </c>
      <c r="C89" s="18" t="s">
        <v>418</v>
      </c>
      <c r="D89" s="18">
        <v>67972.358999999997</v>
      </c>
      <c r="E89" s="18">
        <v>3775</v>
      </c>
      <c r="F89" s="18">
        <v>71747.358999999997</v>
      </c>
      <c r="G89" s="18">
        <v>57434</v>
      </c>
      <c r="H89" s="18">
        <v>964</v>
      </c>
      <c r="I89" s="18">
        <v>124</v>
      </c>
      <c r="J89" s="18">
        <v>0</v>
      </c>
      <c r="K89" s="18">
        <v>2695</v>
      </c>
      <c r="L89" s="18">
        <v>180</v>
      </c>
      <c r="M89" s="18">
        <v>12312</v>
      </c>
      <c r="N89" s="18">
        <v>3775</v>
      </c>
      <c r="O89" s="18">
        <v>0</v>
      </c>
      <c r="P89" s="18">
        <v>83009.360199999996</v>
      </c>
      <c r="Q89" s="18">
        <v>3215.55</v>
      </c>
      <c r="R89" s="18">
        <v>-10618.2</v>
      </c>
      <c r="S89" s="18">
        <v>1115.71</v>
      </c>
      <c r="T89" s="18">
        <v>76722.420199999993</v>
      </c>
      <c r="U89" s="18">
        <v>71747.358999999997</v>
      </c>
      <c r="V89" s="18">
        <v>60985.255149999997</v>
      </c>
      <c r="W89" s="18">
        <v>15737.16505</v>
      </c>
      <c r="X89" s="18">
        <v>11016.015535</v>
      </c>
      <c r="Y89" s="18">
        <v>1.1539999999999999</v>
      </c>
      <c r="Z89" s="18">
        <v>9037</v>
      </c>
      <c r="AA89" s="18">
        <v>82796.452286</v>
      </c>
      <c r="AB89" s="18">
        <v>83815.420408123595</v>
      </c>
      <c r="AC89" s="18">
        <v>9274.6951873546095</v>
      </c>
      <c r="AD89" s="18">
        <v>2695.6240025020502</v>
      </c>
      <c r="AE89" s="18">
        <v>24360354</v>
      </c>
      <c r="AF89" s="18"/>
      <c r="AG89" s="18"/>
    </row>
    <row r="90" spans="1:33">
      <c r="A90" s="18" t="s">
        <v>736</v>
      </c>
      <c r="B90" s="18" t="s">
        <v>739</v>
      </c>
      <c r="C90" s="18" t="s">
        <v>419</v>
      </c>
      <c r="D90" s="18">
        <v>125291.5</v>
      </c>
      <c r="E90" s="18">
        <v>6389</v>
      </c>
      <c r="F90" s="18">
        <v>131680.5</v>
      </c>
      <c r="G90" s="18">
        <v>61384</v>
      </c>
      <c r="H90" s="18">
        <v>29482</v>
      </c>
      <c r="I90" s="18">
        <v>496</v>
      </c>
      <c r="J90" s="18">
        <v>40</v>
      </c>
      <c r="K90" s="18">
        <v>1209</v>
      </c>
      <c r="L90" s="18">
        <v>607</v>
      </c>
      <c r="M90" s="18">
        <v>4844</v>
      </c>
      <c r="N90" s="18">
        <v>6389</v>
      </c>
      <c r="O90" s="18">
        <v>115</v>
      </c>
      <c r="P90" s="18">
        <v>88718.295199999993</v>
      </c>
      <c r="Q90" s="18">
        <v>26542.95</v>
      </c>
      <c r="R90" s="18">
        <v>-4731.1000000000004</v>
      </c>
      <c r="S90" s="18">
        <v>4607.17</v>
      </c>
      <c r="T90" s="18">
        <v>115137.3152</v>
      </c>
      <c r="U90" s="18">
        <v>131680.5</v>
      </c>
      <c r="V90" s="18">
        <v>111928.425</v>
      </c>
      <c r="W90" s="18">
        <v>3208.8901999999898</v>
      </c>
      <c r="X90" s="18">
        <v>2246.2231400000001</v>
      </c>
      <c r="Y90" s="18">
        <v>1.0169999999999999</v>
      </c>
      <c r="Z90" s="18">
        <v>13679</v>
      </c>
      <c r="AA90" s="18">
        <v>133919.06849999999</v>
      </c>
      <c r="AB90" s="18">
        <v>135567.19783378599</v>
      </c>
      <c r="AC90" s="18">
        <v>9910.60734218775</v>
      </c>
      <c r="AD90" s="18">
        <v>3331.5361573351902</v>
      </c>
      <c r="AE90" s="18">
        <v>45572083</v>
      </c>
      <c r="AF90" s="18"/>
      <c r="AG90" s="18"/>
    </row>
    <row r="91" spans="1:33">
      <c r="A91" s="18" t="s">
        <v>736</v>
      </c>
      <c r="B91" s="18" t="s">
        <v>740</v>
      </c>
      <c r="C91" s="18" t="s">
        <v>420</v>
      </c>
      <c r="D91" s="18">
        <v>25297.322</v>
      </c>
      <c r="E91" s="18">
        <v>1692</v>
      </c>
      <c r="F91" s="18">
        <v>26989.322</v>
      </c>
      <c r="G91" s="18">
        <v>26381</v>
      </c>
      <c r="H91" s="18">
        <v>2041</v>
      </c>
      <c r="I91" s="18">
        <v>1266</v>
      </c>
      <c r="J91" s="18">
        <v>0</v>
      </c>
      <c r="K91" s="18">
        <v>2789</v>
      </c>
      <c r="L91" s="18">
        <v>0</v>
      </c>
      <c r="M91" s="18">
        <v>3527</v>
      </c>
      <c r="N91" s="18">
        <v>1692</v>
      </c>
      <c r="O91" s="18">
        <v>0</v>
      </c>
      <c r="P91" s="18">
        <v>38128.459300000002</v>
      </c>
      <c r="Q91" s="18">
        <v>5181.6000000000004</v>
      </c>
      <c r="R91" s="18">
        <v>-2997.95</v>
      </c>
      <c r="S91" s="18">
        <v>838.61</v>
      </c>
      <c r="T91" s="18">
        <v>41150.719299999997</v>
      </c>
      <c r="U91" s="18">
        <v>26989.322</v>
      </c>
      <c r="V91" s="18">
        <v>22940.923699999999</v>
      </c>
      <c r="W91" s="18">
        <v>18209.795600000001</v>
      </c>
      <c r="X91" s="18">
        <v>12746.85692</v>
      </c>
      <c r="Y91" s="18">
        <v>1.472</v>
      </c>
      <c r="Z91" s="18">
        <v>5335</v>
      </c>
      <c r="AA91" s="18">
        <v>39728.281984000001</v>
      </c>
      <c r="AB91" s="18">
        <v>40217.214199943301</v>
      </c>
      <c r="AC91" s="18">
        <v>7538.3719212639699</v>
      </c>
      <c r="AD91" s="18">
        <v>959.30073641140302</v>
      </c>
      <c r="AE91" s="18">
        <v>5117869</v>
      </c>
      <c r="AF91" s="18"/>
      <c r="AG91" s="18"/>
    </row>
    <row r="92" spans="1:33">
      <c r="A92" s="18" t="s">
        <v>736</v>
      </c>
      <c r="B92" s="18" t="s">
        <v>741</v>
      </c>
      <c r="C92" s="18" t="s">
        <v>421</v>
      </c>
      <c r="D92" s="18">
        <v>617604.57400000002</v>
      </c>
      <c r="E92" s="18">
        <v>34391</v>
      </c>
      <c r="F92" s="18">
        <v>651995.57400000002</v>
      </c>
      <c r="G92" s="18">
        <v>275945</v>
      </c>
      <c r="H92" s="18">
        <v>93859</v>
      </c>
      <c r="I92" s="18">
        <v>15227</v>
      </c>
      <c r="J92" s="18">
        <v>0</v>
      </c>
      <c r="K92" s="18">
        <v>14721</v>
      </c>
      <c r="L92" s="18">
        <v>2541</v>
      </c>
      <c r="M92" s="18">
        <v>0</v>
      </c>
      <c r="N92" s="18">
        <v>34391</v>
      </c>
      <c r="O92" s="18">
        <v>329</v>
      </c>
      <c r="P92" s="18">
        <v>398823.30849999998</v>
      </c>
      <c r="Q92" s="18">
        <v>105235.95</v>
      </c>
      <c r="R92" s="18">
        <v>-2439.5</v>
      </c>
      <c r="S92" s="18">
        <v>29232.35</v>
      </c>
      <c r="T92" s="18">
        <v>530852.10849999997</v>
      </c>
      <c r="U92" s="18">
        <v>651995.57400000002</v>
      </c>
      <c r="V92" s="18">
        <v>554196.23789999995</v>
      </c>
      <c r="W92" s="18">
        <v>-23344.129400000002</v>
      </c>
      <c r="X92" s="18">
        <v>-16340.890579999999</v>
      </c>
      <c r="Y92" s="18">
        <v>0.97499999999999998</v>
      </c>
      <c r="Z92" s="18">
        <v>72744</v>
      </c>
      <c r="AA92" s="18">
        <v>635695.68464999995</v>
      </c>
      <c r="AB92" s="18">
        <v>643519.13142997096</v>
      </c>
      <c r="AC92" s="18">
        <v>8846.3533958810494</v>
      </c>
      <c r="AD92" s="18">
        <v>2267.2822110284801</v>
      </c>
      <c r="AE92" s="18">
        <v>164931177</v>
      </c>
      <c r="AF92" s="18"/>
      <c r="AG92" s="18"/>
    </row>
    <row r="93" spans="1:33">
      <c r="A93" s="18" t="s">
        <v>736</v>
      </c>
      <c r="B93" s="18" t="s">
        <v>742</v>
      </c>
      <c r="C93" s="18" t="s">
        <v>422</v>
      </c>
      <c r="D93" s="18">
        <v>98654.824999999997</v>
      </c>
      <c r="E93" s="18">
        <v>9141</v>
      </c>
      <c r="F93" s="18">
        <v>107795.825</v>
      </c>
      <c r="G93" s="18">
        <v>85290</v>
      </c>
      <c r="H93" s="18">
        <v>7559</v>
      </c>
      <c r="I93" s="18">
        <v>930</v>
      </c>
      <c r="J93" s="18">
        <v>0</v>
      </c>
      <c r="K93" s="18">
        <v>11071</v>
      </c>
      <c r="L93" s="18">
        <v>0</v>
      </c>
      <c r="M93" s="18">
        <v>32074</v>
      </c>
      <c r="N93" s="18">
        <v>9141</v>
      </c>
      <c r="O93" s="18">
        <v>0</v>
      </c>
      <c r="P93" s="18">
        <v>123269.637</v>
      </c>
      <c r="Q93" s="18">
        <v>16626</v>
      </c>
      <c r="R93" s="18">
        <v>-27262.9</v>
      </c>
      <c r="S93" s="18">
        <v>2317.27</v>
      </c>
      <c r="T93" s="18">
        <v>114950.007</v>
      </c>
      <c r="U93" s="18">
        <v>107795.825</v>
      </c>
      <c r="V93" s="18">
        <v>91626.451249999998</v>
      </c>
      <c r="W93" s="18">
        <v>23323.55575</v>
      </c>
      <c r="X93" s="18">
        <v>16326.489025000001</v>
      </c>
      <c r="Y93" s="18">
        <v>1.151</v>
      </c>
      <c r="Z93" s="18">
        <v>13073</v>
      </c>
      <c r="AA93" s="18">
        <v>124072.994575</v>
      </c>
      <c r="AB93" s="18">
        <v>125599.949206481</v>
      </c>
      <c r="AC93" s="18">
        <v>9607.5842734247308</v>
      </c>
      <c r="AD93" s="18">
        <v>3028.5130885721601</v>
      </c>
      <c r="AE93" s="18">
        <v>39591752</v>
      </c>
      <c r="AF93" s="18"/>
      <c r="AG93" s="18"/>
    </row>
    <row r="94" spans="1:33">
      <c r="A94" s="18" t="s">
        <v>736</v>
      </c>
      <c r="B94" s="18" t="s">
        <v>743</v>
      </c>
      <c r="C94" s="18" t="s">
        <v>423</v>
      </c>
      <c r="D94" s="18">
        <v>106952.96400000001</v>
      </c>
      <c r="E94" s="18">
        <v>9053</v>
      </c>
      <c r="F94" s="18">
        <v>116005.96400000001</v>
      </c>
      <c r="G94" s="18">
        <v>60592</v>
      </c>
      <c r="H94" s="18">
        <v>15054</v>
      </c>
      <c r="I94" s="18">
        <v>5573</v>
      </c>
      <c r="J94" s="18">
        <v>0</v>
      </c>
      <c r="K94" s="18">
        <v>3327</v>
      </c>
      <c r="L94" s="18">
        <v>3841</v>
      </c>
      <c r="M94" s="18">
        <v>4968</v>
      </c>
      <c r="N94" s="18">
        <v>9053</v>
      </c>
      <c r="O94" s="18">
        <v>193</v>
      </c>
      <c r="P94" s="18">
        <v>87573.617599999998</v>
      </c>
      <c r="Q94" s="18">
        <v>20360.900000000001</v>
      </c>
      <c r="R94" s="18">
        <v>-7651.7</v>
      </c>
      <c r="S94" s="18">
        <v>6850.49</v>
      </c>
      <c r="T94" s="18">
        <v>107133.3076</v>
      </c>
      <c r="U94" s="18">
        <v>116005.96400000001</v>
      </c>
      <c r="V94" s="18">
        <v>98605.069399999993</v>
      </c>
      <c r="W94" s="18">
        <v>8528.2381999999907</v>
      </c>
      <c r="X94" s="18">
        <v>5969.76673999999</v>
      </c>
      <c r="Y94" s="18">
        <v>1.0509999999999999</v>
      </c>
      <c r="Z94" s="18">
        <v>16178</v>
      </c>
      <c r="AA94" s="18">
        <v>121922.26816399999</v>
      </c>
      <c r="AB94" s="18">
        <v>123422.754008574</v>
      </c>
      <c r="AC94" s="18">
        <v>7629.0489559015004</v>
      </c>
      <c r="AD94" s="18">
        <v>1049.97777104893</v>
      </c>
      <c r="AE94" s="18">
        <v>16986540</v>
      </c>
      <c r="AF94" s="18"/>
      <c r="AG94" s="18"/>
    </row>
    <row r="95" spans="1:33">
      <c r="A95" s="18" t="s">
        <v>736</v>
      </c>
      <c r="B95" s="18" t="s">
        <v>744</v>
      </c>
      <c r="C95" s="18" t="s">
        <v>424</v>
      </c>
      <c r="D95" s="18">
        <v>159921.92000000001</v>
      </c>
      <c r="E95" s="18">
        <v>11678</v>
      </c>
      <c r="F95" s="18">
        <v>171599.92</v>
      </c>
      <c r="G95" s="18">
        <v>103135</v>
      </c>
      <c r="H95" s="18">
        <v>14544</v>
      </c>
      <c r="I95" s="18">
        <v>3945</v>
      </c>
      <c r="J95" s="18">
        <v>0</v>
      </c>
      <c r="K95" s="18">
        <v>8514</v>
      </c>
      <c r="L95" s="18">
        <v>653</v>
      </c>
      <c r="M95" s="18">
        <v>32515</v>
      </c>
      <c r="N95" s="18">
        <v>11678</v>
      </c>
      <c r="O95" s="18">
        <v>395</v>
      </c>
      <c r="P95" s="18">
        <v>149061.01550000001</v>
      </c>
      <c r="Q95" s="18">
        <v>22952.55</v>
      </c>
      <c r="R95" s="18">
        <v>-28528.55</v>
      </c>
      <c r="S95" s="18">
        <v>4398.75</v>
      </c>
      <c r="T95" s="18">
        <v>147883.76550000001</v>
      </c>
      <c r="U95" s="18">
        <v>171599.92</v>
      </c>
      <c r="V95" s="18">
        <v>145859.932</v>
      </c>
      <c r="W95" s="18">
        <v>2023.83350000001</v>
      </c>
      <c r="X95" s="18">
        <v>1416.68345000001</v>
      </c>
      <c r="Y95" s="18">
        <v>1.008</v>
      </c>
      <c r="Z95" s="18">
        <v>19985</v>
      </c>
      <c r="AA95" s="18">
        <v>172972.71935999999</v>
      </c>
      <c r="AB95" s="18">
        <v>175101.47828817301</v>
      </c>
      <c r="AC95" s="18">
        <v>8761.6451482698594</v>
      </c>
      <c r="AD95" s="18">
        <v>2182.5739634172901</v>
      </c>
      <c r="AE95" s="18">
        <v>43618741</v>
      </c>
      <c r="AF95" s="18"/>
      <c r="AG95" s="18"/>
    </row>
    <row r="96" spans="1:33">
      <c r="A96" s="18" t="s">
        <v>736</v>
      </c>
      <c r="B96" s="18" t="s">
        <v>745</v>
      </c>
      <c r="C96" s="18" t="s">
        <v>425</v>
      </c>
      <c r="D96" s="18">
        <v>166287.44399999999</v>
      </c>
      <c r="E96" s="18">
        <v>8988</v>
      </c>
      <c r="F96" s="18">
        <v>175275.44399999999</v>
      </c>
      <c r="G96" s="18">
        <v>95375</v>
      </c>
      <c r="H96" s="18">
        <v>30815</v>
      </c>
      <c r="I96" s="18">
        <v>4160</v>
      </c>
      <c r="J96" s="18">
        <v>0</v>
      </c>
      <c r="K96" s="18">
        <v>4302</v>
      </c>
      <c r="L96" s="18">
        <v>533</v>
      </c>
      <c r="M96" s="18">
        <v>20275</v>
      </c>
      <c r="N96" s="18">
        <v>8988</v>
      </c>
      <c r="O96" s="18">
        <v>0</v>
      </c>
      <c r="P96" s="18">
        <v>137845.48749999999</v>
      </c>
      <c r="Q96" s="18">
        <v>33385.449999999997</v>
      </c>
      <c r="R96" s="18">
        <v>-17686.8</v>
      </c>
      <c r="S96" s="18">
        <v>4193.05</v>
      </c>
      <c r="T96" s="18">
        <v>157737.1875</v>
      </c>
      <c r="U96" s="18">
        <v>175275.44399999999</v>
      </c>
      <c r="V96" s="18">
        <v>148984.1274</v>
      </c>
      <c r="W96" s="18">
        <v>8753.0601000000006</v>
      </c>
      <c r="X96" s="18">
        <v>6127.1420699999999</v>
      </c>
      <c r="Y96" s="18">
        <v>1.0349999999999999</v>
      </c>
      <c r="Z96" s="18">
        <v>26939</v>
      </c>
      <c r="AA96" s="18">
        <v>181410.08454000001</v>
      </c>
      <c r="AB96" s="18">
        <v>183642.68132493799</v>
      </c>
      <c r="AC96" s="18">
        <v>6816.9821197868596</v>
      </c>
      <c r="AD96" s="18">
        <v>237.91093493429301</v>
      </c>
      <c r="AE96" s="18">
        <v>6409083</v>
      </c>
      <c r="AF96" s="18"/>
      <c r="AG96" s="18"/>
    </row>
    <row r="97" spans="1:33">
      <c r="A97" s="18" t="s">
        <v>736</v>
      </c>
      <c r="B97" s="18" t="s">
        <v>746</v>
      </c>
      <c r="C97" s="18" t="s">
        <v>426</v>
      </c>
      <c r="D97" s="18">
        <v>45378.788</v>
      </c>
      <c r="E97" s="18">
        <v>2556</v>
      </c>
      <c r="F97" s="18">
        <v>47934.788</v>
      </c>
      <c r="G97" s="18">
        <v>21981</v>
      </c>
      <c r="H97" s="18">
        <v>6346</v>
      </c>
      <c r="I97" s="18">
        <v>634</v>
      </c>
      <c r="J97" s="18">
        <v>2881</v>
      </c>
      <c r="K97" s="18">
        <v>0</v>
      </c>
      <c r="L97" s="18">
        <v>515</v>
      </c>
      <c r="M97" s="18">
        <v>1803</v>
      </c>
      <c r="N97" s="18">
        <v>2556</v>
      </c>
      <c r="O97" s="18">
        <v>0</v>
      </c>
      <c r="P97" s="18">
        <v>31769.139299999999</v>
      </c>
      <c r="Q97" s="18">
        <v>8381.85</v>
      </c>
      <c r="R97" s="18">
        <v>-1970.3</v>
      </c>
      <c r="S97" s="18">
        <v>1866.09</v>
      </c>
      <c r="T97" s="18">
        <v>40046.779300000002</v>
      </c>
      <c r="U97" s="18">
        <v>47934.788</v>
      </c>
      <c r="V97" s="18">
        <v>40744.569799999997</v>
      </c>
      <c r="W97" s="18">
        <v>-697.79050000000302</v>
      </c>
      <c r="X97" s="18">
        <v>-488.45335000000199</v>
      </c>
      <c r="Y97" s="18">
        <v>0.99</v>
      </c>
      <c r="Z97" s="18">
        <v>6984</v>
      </c>
      <c r="AA97" s="18">
        <v>47455.440119999999</v>
      </c>
      <c r="AB97" s="18">
        <v>48039.469741662899</v>
      </c>
      <c r="AC97" s="18">
        <v>6878.5036858051199</v>
      </c>
      <c r="AD97" s="18">
        <v>299.43250095255303</v>
      </c>
      <c r="AE97" s="18">
        <v>2091237</v>
      </c>
      <c r="AF97" s="18"/>
      <c r="AG97" s="18"/>
    </row>
    <row r="98" spans="1:33">
      <c r="A98" s="18" t="s">
        <v>736</v>
      </c>
      <c r="B98" s="18" t="s">
        <v>747</v>
      </c>
      <c r="C98" s="18" t="s">
        <v>427</v>
      </c>
      <c r="D98" s="18">
        <v>113519.27099999999</v>
      </c>
      <c r="E98" s="18">
        <v>4855</v>
      </c>
      <c r="F98" s="18">
        <v>118374.27099999999</v>
      </c>
      <c r="G98" s="18">
        <v>66260</v>
      </c>
      <c r="H98" s="18">
        <v>20141</v>
      </c>
      <c r="I98" s="18">
        <v>1143</v>
      </c>
      <c r="J98" s="18">
        <v>0</v>
      </c>
      <c r="K98" s="18">
        <v>3982</v>
      </c>
      <c r="L98" s="18">
        <v>339</v>
      </c>
      <c r="M98" s="18">
        <v>7352</v>
      </c>
      <c r="N98" s="18">
        <v>4855</v>
      </c>
      <c r="O98" s="18">
        <v>0</v>
      </c>
      <c r="P98" s="18">
        <v>95765.577999999994</v>
      </c>
      <c r="Q98" s="18">
        <v>21476.1</v>
      </c>
      <c r="R98" s="18">
        <v>-6537.35</v>
      </c>
      <c r="S98" s="18">
        <v>2876.91</v>
      </c>
      <c r="T98" s="18">
        <v>113581.238</v>
      </c>
      <c r="U98" s="18">
        <v>118374.27099999999</v>
      </c>
      <c r="V98" s="18">
        <v>100618.13035000001</v>
      </c>
      <c r="W98" s="18">
        <v>12963.10765</v>
      </c>
      <c r="X98" s="18">
        <v>9074.1753550000103</v>
      </c>
      <c r="Y98" s="18">
        <v>1.077</v>
      </c>
      <c r="Z98" s="18">
        <v>15384</v>
      </c>
      <c r="AA98" s="18">
        <v>127489.089867</v>
      </c>
      <c r="AB98" s="18">
        <v>129058.08606075399</v>
      </c>
      <c r="AC98" s="18">
        <v>8389.1111583953098</v>
      </c>
      <c r="AD98" s="18">
        <v>1810.03997354275</v>
      </c>
      <c r="AE98" s="18">
        <v>27845655</v>
      </c>
      <c r="AF98" s="18"/>
      <c r="AG98" s="18"/>
    </row>
    <row r="99" spans="1:33">
      <c r="A99" s="18" t="s">
        <v>736</v>
      </c>
      <c r="B99" s="18" t="s">
        <v>748</v>
      </c>
      <c r="C99" s="18" t="s">
        <v>428</v>
      </c>
      <c r="D99" s="18">
        <v>288904.07900000003</v>
      </c>
      <c r="E99" s="18">
        <v>10940</v>
      </c>
      <c r="F99" s="18">
        <v>299844.07900000003</v>
      </c>
      <c r="G99" s="18">
        <v>125070</v>
      </c>
      <c r="H99" s="18">
        <v>61706</v>
      </c>
      <c r="I99" s="18">
        <v>7259</v>
      </c>
      <c r="J99" s="18">
        <v>0</v>
      </c>
      <c r="K99" s="18">
        <v>10827</v>
      </c>
      <c r="L99" s="18">
        <v>4504</v>
      </c>
      <c r="M99" s="18">
        <v>12545</v>
      </c>
      <c r="N99" s="18">
        <v>10940</v>
      </c>
      <c r="O99" s="18">
        <v>576</v>
      </c>
      <c r="P99" s="18">
        <v>180763.671</v>
      </c>
      <c r="Q99" s="18">
        <v>67823.199999999997</v>
      </c>
      <c r="R99" s="18">
        <v>-14981.25</v>
      </c>
      <c r="S99" s="18">
        <v>7166.35</v>
      </c>
      <c r="T99" s="18">
        <v>240771.97099999999</v>
      </c>
      <c r="U99" s="18">
        <v>299844.07900000003</v>
      </c>
      <c r="V99" s="18">
        <v>254867.46715000001</v>
      </c>
      <c r="W99" s="18">
        <v>-14095.496150000001</v>
      </c>
      <c r="X99" s="18">
        <v>-9866.8473050000102</v>
      </c>
      <c r="Y99" s="18">
        <v>0.96699999999999997</v>
      </c>
      <c r="Z99" s="18">
        <v>36398</v>
      </c>
      <c r="AA99" s="18">
        <v>289949.22439300001</v>
      </c>
      <c r="AB99" s="18">
        <v>293517.60212578502</v>
      </c>
      <c r="AC99" s="18">
        <v>8064.1134712287703</v>
      </c>
      <c r="AD99" s="18">
        <v>1485.0422863762101</v>
      </c>
      <c r="AE99" s="18">
        <v>54052569</v>
      </c>
      <c r="AF99" s="18"/>
      <c r="AG99" s="118"/>
    </row>
    <row r="100" spans="1:33">
      <c r="A100" s="18" t="s">
        <v>749</v>
      </c>
      <c r="B100" s="18" t="s">
        <v>750</v>
      </c>
      <c r="C100" s="18" t="s">
        <v>430</v>
      </c>
      <c r="D100" s="18">
        <v>407579.7</v>
      </c>
      <c r="E100" s="18">
        <v>33848</v>
      </c>
      <c r="F100" s="18">
        <v>441427.7</v>
      </c>
      <c r="G100" s="18">
        <v>147061</v>
      </c>
      <c r="H100" s="18">
        <v>84414</v>
      </c>
      <c r="I100" s="18">
        <v>6557</v>
      </c>
      <c r="J100" s="18">
        <v>0</v>
      </c>
      <c r="K100" s="18">
        <v>6526</v>
      </c>
      <c r="L100" s="18">
        <v>1086</v>
      </c>
      <c r="M100" s="18">
        <v>0</v>
      </c>
      <c r="N100" s="18">
        <v>33848</v>
      </c>
      <c r="O100" s="18">
        <v>0</v>
      </c>
      <c r="P100" s="18">
        <v>212547.26329999999</v>
      </c>
      <c r="Q100" s="18">
        <v>82872.45</v>
      </c>
      <c r="R100" s="18">
        <v>-923.1</v>
      </c>
      <c r="S100" s="18">
        <v>28770.799999999999</v>
      </c>
      <c r="T100" s="18">
        <v>323267.41330000001</v>
      </c>
      <c r="U100" s="18">
        <v>441427.7</v>
      </c>
      <c r="V100" s="18">
        <v>375213.54499999998</v>
      </c>
      <c r="W100" s="18">
        <v>-51946.131699999998</v>
      </c>
      <c r="X100" s="18">
        <v>-36362.29219</v>
      </c>
      <c r="Y100" s="18">
        <v>0.91800000000000004</v>
      </c>
      <c r="Z100" s="18">
        <v>61000</v>
      </c>
      <c r="AA100" s="18">
        <v>405230.6286</v>
      </c>
      <c r="AB100" s="18">
        <v>410217.76369155198</v>
      </c>
      <c r="AC100" s="18">
        <v>6724.8813719926602</v>
      </c>
      <c r="AD100" s="18">
        <v>145.81018714009099</v>
      </c>
      <c r="AE100" s="18">
        <v>8894421</v>
      </c>
      <c r="AF100" s="18"/>
      <c r="AG100" s="18"/>
    </row>
    <row r="101" spans="1:33">
      <c r="A101" s="18" t="s">
        <v>751</v>
      </c>
      <c r="B101" s="18" t="s">
        <v>752</v>
      </c>
      <c r="C101" s="18" t="s">
        <v>432</v>
      </c>
      <c r="D101" s="18">
        <v>284875.92200000002</v>
      </c>
      <c r="E101" s="18">
        <v>10089</v>
      </c>
      <c r="F101" s="18">
        <v>294964.92200000002</v>
      </c>
      <c r="G101" s="18">
        <v>113192</v>
      </c>
      <c r="H101" s="18">
        <v>67883</v>
      </c>
      <c r="I101" s="18">
        <v>8933</v>
      </c>
      <c r="J101" s="18">
        <v>7144</v>
      </c>
      <c r="K101" s="18">
        <v>0</v>
      </c>
      <c r="L101" s="18">
        <v>4</v>
      </c>
      <c r="M101" s="18">
        <v>0</v>
      </c>
      <c r="N101" s="18">
        <v>10089</v>
      </c>
      <c r="O101" s="18">
        <v>2247</v>
      </c>
      <c r="P101" s="18">
        <v>163596.3976</v>
      </c>
      <c r="Q101" s="18">
        <v>71366</v>
      </c>
      <c r="R101" s="18">
        <v>-1913.35</v>
      </c>
      <c r="S101" s="18">
        <v>8575.65</v>
      </c>
      <c r="T101" s="18">
        <v>241624.69760000001</v>
      </c>
      <c r="U101" s="18">
        <v>294964.92200000002</v>
      </c>
      <c r="V101" s="18">
        <v>250720.18369999999</v>
      </c>
      <c r="W101" s="18">
        <v>-9095.4861000000401</v>
      </c>
      <c r="X101" s="18">
        <v>-6366.8402700000297</v>
      </c>
      <c r="Y101" s="18">
        <v>0.97799999999999998</v>
      </c>
      <c r="Z101" s="18">
        <v>31807</v>
      </c>
      <c r="AA101" s="18">
        <v>288475.69371600001</v>
      </c>
      <c r="AB101" s="18">
        <v>292025.936845847</v>
      </c>
      <c r="AC101" s="18">
        <v>9181.1845457241307</v>
      </c>
      <c r="AD101" s="18">
        <v>2602.11336087156</v>
      </c>
      <c r="AE101" s="18">
        <v>82765420</v>
      </c>
      <c r="AF101" s="18"/>
      <c r="AG101" s="18"/>
    </row>
    <row r="102" spans="1:33">
      <c r="A102" s="18" t="s">
        <v>751</v>
      </c>
      <c r="B102" s="18" t="s">
        <v>753</v>
      </c>
      <c r="C102" s="18" t="s">
        <v>433</v>
      </c>
      <c r="D102" s="18">
        <v>465208.06900000002</v>
      </c>
      <c r="E102" s="18">
        <v>26294</v>
      </c>
      <c r="F102" s="18">
        <v>491502.06900000002</v>
      </c>
      <c r="G102" s="18">
        <v>313931</v>
      </c>
      <c r="H102" s="18">
        <v>63767</v>
      </c>
      <c r="I102" s="18">
        <v>21093</v>
      </c>
      <c r="J102" s="18">
        <v>828</v>
      </c>
      <c r="K102" s="18">
        <v>28199</v>
      </c>
      <c r="L102" s="18">
        <v>1031</v>
      </c>
      <c r="M102" s="18">
        <v>46762</v>
      </c>
      <c r="N102" s="18">
        <v>26294</v>
      </c>
      <c r="O102" s="18">
        <v>1674</v>
      </c>
      <c r="P102" s="18">
        <v>453724.4743</v>
      </c>
      <c r="Q102" s="18">
        <v>96803.95</v>
      </c>
      <c r="R102" s="18">
        <v>-42046.95</v>
      </c>
      <c r="S102" s="18">
        <v>14400.36</v>
      </c>
      <c r="T102" s="18">
        <v>522881.83429999999</v>
      </c>
      <c r="U102" s="18">
        <v>491502.06900000002</v>
      </c>
      <c r="V102" s="18">
        <v>417776.75864999997</v>
      </c>
      <c r="W102" s="18">
        <v>105105.07565</v>
      </c>
      <c r="X102" s="18">
        <v>73573.552954999905</v>
      </c>
      <c r="Y102" s="18">
        <v>1.1499999999999999</v>
      </c>
      <c r="Z102" s="18">
        <v>66336</v>
      </c>
      <c r="AA102" s="18">
        <v>565227.37934999994</v>
      </c>
      <c r="AB102" s="18">
        <v>572183.57934900105</v>
      </c>
      <c r="AC102" s="18">
        <v>8625.5363505336609</v>
      </c>
      <c r="AD102" s="18">
        <v>2046.46516568109</v>
      </c>
      <c r="AE102" s="18">
        <v>135754313</v>
      </c>
      <c r="AF102" s="18"/>
      <c r="AG102" s="18"/>
    </row>
    <row r="103" spans="1:33">
      <c r="A103" s="18" t="s">
        <v>751</v>
      </c>
      <c r="B103" s="18" t="s">
        <v>754</v>
      </c>
      <c r="C103" s="18" t="s">
        <v>434</v>
      </c>
      <c r="D103" s="18">
        <v>90959.351999999999</v>
      </c>
      <c r="E103" s="18">
        <v>6464</v>
      </c>
      <c r="F103" s="18">
        <v>97423.351999999999</v>
      </c>
      <c r="G103" s="18">
        <v>62369</v>
      </c>
      <c r="H103" s="18">
        <v>21528</v>
      </c>
      <c r="I103" s="18">
        <v>3082</v>
      </c>
      <c r="J103" s="18">
        <v>0</v>
      </c>
      <c r="K103" s="18">
        <v>3433</v>
      </c>
      <c r="L103" s="18">
        <v>185</v>
      </c>
      <c r="M103" s="18">
        <v>15325</v>
      </c>
      <c r="N103" s="18">
        <v>6464</v>
      </c>
      <c r="O103" s="18">
        <v>27</v>
      </c>
      <c r="P103" s="18">
        <v>90141.915699999998</v>
      </c>
      <c r="Q103" s="18">
        <v>23836.55</v>
      </c>
      <c r="R103" s="18">
        <v>-13206.45</v>
      </c>
      <c r="S103" s="18">
        <v>2889.15</v>
      </c>
      <c r="T103" s="18">
        <v>103661.1657</v>
      </c>
      <c r="U103" s="18">
        <v>97423.351999999999</v>
      </c>
      <c r="V103" s="18">
        <v>82809.849199999997</v>
      </c>
      <c r="W103" s="18">
        <v>20851.316500000001</v>
      </c>
      <c r="X103" s="18">
        <v>14595.921549999999</v>
      </c>
      <c r="Y103" s="18">
        <v>1.1499999999999999</v>
      </c>
      <c r="Z103" s="18">
        <v>13013</v>
      </c>
      <c r="AA103" s="18">
        <v>112036.8548</v>
      </c>
      <c r="AB103" s="18">
        <v>113415.681795508</v>
      </c>
      <c r="AC103" s="18">
        <v>8715.5676473916501</v>
      </c>
      <c r="AD103" s="18">
        <v>2136.4964625390899</v>
      </c>
      <c r="AE103" s="18">
        <v>27802228</v>
      </c>
      <c r="AF103" s="18"/>
      <c r="AG103" s="18"/>
    </row>
    <row r="104" spans="1:33">
      <c r="A104" s="18" t="s">
        <v>751</v>
      </c>
      <c r="B104" s="18" t="s">
        <v>755</v>
      </c>
      <c r="C104" s="18" t="s">
        <v>435</v>
      </c>
      <c r="D104" s="18">
        <v>214226.04</v>
      </c>
      <c r="E104" s="18">
        <v>13441</v>
      </c>
      <c r="F104" s="18">
        <v>227667.04</v>
      </c>
      <c r="G104" s="18">
        <v>99239</v>
      </c>
      <c r="H104" s="18">
        <v>51492</v>
      </c>
      <c r="I104" s="18">
        <v>677</v>
      </c>
      <c r="J104" s="18">
        <v>0</v>
      </c>
      <c r="K104" s="18">
        <v>4282</v>
      </c>
      <c r="L104" s="18">
        <v>471</v>
      </c>
      <c r="M104" s="18">
        <v>29344</v>
      </c>
      <c r="N104" s="18">
        <v>13441</v>
      </c>
      <c r="O104" s="18">
        <v>1535</v>
      </c>
      <c r="P104" s="18">
        <v>143430.12669999999</v>
      </c>
      <c r="Q104" s="18">
        <v>47983.35</v>
      </c>
      <c r="R104" s="18">
        <v>-26647.5</v>
      </c>
      <c r="S104" s="18">
        <v>6436.37</v>
      </c>
      <c r="T104" s="18">
        <v>171202.34669999999</v>
      </c>
      <c r="U104" s="18">
        <v>227667.04</v>
      </c>
      <c r="V104" s="18">
        <v>193516.984</v>
      </c>
      <c r="W104" s="18">
        <v>-22314.637299999999</v>
      </c>
      <c r="X104" s="18">
        <v>-15620.24611</v>
      </c>
      <c r="Y104" s="18">
        <v>0.93100000000000005</v>
      </c>
      <c r="Z104" s="18">
        <v>28775</v>
      </c>
      <c r="AA104" s="18">
        <v>211958.01423999999</v>
      </c>
      <c r="AB104" s="18">
        <v>214566.56151196701</v>
      </c>
      <c r="AC104" s="18">
        <v>7456.7006607112799</v>
      </c>
      <c r="AD104" s="18">
        <v>877.62947585870995</v>
      </c>
      <c r="AE104" s="18">
        <v>25253788</v>
      </c>
      <c r="AF104" s="18"/>
      <c r="AG104" s="18"/>
    </row>
    <row r="105" spans="1:33">
      <c r="A105" s="18" t="s">
        <v>751</v>
      </c>
      <c r="B105" s="18" t="s">
        <v>756</v>
      </c>
      <c r="C105" s="18" t="s">
        <v>436</v>
      </c>
      <c r="D105" s="18">
        <v>132053.95699999999</v>
      </c>
      <c r="E105" s="18">
        <v>7981</v>
      </c>
      <c r="F105" s="18">
        <v>140034.95699999999</v>
      </c>
      <c r="G105" s="18">
        <v>80739</v>
      </c>
      <c r="H105" s="18">
        <v>6306</v>
      </c>
      <c r="I105" s="18">
        <v>1217</v>
      </c>
      <c r="J105" s="18">
        <v>0</v>
      </c>
      <c r="K105" s="18">
        <v>8684</v>
      </c>
      <c r="L105" s="18">
        <v>170</v>
      </c>
      <c r="M105" s="18">
        <v>24765</v>
      </c>
      <c r="N105" s="18">
        <v>7981</v>
      </c>
      <c r="O105" s="18">
        <v>2406</v>
      </c>
      <c r="P105" s="18">
        <v>116692.07670000001</v>
      </c>
      <c r="Q105" s="18">
        <v>13775.95</v>
      </c>
      <c r="R105" s="18">
        <v>-23239.85</v>
      </c>
      <c r="S105" s="18">
        <v>2573.8000000000002</v>
      </c>
      <c r="T105" s="18">
        <v>109801.9767</v>
      </c>
      <c r="U105" s="18">
        <v>140034.95699999999</v>
      </c>
      <c r="V105" s="18">
        <v>119029.71345</v>
      </c>
      <c r="W105" s="18">
        <v>-9227.73674999998</v>
      </c>
      <c r="X105" s="18">
        <v>-6459.4157249999898</v>
      </c>
      <c r="Y105" s="18">
        <v>0.95399999999999996</v>
      </c>
      <c r="Z105" s="18">
        <v>17434</v>
      </c>
      <c r="AA105" s="18">
        <v>133593.34897799999</v>
      </c>
      <c r="AB105" s="18">
        <v>135237.46971237799</v>
      </c>
      <c r="AC105" s="18">
        <v>7757.1108014441697</v>
      </c>
      <c r="AD105" s="18">
        <v>1178.0396165916</v>
      </c>
      <c r="AE105" s="18">
        <v>20537943</v>
      </c>
      <c r="AF105" s="18"/>
      <c r="AG105" s="18"/>
    </row>
    <row r="106" spans="1:33">
      <c r="A106" s="18" t="s">
        <v>757</v>
      </c>
      <c r="B106" s="18" t="s">
        <v>758</v>
      </c>
      <c r="C106" s="18" t="s">
        <v>438</v>
      </c>
      <c r="D106" s="18">
        <v>79549.751999999993</v>
      </c>
      <c r="E106" s="18">
        <v>8824</v>
      </c>
      <c r="F106" s="18">
        <v>88373.751999999993</v>
      </c>
      <c r="G106" s="18">
        <v>1342</v>
      </c>
      <c r="H106" s="18">
        <v>82842</v>
      </c>
      <c r="I106" s="18">
        <v>9</v>
      </c>
      <c r="J106" s="18">
        <v>429</v>
      </c>
      <c r="K106" s="18">
        <v>639</v>
      </c>
      <c r="L106" s="18">
        <v>0</v>
      </c>
      <c r="M106" s="18">
        <v>16146</v>
      </c>
      <c r="N106" s="18">
        <v>8824</v>
      </c>
      <c r="O106" s="18">
        <v>0</v>
      </c>
      <c r="P106" s="18">
        <v>1939.5925999999999</v>
      </c>
      <c r="Q106" s="18">
        <v>71331.149999999994</v>
      </c>
      <c r="R106" s="18">
        <v>-13724.1</v>
      </c>
      <c r="S106" s="18">
        <v>4755.58</v>
      </c>
      <c r="T106" s="18">
        <v>64302.222600000001</v>
      </c>
      <c r="U106" s="18">
        <v>88373.751999999993</v>
      </c>
      <c r="V106" s="18">
        <v>75117.689199999993</v>
      </c>
      <c r="W106" s="18">
        <v>-10815.4666</v>
      </c>
      <c r="X106" s="18">
        <v>-7570.8266199999898</v>
      </c>
      <c r="Y106" s="18">
        <v>0.91400000000000003</v>
      </c>
      <c r="Z106" s="18">
        <v>15971</v>
      </c>
      <c r="AA106" s="18">
        <v>80773.609328000006</v>
      </c>
      <c r="AB106" s="18">
        <v>81767.682512800195</v>
      </c>
      <c r="AC106" s="18">
        <v>5119.7597215453097</v>
      </c>
      <c r="AD106" s="18">
        <v>-1459.3114633072501</v>
      </c>
      <c r="AE106" s="18">
        <v>-23306663</v>
      </c>
      <c r="AF106" s="18"/>
      <c r="AG106" s="18"/>
    </row>
    <row r="107" spans="1:33">
      <c r="A107" s="18" t="s">
        <v>757</v>
      </c>
      <c r="B107" s="18" t="s">
        <v>759</v>
      </c>
      <c r="C107" s="18" t="s">
        <v>439</v>
      </c>
      <c r="D107" s="18">
        <v>73133.702000000005</v>
      </c>
      <c r="E107" s="18">
        <v>3935</v>
      </c>
      <c r="F107" s="18">
        <v>77068.702000000005</v>
      </c>
      <c r="G107" s="18">
        <v>43188</v>
      </c>
      <c r="H107" s="18">
        <v>7243</v>
      </c>
      <c r="I107" s="18">
        <v>535</v>
      </c>
      <c r="J107" s="18">
        <v>0</v>
      </c>
      <c r="K107" s="18">
        <v>4497</v>
      </c>
      <c r="L107" s="18">
        <v>0</v>
      </c>
      <c r="M107" s="18">
        <v>9461</v>
      </c>
      <c r="N107" s="18">
        <v>3935</v>
      </c>
      <c r="O107" s="18">
        <v>0</v>
      </c>
      <c r="P107" s="18">
        <v>62419.616399999999</v>
      </c>
      <c r="Q107" s="18">
        <v>10433.75</v>
      </c>
      <c r="R107" s="18">
        <v>-8041.85</v>
      </c>
      <c r="S107" s="18">
        <v>1736.38</v>
      </c>
      <c r="T107" s="18">
        <v>66547.896399999998</v>
      </c>
      <c r="U107" s="18">
        <v>77068.702000000005</v>
      </c>
      <c r="V107" s="18">
        <v>65508.396699999998</v>
      </c>
      <c r="W107" s="18">
        <v>1039.4996999999901</v>
      </c>
      <c r="X107" s="18">
        <v>727.64978999999505</v>
      </c>
      <c r="Y107" s="18">
        <v>1.0089999999999999</v>
      </c>
      <c r="Z107" s="18">
        <v>12498</v>
      </c>
      <c r="AA107" s="18">
        <v>77762.320317999998</v>
      </c>
      <c r="AB107" s="18">
        <v>78719.333853226199</v>
      </c>
      <c r="AC107" s="18">
        <v>6298.5544769744101</v>
      </c>
      <c r="AD107" s="18">
        <v>-280.51670787815698</v>
      </c>
      <c r="AE107" s="18">
        <v>-3505898</v>
      </c>
      <c r="AF107" s="18"/>
      <c r="AG107" s="18"/>
    </row>
    <row r="108" spans="1:33">
      <c r="A108" s="18" t="s">
        <v>757</v>
      </c>
      <c r="B108" s="18" t="s">
        <v>760</v>
      </c>
      <c r="C108" s="18" t="s">
        <v>440</v>
      </c>
      <c r="D108" s="18">
        <v>62449.777000000002</v>
      </c>
      <c r="E108" s="18">
        <v>6994</v>
      </c>
      <c r="F108" s="18">
        <v>69443.777000000002</v>
      </c>
      <c r="G108" s="18">
        <v>19880</v>
      </c>
      <c r="H108" s="18">
        <v>16906</v>
      </c>
      <c r="I108" s="18">
        <v>651</v>
      </c>
      <c r="J108" s="18">
        <v>1578</v>
      </c>
      <c r="K108" s="18">
        <v>2517</v>
      </c>
      <c r="L108" s="18">
        <v>11</v>
      </c>
      <c r="M108" s="18">
        <v>827</v>
      </c>
      <c r="N108" s="18">
        <v>6994</v>
      </c>
      <c r="O108" s="18">
        <v>0</v>
      </c>
      <c r="P108" s="18">
        <v>28732.563999999998</v>
      </c>
      <c r="Q108" s="18">
        <v>18404.2</v>
      </c>
      <c r="R108" s="18">
        <v>-712.3</v>
      </c>
      <c r="S108" s="18">
        <v>5804.31</v>
      </c>
      <c r="T108" s="18">
        <v>52228.773999999998</v>
      </c>
      <c r="U108" s="18">
        <v>69443.777000000002</v>
      </c>
      <c r="V108" s="18">
        <v>59027.210449999999</v>
      </c>
      <c r="W108" s="18">
        <v>-6798.4364500000001</v>
      </c>
      <c r="X108" s="18">
        <v>-4758.9055150000004</v>
      </c>
      <c r="Y108" s="18">
        <v>0.93100000000000005</v>
      </c>
      <c r="Z108" s="18">
        <v>20042</v>
      </c>
      <c r="AA108" s="18">
        <v>64652.156387000003</v>
      </c>
      <c r="AB108" s="18">
        <v>65447.824372354597</v>
      </c>
      <c r="AC108" s="18">
        <v>3265.5335980618001</v>
      </c>
      <c r="AD108" s="18">
        <v>-3313.5375867907701</v>
      </c>
      <c r="AE108" s="18">
        <v>-66409920</v>
      </c>
      <c r="AF108" s="18"/>
      <c r="AG108" s="18"/>
    </row>
    <row r="109" spans="1:33">
      <c r="A109" s="18" t="s">
        <v>757</v>
      </c>
      <c r="B109" s="18" t="s">
        <v>761</v>
      </c>
      <c r="C109" s="18" t="s">
        <v>441</v>
      </c>
      <c r="D109" s="18">
        <v>51067.26</v>
      </c>
      <c r="E109" s="18">
        <v>6561</v>
      </c>
      <c r="F109" s="18">
        <v>57628.26</v>
      </c>
      <c r="G109" s="18">
        <v>39658</v>
      </c>
      <c r="H109" s="18">
        <v>5451</v>
      </c>
      <c r="I109" s="18">
        <v>377</v>
      </c>
      <c r="J109" s="18">
        <v>0</v>
      </c>
      <c r="K109" s="18">
        <v>3488</v>
      </c>
      <c r="L109" s="18">
        <v>0</v>
      </c>
      <c r="M109" s="18">
        <v>12540</v>
      </c>
      <c r="N109" s="18">
        <v>6561</v>
      </c>
      <c r="O109" s="18">
        <v>0</v>
      </c>
      <c r="P109" s="18">
        <v>57317.707399999999</v>
      </c>
      <c r="Q109" s="18">
        <v>7918.6</v>
      </c>
      <c r="R109" s="18">
        <v>-10659</v>
      </c>
      <c r="S109" s="18">
        <v>3445.05</v>
      </c>
      <c r="T109" s="18">
        <v>58022.357400000001</v>
      </c>
      <c r="U109" s="18">
        <v>57628.26</v>
      </c>
      <c r="V109" s="18">
        <v>48984.021000000001</v>
      </c>
      <c r="W109" s="18">
        <v>9038.3364000000001</v>
      </c>
      <c r="X109" s="18">
        <v>6326.8354799999997</v>
      </c>
      <c r="Y109" s="18">
        <v>1.1100000000000001</v>
      </c>
      <c r="Z109" s="18">
        <v>15984</v>
      </c>
      <c r="AA109" s="18">
        <v>63967.368600000002</v>
      </c>
      <c r="AB109" s="18">
        <v>64754.608966705397</v>
      </c>
      <c r="AC109" s="18">
        <v>4051.2142746937802</v>
      </c>
      <c r="AD109" s="18">
        <v>-2527.85691015879</v>
      </c>
      <c r="AE109" s="18">
        <v>-40405265</v>
      </c>
      <c r="AF109" s="18"/>
      <c r="AG109" s="18"/>
    </row>
    <row r="110" spans="1:33">
      <c r="A110" s="18" t="s">
        <v>757</v>
      </c>
      <c r="B110" s="18" t="s">
        <v>762</v>
      </c>
      <c r="C110" s="18" t="s">
        <v>442</v>
      </c>
      <c r="D110" s="18">
        <v>319327.65700000001</v>
      </c>
      <c r="E110" s="18">
        <v>17533</v>
      </c>
      <c r="F110" s="18">
        <v>336860.65700000001</v>
      </c>
      <c r="G110" s="18">
        <v>149647</v>
      </c>
      <c r="H110" s="18">
        <v>19778</v>
      </c>
      <c r="I110" s="18">
        <v>3651</v>
      </c>
      <c r="J110" s="18">
        <v>0</v>
      </c>
      <c r="K110" s="18">
        <v>10063</v>
      </c>
      <c r="L110" s="18">
        <v>408</v>
      </c>
      <c r="M110" s="18">
        <v>33190</v>
      </c>
      <c r="N110" s="18">
        <v>17533</v>
      </c>
      <c r="O110" s="18">
        <v>1186</v>
      </c>
      <c r="P110" s="18">
        <v>216284.80910000001</v>
      </c>
      <c r="Q110" s="18">
        <v>28468.2</v>
      </c>
      <c r="R110" s="18">
        <v>-29566.400000000001</v>
      </c>
      <c r="S110" s="18">
        <v>9260.75</v>
      </c>
      <c r="T110" s="18">
        <v>224447.3591</v>
      </c>
      <c r="U110" s="18">
        <v>336860.65700000001</v>
      </c>
      <c r="V110" s="18">
        <v>286331.55845000001</v>
      </c>
      <c r="W110" s="18">
        <v>-61884.199350000003</v>
      </c>
      <c r="X110" s="18">
        <v>-43318.939545000001</v>
      </c>
      <c r="Y110" s="18">
        <v>0.871</v>
      </c>
      <c r="Z110" s="18">
        <v>34878</v>
      </c>
      <c r="AA110" s="18">
        <v>293405.632247</v>
      </c>
      <c r="AB110" s="18">
        <v>297016.547664952</v>
      </c>
      <c r="AC110" s="18">
        <v>8515.87096923424</v>
      </c>
      <c r="AD110" s="18">
        <v>1936.79978438167</v>
      </c>
      <c r="AE110" s="18">
        <v>67551703</v>
      </c>
      <c r="AF110" s="18"/>
      <c r="AG110" s="18"/>
    </row>
    <row r="111" spans="1:33">
      <c r="A111" s="18" t="s">
        <v>757</v>
      </c>
      <c r="B111" s="18" t="s">
        <v>763</v>
      </c>
      <c r="C111" s="18" t="s">
        <v>443</v>
      </c>
      <c r="D111" s="18">
        <v>705466.48400000005</v>
      </c>
      <c r="E111" s="18">
        <v>73066</v>
      </c>
      <c r="F111" s="18">
        <v>778532.48400000005</v>
      </c>
      <c r="G111" s="18">
        <v>336504</v>
      </c>
      <c r="H111" s="18">
        <v>179831</v>
      </c>
      <c r="I111" s="18">
        <v>41509</v>
      </c>
      <c r="J111" s="18">
        <v>0</v>
      </c>
      <c r="K111" s="18">
        <v>25264</v>
      </c>
      <c r="L111" s="18">
        <v>21815</v>
      </c>
      <c r="M111" s="18">
        <v>30728</v>
      </c>
      <c r="N111" s="18">
        <v>73066</v>
      </c>
      <c r="O111" s="18">
        <v>114</v>
      </c>
      <c r="P111" s="18">
        <v>486349.23119999998</v>
      </c>
      <c r="Q111" s="18">
        <v>209613.4</v>
      </c>
      <c r="R111" s="18">
        <v>-44758.45</v>
      </c>
      <c r="S111" s="18">
        <v>56882.34</v>
      </c>
      <c r="T111" s="18">
        <v>708086.52119999996</v>
      </c>
      <c r="U111" s="18">
        <v>778532.48400000005</v>
      </c>
      <c r="V111" s="18">
        <v>661752.61140000005</v>
      </c>
      <c r="W111" s="18">
        <v>46333.909800000001</v>
      </c>
      <c r="X111" s="18">
        <v>32433.736860000001</v>
      </c>
      <c r="Y111" s="18">
        <v>1.042</v>
      </c>
      <c r="Z111" s="18">
        <v>152067</v>
      </c>
      <c r="AA111" s="18">
        <v>811230.84832800005</v>
      </c>
      <c r="AB111" s="18">
        <v>821214.58979646501</v>
      </c>
      <c r="AC111" s="18">
        <v>5400.3471482732302</v>
      </c>
      <c r="AD111" s="18">
        <v>-1178.72403657934</v>
      </c>
      <c r="AE111" s="18">
        <v>-179245028</v>
      </c>
      <c r="AF111" s="18"/>
      <c r="AG111" s="18"/>
    </row>
    <row r="112" spans="1:33">
      <c r="A112" s="18" t="s">
        <v>757</v>
      </c>
      <c r="B112" s="18" t="s">
        <v>764</v>
      </c>
      <c r="C112" s="18" t="s">
        <v>444</v>
      </c>
      <c r="D112" s="18">
        <v>372143.72899999999</v>
      </c>
      <c r="E112" s="18">
        <v>22368</v>
      </c>
      <c r="F112" s="18">
        <v>394511.72899999999</v>
      </c>
      <c r="G112" s="18">
        <v>194148</v>
      </c>
      <c r="H112" s="18">
        <v>46666</v>
      </c>
      <c r="I112" s="18">
        <v>147921</v>
      </c>
      <c r="J112" s="18">
        <v>0</v>
      </c>
      <c r="K112" s="18">
        <v>9122</v>
      </c>
      <c r="L112" s="18">
        <v>139630</v>
      </c>
      <c r="M112" s="18">
        <v>12754</v>
      </c>
      <c r="N112" s="18">
        <v>22368</v>
      </c>
      <c r="O112" s="18">
        <v>319</v>
      </c>
      <c r="P112" s="18">
        <v>280602.10440000001</v>
      </c>
      <c r="Q112" s="18">
        <v>173152.65</v>
      </c>
      <c r="R112" s="18">
        <v>-129797.55</v>
      </c>
      <c r="S112" s="18">
        <v>16844.62</v>
      </c>
      <c r="T112" s="18">
        <v>340801.82439999998</v>
      </c>
      <c r="U112" s="18">
        <v>394511.72899999999</v>
      </c>
      <c r="V112" s="18">
        <v>335334.96964999998</v>
      </c>
      <c r="W112" s="18">
        <v>5466.8547500000004</v>
      </c>
      <c r="X112" s="18">
        <v>3826.7983250000002</v>
      </c>
      <c r="Y112" s="18">
        <v>1.01</v>
      </c>
      <c r="Z112" s="18">
        <v>52175</v>
      </c>
      <c r="AA112" s="18">
        <v>398456.84629000002</v>
      </c>
      <c r="AB112" s="18">
        <v>403360.61708212201</v>
      </c>
      <c r="AC112" s="18">
        <v>7730.9174332941502</v>
      </c>
      <c r="AD112" s="18">
        <v>1151.84624844158</v>
      </c>
      <c r="AE112" s="18">
        <v>60097578</v>
      </c>
      <c r="AF112" s="18"/>
      <c r="AG112" s="18"/>
    </row>
    <row r="113" spans="1:33">
      <c r="A113" s="18" t="s">
        <v>757</v>
      </c>
      <c r="B113" s="18" t="s">
        <v>765</v>
      </c>
      <c r="C113" s="18" t="s">
        <v>445</v>
      </c>
      <c r="D113" s="18">
        <v>149439.70800000001</v>
      </c>
      <c r="E113" s="18">
        <v>10659</v>
      </c>
      <c r="F113" s="18">
        <v>160098.70800000001</v>
      </c>
      <c r="G113" s="18">
        <v>3911</v>
      </c>
      <c r="H113" s="18">
        <v>148862</v>
      </c>
      <c r="I113" s="18">
        <v>946</v>
      </c>
      <c r="J113" s="18">
        <v>6454</v>
      </c>
      <c r="K113" s="18">
        <v>0</v>
      </c>
      <c r="L113" s="18">
        <v>3</v>
      </c>
      <c r="M113" s="18">
        <v>30146</v>
      </c>
      <c r="N113" s="18">
        <v>10659</v>
      </c>
      <c r="O113" s="18">
        <v>0</v>
      </c>
      <c r="P113" s="18">
        <v>5652.5682999999999</v>
      </c>
      <c r="Q113" s="18">
        <v>132822.70000000001</v>
      </c>
      <c r="R113" s="18">
        <v>-25626.65</v>
      </c>
      <c r="S113" s="18">
        <v>3935.33</v>
      </c>
      <c r="T113" s="18">
        <v>116783.9483</v>
      </c>
      <c r="U113" s="18">
        <v>160098.70800000001</v>
      </c>
      <c r="V113" s="18">
        <v>136083.90179999999</v>
      </c>
      <c r="W113" s="18">
        <v>-19299.9535</v>
      </c>
      <c r="X113" s="18">
        <v>-13509.96745</v>
      </c>
      <c r="Y113" s="18">
        <v>0.91600000000000004</v>
      </c>
      <c r="Z113" s="18">
        <v>28383</v>
      </c>
      <c r="AA113" s="18">
        <v>146650.416528</v>
      </c>
      <c r="AB113" s="18">
        <v>148455.22936010099</v>
      </c>
      <c r="AC113" s="18">
        <v>5230.4276982736401</v>
      </c>
      <c r="AD113" s="18">
        <v>-1348.6434865789299</v>
      </c>
      <c r="AE113" s="18">
        <v>-38278548</v>
      </c>
      <c r="AF113" s="18"/>
      <c r="AG113" s="18"/>
    </row>
    <row r="114" spans="1:33">
      <c r="A114" s="18" t="s">
        <v>757</v>
      </c>
      <c r="B114" s="18" t="s">
        <v>766</v>
      </c>
      <c r="C114" s="18" t="s">
        <v>446</v>
      </c>
      <c r="D114" s="18">
        <v>102011.986</v>
      </c>
      <c r="E114" s="18">
        <v>5894</v>
      </c>
      <c r="F114" s="18">
        <v>107905.986</v>
      </c>
      <c r="G114" s="18">
        <v>45127</v>
      </c>
      <c r="H114" s="18">
        <v>13130</v>
      </c>
      <c r="I114" s="18">
        <v>1217</v>
      </c>
      <c r="J114" s="18">
        <v>0</v>
      </c>
      <c r="K114" s="18">
        <v>3856</v>
      </c>
      <c r="L114" s="18">
        <v>208</v>
      </c>
      <c r="M114" s="18">
        <v>2128</v>
      </c>
      <c r="N114" s="18">
        <v>5894</v>
      </c>
      <c r="O114" s="18">
        <v>1031</v>
      </c>
      <c r="P114" s="18">
        <v>65222.053099999997</v>
      </c>
      <c r="Q114" s="18">
        <v>15472.55</v>
      </c>
      <c r="R114" s="18">
        <v>-2861.95</v>
      </c>
      <c r="S114" s="18">
        <v>4648.1400000000003</v>
      </c>
      <c r="T114" s="18">
        <v>82480.793099999995</v>
      </c>
      <c r="U114" s="18">
        <v>107905.986</v>
      </c>
      <c r="V114" s="18">
        <v>91720.088099999994</v>
      </c>
      <c r="W114" s="18">
        <v>-9239.2950000000001</v>
      </c>
      <c r="X114" s="18">
        <v>-6467.5065000000004</v>
      </c>
      <c r="Y114" s="18">
        <v>0.94</v>
      </c>
      <c r="Z114" s="18">
        <v>15536</v>
      </c>
      <c r="AA114" s="18">
        <v>101431.62684</v>
      </c>
      <c r="AB114" s="18">
        <v>102679.93629616</v>
      </c>
      <c r="AC114" s="18">
        <v>6609.1617080432397</v>
      </c>
      <c r="AD114" s="18">
        <v>30.090523190677199</v>
      </c>
      <c r="AE114" s="18">
        <v>467486</v>
      </c>
      <c r="AF114" s="18"/>
      <c r="AG114" s="18"/>
    </row>
    <row r="115" spans="1:33">
      <c r="A115" s="18" t="s">
        <v>757</v>
      </c>
      <c r="B115" s="18" t="s">
        <v>767</v>
      </c>
      <c r="C115" s="18" t="s">
        <v>447</v>
      </c>
      <c r="D115" s="18">
        <v>90426.61</v>
      </c>
      <c r="E115" s="18">
        <v>7638</v>
      </c>
      <c r="F115" s="18">
        <v>98064.61</v>
      </c>
      <c r="G115" s="18">
        <v>39193</v>
      </c>
      <c r="H115" s="18">
        <v>30651</v>
      </c>
      <c r="I115" s="18">
        <v>1714</v>
      </c>
      <c r="J115" s="18">
        <v>3024</v>
      </c>
      <c r="K115" s="18">
        <v>0</v>
      </c>
      <c r="L115" s="18">
        <v>302</v>
      </c>
      <c r="M115" s="18">
        <v>10720</v>
      </c>
      <c r="N115" s="18">
        <v>7638</v>
      </c>
      <c r="O115" s="18">
        <v>234</v>
      </c>
      <c r="P115" s="18">
        <v>56645.642899999999</v>
      </c>
      <c r="Q115" s="18">
        <v>30080.65</v>
      </c>
      <c r="R115" s="18">
        <v>-9567.6</v>
      </c>
      <c r="S115" s="18">
        <v>4669.8999999999996</v>
      </c>
      <c r="T115" s="18">
        <v>81828.592900000003</v>
      </c>
      <c r="U115" s="18">
        <v>98064.61</v>
      </c>
      <c r="V115" s="18">
        <v>83354.9185</v>
      </c>
      <c r="W115" s="18">
        <v>-1526.3256000000099</v>
      </c>
      <c r="X115" s="18">
        <v>-1068.4279200000101</v>
      </c>
      <c r="Y115" s="18">
        <v>0.98899999999999999</v>
      </c>
      <c r="Z115" s="18">
        <v>17487</v>
      </c>
      <c r="AA115" s="18">
        <v>96985.899290000001</v>
      </c>
      <c r="AB115" s="18">
        <v>98179.495596888097</v>
      </c>
      <c r="AC115" s="18">
        <v>5614.42760890307</v>
      </c>
      <c r="AD115" s="18">
        <v>-964.64357594949195</v>
      </c>
      <c r="AE115" s="18">
        <v>-16868722</v>
      </c>
      <c r="AF115" s="18"/>
      <c r="AG115" s="18"/>
    </row>
    <row r="116" spans="1:33">
      <c r="A116" s="18" t="s">
        <v>757</v>
      </c>
      <c r="B116" s="18" t="s">
        <v>768</v>
      </c>
      <c r="C116" s="18" t="s">
        <v>448</v>
      </c>
      <c r="D116" s="18">
        <v>110991.908</v>
      </c>
      <c r="E116" s="18">
        <v>11132</v>
      </c>
      <c r="F116" s="18">
        <v>122123.908</v>
      </c>
      <c r="G116" s="18">
        <v>48842</v>
      </c>
      <c r="H116" s="18">
        <v>27103</v>
      </c>
      <c r="I116" s="18">
        <v>1247</v>
      </c>
      <c r="J116" s="18">
        <v>0</v>
      </c>
      <c r="K116" s="18">
        <v>3934</v>
      </c>
      <c r="L116" s="18">
        <v>316</v>
      </c>
      <c r="M116" s="18">
        <v>1795</v>
      </c>
      <c r="N116" s="18">
        <v>11132</v>
      </c>
      <c r="O116" s="18">
        <v>184</v>
      </c>
      <c r="P116" s="18">
        <v>70591.342600000004</v>
      </c>
      <c r="Q116" s="18">
        <v>27441.4</v>
      </c>
      <c r="R116" s="18">
        <v>-1950.75</v>
      </c>
      <c r="S116" s="18">
        <v>9157.0499999999993</v>
      </c>
      <c r="T116" s="18">
        <v>105239.0426</v>
      </c>
      <c r="U116" s="18">
        <v>122123.908</v>
      </c>
      <c r="V116" s="18">
        <v>103805.32180000001</v>
      </c>
      <c r="W116" s="18">
        <v>1433.7208000000101</v>
      </c>
      <c r="X116" s="18">
        <v>1003.60456000001</v>
      </c>
      <c r="Y116" s="18">
        <v>1.008</v>
      </c>
      <c r="Z116" s="18">
        <v>17734</v>
      </c>
      <c r="AA116" s="18">
        <v>123100.89926400001</v>
      </c>
      <c r="AB116" s="18">
        <v>124615.89041025699</v>
      </c>
      <c r="AC116" s="18">
        <v>7026.9476942741003</v>
      </c>
      <c r="AD116" s="18">
        <v>447.87650942153198</v>
      </c>
      <c r="AE116" s="18">
        <v>7942642</v>
      </c>
      <c r="AF116" s="18"/>
      <c r="AG116" s="18"/>
    </row>
    <row r="117" spans="1:33">
      <c r="A117" s="18" t="s">
        <v>757</v>
      </c>
      <c r="B117" s="18" t="s">
        <v>769</v>
      </c>
      <c r="C117" s="18" t="s">
        <v>449</v>
      </c>
      <c r="D117" s="18">
        <v>620856.26</v>
      </c>
      <c r="E117" s="18">
        <v>46917</v>
      </c>
      <c r="F117" s="18">
        <v>667773.26</v>
      </c>
      <c r="G117" s="18">
        <v>364111</v>
      </c>
      <c r="H117" s="18">
        <v>66990</v>
      </c>
      <c r="I117" s="18">
        <v>21624</v>
      </c>
      <c r="J117" s="18">
        <v>247</v>
      </c>
      <c r="K117" s="18">
        <v>16336</v>
      </c>
      <c r="L117" s="18">
        <v>2431</v>
      </c>
      <c r="M117" s="18">
        <v>55384</v>
      </c>
      <c r="N117" s="18">
        <v>46917</v>
      </c>
      <c r="O117" s="18">
        <v>0</v>
      </c>
      <c r="P117" s="18">
        <v>526249.62829999998</v>
      </c>
      <c r="Q117" s="18">
        <v>89417.45</v>
      </c>
      <c r="R117" s="18">
        <v>-49142.75</v>
      </c>
      <c r="S117" s="18">
        <v>30464.17</v>
      </c>
      <c r="T117" s="18">
        <v>596988.49829999998</v>
      </c>
      <c r="U117" s="18">
        <v>667773.26</v>
      </c>
      <c r="V117" s="18">
        <v>567607.27099999995</v>
      </c>
      <c r="W117" s="18">
        <v>29381.227299999999</v>
      </c>
      <c r="X117" s="18">
        <v>20566.859110000001</v>
      </c>
      <c r="Y117" s="18">
        <v>1.0309999999999999</v>
      </c>
      <c r="Z117" s="18">
        <v>86376</v>
      </c>
      <c r="AA117" s="18">
        <v>688474.23106000002</v>
      </c>
      <c r="AB117" s="18">
        <v>696947.21842823201</v>
      </c>
      <c r="AC117" s="18">
        <v>8068.7600540454796</v>
      </c>
      <c r="AD117" s="18">
        <v>1489.68886919291</v>
      </c>
      <c r="AE117" s="18">
        <v>128673366</v>
      </c>
      <c r="AF117" s="18"/>
      <c r="AG117" s="18"/>
    </row>
    <row r="118" spans="1:33">
      <c r="A118" s="18" t="s">
        <v>757</v>
      </c>
      <c r="B118" s="18" t="s">
        <v>770</v>
      </c>
      <c r="C118" s="18" t="s">
        <v>450</v>
      </c>
      <c r="D118" s="18">
        <v>136491.27499999999</v>
      </c>
      <c r="E118" s="18">
        <v>10714</v>
      </c>
      <c r="F118" s="18">
        <v>147205.27499999999</v>
      </c>
      <c r="G118" s="18">
        <v>60909</v>
      </c>
      <c r="H118" s="18">
        <v>32050</v>
      </c>
      <c r="I118" s="18">
        <v>82179</v>
      </c>
      <c r="J118" s="18">
        <v>0</v>
      </c>
      <c r="K118" s="18">
        <v>4807</v>
      </c>
      <c r="L118" s="18">
        <v>85881</v>
      </c>
      <c r="M118" s="18">
        <v>1795</v>
      </c>
      <c r="N118" s="18">
        <v>10714</v>
      </c>
      <c r="O118" s="18">
        <v>39</v>
      </c>
      <c r="P118" s="18">
        <v>88031.777700000006</v>
      </c>
      <c r="Q118" s="18">
        <v>101180.6</v>
      </c>
      <c r="R118" s="18">
        <v>-74557.75</v>
      </c>
      <c r="S118" s="18">
        <v>8801.75</v>
      </c>
      <c r="T118" s="18">
        <v>123456.3777</v>
      </c>
      <c r="U118" s="18">
        <v>147205.27499999999</v>
      </c>
      <c r="V118" s="18">
        <v>125124.48375</v>
      </c>
      <c r="W118" s="18">
        <v>-1668.1060499999701</v>
      </c>
      <c r="X118" s="18">
        <v>-1167.6742349999799</v>
      </c>
      <c r="Y118" s="18">
        <v>0.99199999999999999</v>
      </c>
      <c r="Z118" s="18">
        <v>32526</v>
      </c>
      <c r="AA118" s="18">
        <v>146027.63279999999</v>
      </c>
      <c r="AB118" s="18">
        <v>147824.78109155199</v>
      </c>
      <c r="AC118" s="18">
        <v>4544.8189476588695</v>
      </c>
      <c r="AD118" s="18">
        <v>-2034.2522371937</v>
      </c>
      <c r="AE118" s="18">
        <v>-66166088</v>
      </c>
      <c r="AF118" s="18"/>
      <c r="AG118" s="18"/>
    </row>
    <row r="119" spans="1:33">
      <c r="A119" s="18" t="s">
        <v>757</v>
      </c>
      <c r="B119" s="18" t="s">
        <v>771</v>
      </c>
      <c r="C119" s="18" t="s">
        <v>451</v>
      </c>
      <c r="D119" s="18">
        <v>251815.027</v>
      </c>
      <c r="E119" s="18">
        <v>20255</v>
      </c>
      <c r="F119" s="18">
        <v>272070.027</v>
      </c>
      <c r="G119" s="18">
        <v>132227</v>
      </c>
      <c r="H119" s="18">
        <v>41708</v>
      </c>
      <c r="I119" s="18">
        <v>205213</v>
      </c>
      <c r="J119" s="18">
        <v>0</v>
      </c>
      <c r="K119" s="18">
        <v>13744</v>
      </c>
      <c r="L119" s="18">
        <v>197159</v>
      </c>
      <c r="M119" s="18">
        <v>18259</v>
      </c>
      <c r="N119" s="18">
        <v>20255</v>
      </c>
      <c r="O119" s="18">
        <v>0</v>
      </c>
      <c r="P119" s="18">
        <v>191107.68309999999</v>
      </c>
      <c r="Q119" s="18">
        <v>221565.25</v>
      </c>
      <c r="R119" s="18">
        <v>-183105.3</v>
      </c>
      <c r="S119" s="18">
        <v>14112.72</v>
      </c>
      <c r="T119" s="18">
        <v>243680.35310000001</v>
      </c>
      <c r="U119" s="18">
        <v>272070.027</v>
      </c>
      <c r="V119" s="18">
        <v>231259.52295000001</v>
      </c>
      <c r="W119" s="18">
        <v>12420.8301500001</v>
      </c>
      <c r="X119" s="18">
        <v>8694.5811050000393</v>
      </c>
      <c r="Y119" s="18">
        <v>1.032</v>
      </c>
      <c r="Z119" s="18">
        <v>47287</v>
      </c>
      <c r="AA119" s="18">
        <v>280776.26786399999</v>
      </c>
      <c r="AB119" s="18">
        <v>284231.754886729</v>
      </c>
      <c r="AC119" s="18">
        <v>6010.7800217127096</v>
      </c>
      <c r="AD119" s="18">
        <v>-568.29116313985799</v>
      </c>
      <c r="AE119" s="18">
        <v>-26872784</v>
      </c>
      <c r="AF119" s="18"/>
      <c r="AG119" s="18"/>
    </row>
    <row r="120" spans="1:33">
      <c r="A120" s="18" t="s">
        <v>757</v>
      </c>
      <c r="B120" s="18" t="s">
        <v>772</v>
      </c>
      <c r="C120" s="18" t="s">
        <v>452</v>
      </c>
      <c r="D120" s="18">
        <v>81575.437999999995</v>
      </c>
      <c r="E120" s="18">
        <v>9761</v>
      </c>
      <c r="F120" s="18">
        <v>91336.437999999995</v>
      </c>
      <c r="G120" s="18">
        <v>35921</v>
      </c>
      <c r="H120" s="18">
        <v>20479</v>
      </c>
      <c r="I120" s="18">
        <v>1106</v>
      </c>
      <c r="J120" s="18">
        <v>2576</v>
      </c>
      <c r="K120" s="18">
        <v>-4</v>
      </c>
      <c r="L120" s="18">
        <v>0</v>
      </c>
      <c r="M120" s="18">
        <v>0</v>
      </c>
      <c r="N120" s="18">
        <v>9761</v>
      </c>
      <c r="O120" s="18">
        <v>0</v>
      </c>
      <c r="P120" s="18">
        <v>51916.621299999999</v>
      </c>
      <c r="Q120" s="18">
        <v>20533.45</v>
      </c>
      <c r="R120" s="18">
        <v>0</v>
      </c>
      <c r="S120" s="18">
        <v>8296.85</v>
      </c>
      <c r="T120" s="18">
        <v>80746.921300000002</v>
      </c>
      <c r="U120" s="18">
        <v>91336.437999999995</v>
      </c>
      <c r="V120" s="18">
        <v>77635.972299999994</v>
      </c>
      <c r="W120" s="18">
        <v>3110.9490000000101</v>
      </c>
      <c r="X120" s="18">
        <v>2177.6643000000099</v>
      </c>
      <c r="Y120" s="18">
        <v>1.024</v>
      </c>
      <c r="Z120" s="18">
        <v>24656</v>
      </c>
      <c r="AA120" s="18">
        <v>93528.512512000001</v>
      </c>
      <c r="AB120" s="18">
        <v>94679.559086195804</v>
      </c>
      <c r="AC120" s="18">
        <v>3840.0210531390298</v>
      </c>
      <c r="AD120" s="18">
        <v>-2739.0501317135399</v>
      </c>
      <c r="AE120" s="18">
        <v>-67534020</v>
      </c>
      <c r="AF120" s="18"/>
      <c r="AG120" s="18"/>
    </row>
    <row r="121" spans="1:33">
      <c r="A121" s="18" t="s">
        <v>757</v>
      </c>
      <c r="B121" s="18" t="s">
        <v>773</v>
      </c>
      <c r="C121" s="18" t="s">
        <v>453</v>
      </c>
      <c r="D121" s="18">
        <v>791495.61199999996</v>
      </c>
      <c r="E121" s="18">
        <v>49656</v>
      </c>
      <c r="F121" s="18">
        <v>841151.61199999996</v>
      </c>
      <c r="G121" s="18">
        <v>397518</v>
      </c>
      <c r="H121" s="18">
        <v>157251</v>
      </c>
      <c r="I121" s="18">
        <v>24703</v>
      </c>
      <c r="J121" s="18">
        <v>0</v>
      </c>
      <c r="K121" s="18">
        <v>15377</v>
      </c>
      <c r="L121" s="18">
        <v>1937</v>
      </c>
      <c r="M121" s="18">
        <v>0</v>
      </c>
      <c r="N121" s="18">
        <v>49656</v>
      </c>
      <c r="O121" s="18">
        <v>2150</v>
      </c>
      <c r="P121" s="18">
        <v>574532.76540000003</v>
      </c>
      <c r="Q121" s="18">
        <v>167731.35</v>
      </c>
      <c r="R121" s="18">
        <v>-3473.95</v>
      </c>
      <c r="S121" s="18">
        <v>42207.6</v>
      </c>
      <c r="T121" s="18">
        <v>780997.76540000003</v>
      </c>
      <c r="U121" s="18">
        <v>841151.61199999996</v>
      </c>
      <c r="V121" s="18">
        <v>714978.8702</v>
      </c>
      <c r="W121" s="18">
        <v>66018.895199999999</v>
      </c>
      <c r="X121" s="18">
        <v>46213.226640000001</v>
      </c>
      <c r="Y121" s="18">
        <v>1.0549999999999999</v>
      </c>
      <c r="Z121" s="18">
        <v>131671</v>
      </c>
      <c r="AA121" s="18">
        <v>887414.95065999997</v>
      </c>
      <c r="AB121" s="18">
        <v>898336.282683925</v>
      </c>
      <c r="AC121" s="18">
        <v>6822.5826695622</v>
      </c>
      <c r="AD121" s="18">
        <v>243.51148470963699</v>
      </c>
      <c r="AE121" s="18">
        <v>32063401</v>
      </c>
      <c r="AF121" s="18"/>
      <c r="AG121" s="18"/>
    </row>
    <row r="122" spans="1:33">
      <c r="A122" s="18" t="s">
        <v>757</v>
      </c>
      <c r="B122" s="18" t="s">
        <v>774</v>
      </c>
      <c r="C122" s="18" t="s">
        <v>454</v>
      </c>
      <c r="D122" s="18">
        <v>1802389.0530000001</v>
      </c>
      <c r="E122" s="18">
        <v>134996</v>
      </c>
      <c r="F122" s="18">
        <v>1937385.0530000001</v>
      </c>
      <c r="G122" s="18">
        <v>1161425</v>
      </c>
      <c r="H122" s="18">
        <v>215120</v>
      </c>
      <c r="I122" s="18">
        <v>80917</v>
      </c>
      <c r="J122" s="18">
        <v>0</v>
      </c>
      <c r="K122" s="18">
        <v>8413</v>
      </c>
      <c r="L122" s="18">
        <v>46410</v>
      </c>
      <c r="M122" s="18">
        <v>84221</v>
      </c>
      <c r="N122" s="18">
        <v>134996</v>
      </c>
      <c r="O122" s="18">
        <v>355</v>
      </c>
      <c r="P122" s="18">
        <v>1678607.5525</v>
      </c>
      <c r="Q122" s="18">
        <v>258782.5</v>
      </c>
      <c r="R122" s="18">
        <v>-111338.1</v>
      </c>
      <c r="S122" s="18">
        <v>100429.03</v>
      </c>
      <c r="T122" s="18">
        <v>1926480.9824999999</v>
      </c>
      <c r="U122" s="18">
        <v>1937385.0530000001</v>
      </c>
      <c r="V122" s="18">
        <v>1646777.2950500001</v>
      </c>
      <c r="W122" s="18">
        <v>279703.68745000003</v>
      </c>
      <c r="X122" s="18">
        <v>195792.58121500001</v>
      </c>
      <c r="Y122" s="18">
        <v>1.101</v>
      </c>
      <c r="Z122" s="18">
        <v>365619</v>
      </c>
      <c r="AA122" s="18">
        <v>2133060.9433530001</v>
      </c>
      <c r="AB122" s="18">
        <v>2159312.3230173802</v>
      </c>
      <c r="AC122" s="18">
        <v>5905.9083992281103</v>
      </c>
      <c r="AD122" s="18">
        <v>-673.16278562445495</v>
      </c>
      <c r="AE122" s="18">
        <v>-246121105</v>
      </c>
      <c r="AF122" s="18"/>
      <c r="AG122" s="18"/>
    </row>
    <row r="123" spans="1:33">
      <c r="A123" s="18" t="s">
        <v>757</v>
      </c>
      <c r="B123" s="18" t="s">
        <v>775</v>
      </c>
      <c r="C123" s="18" t="s">
        <v>455</v>
      </c>
      <c r="D123" s="18">
        <v>78940.201000000001</v>
      </c>
      <c r="E123" s="18">
        <v>3618</v>
      </c>
      <c r="F123" s="18">
        <v>82558.201000000001</v>
      </c>
      <c r="G123" s="18">
        <v>38260</v>
      </c>
      <c r="H123" s="18">
        <v>3796</v>
      </c>
      <c r="I123" s="18">
        <v>312</v>
      </c>
      <c r="J123" s="18">
        <v>0</v>
      </c>
      <c r="K123" s="18">
        <v>3929</v>
      </c>
      <c r="L123" s="18">
        <v>156</v>
      </c>
      <c r="M123" s="18">
        <v>4390</v>
      </c>
      <c r="N123" s="18">
        <v>3618</v>
      </c>
      <c r="O123" s="18">
        <v>841</v>
      </c>
      <c r="P123" s="18">
        <v>55297.178</v>
      </c>
      <c r="Q123" s="18">
        <v>6831.45</v>
      </c>
      <c r="R123" s="18">
        <v>-4578.95</v>
      </c>
      <c r="S123" s="18">
        <v>2329</v>
      </c>
      <c r="T123" s="18">
        <v>59878.678</v>
      </c>
      <c r="U123" s="18">
        <v>82558.201000000001</v>
      </c>
      <c r="V123" s="18">
        <v>70174.470849999998</v>
      </c>
      <c r="W123" s="18">
        <v>-10295.79285</v>
      </c>
      <c r="X123" s="18">
        <v>-7207.0549950000004</v>
      </c>
      <c r="Y123" s="18">
        <v>0.91300000000000003</v>
      </c>
      <c r="Z123" s="18">
        <v>13000</v>
      </c>
      <c r="AA123" s="18">
        <v>75375.637512999994</v>
      </c>
      <c r="AB123" s="18">
        <v>76303.278368252999</v>
      </c>
      <c r="AC123" s="18">
        <v>5869.4829514040703</v>
      </c>
      <c r="AD123" s="18">
        <v>-709.58823344849304</v>
      </c>
      <c r="AE123" s="18">
        <v>-9224647</v>
      </c>
      <c r="AF123" s="18"/>
      <c r="AG123" s="18"/>
    </row>
    <row r="124" spans="1:33">
      <c r="A124" s="18" t="s">
        <v>757</v>
      </c>
      <c r="B124" s="18" t="s">
        <v>776</v>
      </c>
      <c r="C124" s="18" t="s">
        <v>456</v>
      </c>
      <c r="D124" s="18">
        <v>37579.864000000001</v>
      </c>
      <c r="E124" s="18">
        <v>1997</v>
      </c>
      <c r="F124" s="18">
        <v>39576.864000000001</v>
      </c>
      <c r="G124" s="18">
        <v>13014</v>
      </c>
      <c r="H124" s="18">
        <v>2555</v>
      </c>
      <c r="I124" s="18">
        <v>435</v>
      </c>
      <c r="J124" s="18">
        <v>0</v>
      </c>
      <c r="K124" s="18">
        <v>2584</v>
      </c>
      <c r="L124" s="18">
        <v>0</v>
      </c>
      <c r="M124" s="18">
        <v>0</v>
      </c>
      <c r="N124" s="18">
        <v>1997</v>
      </c>
      <c r="O124" s="18">
        <v>0</v>
      </c>
      <c r="P124" s="18">
        <v>18809.1342</v>
      </c>
      <c r="Q124" s="18">
        <v>4737.8999999999996</v>
      </c>
      <c r="R124" s="18">
        <v>0</v>
      </c>
      <c r="S124" s="18">
        <v>1697.45</v>
      </c>
      <c r="T124" s="18">
        <v>25244.484199999999</v>
      </c>
      <c r="U124" s="18">
        <v>39576.864000000001</v>
      </c>
      <c r="V124" s="18">
        <v>33640.3344</v>
      </c>
      <c r="W124" s="18">
        <v>-8395.8502000000008</v>
      </c>
      <c r="X124" s="18">
        <v>-5877.0951400000004</v>
      </c>
      <c r="Y124" s="18">
        <v>0.85199999999999998</v>
      </c>
      <c r="Z124" s="18">
        <v>7239</v>
      </c>
      <c r="AA124" s="18">
        <v>33719.488127999997</v>
      </c>
      <c r="AB124" s="18">
        <v>34134.4706852003</v>
      </c>
      <c r="AC124" s="18">
        <v>4715.3571881752096</v>
      </c>
      <c r="AD124" s="18">
        <v>-1863.71399667736</v>
      </c>
      <c r="AE124" s="18">
        <v>-13491426</v>
      </c>
      <c r="AF124" s="18"/>
      <c r="AG124" s="18"/>
    </row>
    <row r="125" spans="1:33">
      <c r="A125" s="18" t="s">
        <v>757</v>
      </c>
      <c r="B125" s="18" t="s">
        <v>777</v>
      </c>
      <c r="C125" s="18" t="s">
        <v>457</v>
      </c>
      <c r="D125" s="18">
        <v>116569.94100000001</v>
      </c>
      <c r="E125" s="18">
        <v>10539</v>
      </c>
      <c r="F125" s="18">
        <v>127108.94100000001</v>
      </c>
      <c r="G125" s="18">
        <v>57493</v>
      </c>
      <c r="H125" s="18">
        <v>13510</v>
      </c>
      <c r="I125" s="18">
        <v>5273</v>
      </c>
      <c r="J125" s="18">
        <v>0</v>
      </c>
      <c r="K125" s="18">
        <v>4192</v>
      </c>
      <c r="L125" s="18">
        <v>3880</v>
      </c>
      <c r="M125" s="18">
        <v>103</v>
      </c>
      <c r="N125" s="18">
        <v>10539</v>
      </c>
      <c r="O125" s="18">
        <v>508</v>
      </c>
      <c r="P125" s="18">
        <v>83094.632899999997</v>
      </c>
      <c r="Q125" s="18">
        <v>19528.75</v>
      </c>
      <c r="R125" s="18">
        <v>-3817.35</v>
      </c>
      <c r="S125" s="18">
        <v>8940.64</v>
      </c>
      <c r="T125" s="18">
        <v>107746.67290000001</v>
      </c>
      <c r="U125" s="18">
        <v>127108.94100000001</v>
      </c>
      <c r="V125" s="18">
        <v>108042.59985</v>
      </c>
      <c r="W125" s="18">
        <v>-295.92695000000799</v>
      </c>
      <c r="X125" s="18">
        <v>-207.148865000006</v>
      </c>
      <c r="Y125" s="18">
        <v>0.998</v>
      </c>
      <c r="Z125" s="18">
        <v>18931</v>
      </c>
      <c r="AA125" s="18">
        <v>126854.72311799999</v>
      </c>
      <c r="AB125" s="18">
        <v>128415.91222005901</v>
      </c>
      <c r="AC125" s="18">
        <v>6783.3665532755304</v>
      </c>
      <c r="AD125" s="18">
        <v>204.29536842296801</v>
      </c>
      <c r="AE125" s="18">
        <v>3867516</v>
      </c>
      <c r="AF125" s="18"/>
      <c r="AG125" s="18"/>
    </row>
    <row r="126" spans="1:33">
      <c r="A126" s="18" t="s">
        <v>757</v>
      </c>
      <c r="B126" s="18" t="s">
        <v>778</v>
      </c>
      <c r="C126" s="18" t="s">
        <v>458</v>
      </c>
      <c r="D126" s="18">
        <v>98322.543999999994</v>
      </c>
      <c r="E126" s="18">
        <v>5348</v>
      </c>
      <c r="F126" s="18">
        <v>103670.54399999999</v>
      </c>
      <c r="G126" s="18">
        <v>60563</v>
      </c>
      <c r="H126" s="18">
        <v>11045</v>
      </c>
      <c r="I126" s="18">
        <v>3768</v>
      </c>
      <c r="J126" s="18">
        <v>0</v>
      </c>
      <c r="K126" s="18">
        <v>6402</v>
      </c>
      <c r="L126" s="18">
        <v>3321</v>
      </c>
      <c r="M126" s="18">
        <v>0</v>
      </c>
      <c r="N126" s="18">
        <v>5348</v>
      </c>
      <c r="O126" s="18">
        <v>246</v>
      </c>
      <c r="P126" s="18">
        <v>87531.703899999993</v>
      </c>
      <c r="Q126" s="18">
        <v>18032.75</v>
      </c>
      <c r="R126" s="18">
        <v>-3031.95</v>
      </c>
      <c r="S126" s="18">
        <v>4545.8</v>
      </c>
      <c r="T126" s="18">
        <v>107078.3039</v>
      </c>
      <c r="U126" s="18">
        <v>103670.54399999999</v>
      </c>
      <c r="V126" s="18">
        <v>88119.962400000004</v>
      </c>
      <c r="W126" s="18">
        <v>18958.341499999999</v>
      </c>
      <c r="X126" s="18">
        <v>13270.83905</v>
      </c>
      <c r="Y126" s="18">
        <v>1.1279999999999999</v>
      </c>
      <c r="Z126" s="18">
        <v>19357</v>
      </c>
      <c r="AA126" s="18">
        <v>116940.373632</v>
      </c>
      <c r="AB126" s="18">
        <v>118379.54777087001</v>
      </c>
      <c r="AC126" s="18">
        <v>6115.5937268621401</v>
      </c>
      <c r="AD126" s="18">
        <v>-463.47745799042298</v>
      </c>
      <c r="AE126" s="18">
        <v>-8971533</v>
      </c>
      <c r="AF126" s="18"/>
      <c r="AG126" s="18"/>
    </row>
    <row r="127" spans="1:33">
      <c r="A127" s="18" t="s">
        <v>757</v>
      </c>
      <c r="B127" s="18" t="s">
        <v>779</v>
      </c>
      <c r="C127" s="18" t="s">
        <v>459</v>
      </c>
      <c r="D127" s="18">
        <v>80923.13</v>
      </c>
      <c r="E127" s="18">
        <v>7425</v>
      </c>
      <c r="F127" s="18">
        <v>88348.13</v>
      </c>
      <c r="G127" s="18">
        <v>39350</v>
      </c>
      <c r="H127" s="18">
        <v>9890</v>
      </c>
      <c r="I127" s="18">
        <v>705</v>
      </c>
      <c r="J127" s="18">
        <v>0</v>
      </c>
      <c r="K127" s="18">
        <v>4503</v>
      </c>
      <c r="L127" s="18">
        <v>1</v>
      </c>
      <c r="M127" s="18">
        <v>0</v>
      </c>
      <c r="N127" s="18">
        <v>7425</v>
      </c>
      <c r="O127" s="18">
        <v>156</v>
      </c>
      <c r="P127" s="18">
        <v>56872.555</v>
      </c>
      <c r="Q127" s="18">
        <v>12833.3</v>
      </c>
      <c r="R127" s="18">
        <v>-133.44999999999999</v>
      </c>
      <c r="S127" s="18">
        <v>6311.25</v>
      </c>
      <c r="T127" s="18">
        <v>75883.654999999999</v>
      </c>
      <c r="U127" s="18">
        <v>88348.13</v>
      </c>
      <c r="V127" s="18">
        <v>75095.910499999998</v>
      </c>
      <c r="W127" s="18">
        <v>787.74450000000104</v>
      </c>
      <c r="X127" s="18">
        <v>551.42115000000001</v>
      </c>
      <c r="Y127" s="18">
        <v>1.006</v>
      </c>
      <c r="Z127" s="18">
        <v>17063</v>
      </c>
      <c r="AA127" s="18">
        <v>88878.218779999996</v>
      </c>
      <c r="AB127" s="18">
        <v>89972.034628233698</v>
      </c>
      <c r="AC127" s="18">
        <v>5272.9317604309699</v>
      </c>
      <c r="AD127" s="18">
        <v>-1306.1394244215901</v>
      </c>
      <c r="AE127" s="18">
        <v>-22286657</v>
      </c>
      <c r="AF127" s="18"/>
      <c r="AG127" s="18"/>
    </row>
    <row r="128" spans="1:33">
      <c r="A128" s="18" t="s">
        <v>757</v>
      </c>
      <c r="B128" s="18" t="s">
        <v>780</v>
      </c>
      <c r="C128" s="18" t="s">
        <v>460</v>
      </c>
      <c r="D128" s="18">
        <v>97031.767999999996</v>
      </c>
      <c r="E128" s="18">
        <v>11299</v>
      </c>
      <c r="F128" s="18">
        <v>108330.768</v>
      </c>
      <c r="G128" s="18">
        <v>8812</v>
      </c>
      <c r="H128" s="18">
        <v>70347</v>
      </c>
      <c r="I128" s="18">
        <v>1</v>
      </c>
      <c r="J128" s="18">
        <v>3603</v>
      </c>
      <c r="K128" s="18">
        <v>0</v>
      </c>
      <c r="L128" s="18">
        <v>20</v>
      </c>
      <c r="M128" s="18">
        <v>6090</v>
      </c>
      <c r="N128" s="18">
        <v>11299</v>
      </c>
      <c r="O128" s="18">
        <v>0</v>
      </c>
      <c r="P128" s="18">
        <v>12735.9836</v>
      </c>
      <c r="Q128" s="18">
        <v>62858.35</v>
      </c>
      <c r="R128" s="18">
        <v>-5193.5</v>
      </c>
      <c r="S128" s="18">
        <v>8568.85</v>
      </c>
      <c r="T128" s="18">
        <v>78969.683600000004</v>
      </c>
      <c r="U128" s="18">
        <v>108330.768</v>
      </c>
      <c r="V128" s="18">
        <v>92081.152799999996</v>
      </c>
      <c r="W128" s="18">
        <v>-13111.4692</v>
      </c>
      <c r="X128" s="18">
        <v>-9178.0284399999891</v>
      </c>
      <c r="Y128" s="18">
        <v>0.91500000000000004</v>
      </c>
      <c r="Z128" s="18">
        <v>27280</v>
      </c>
      <c r="AA128" s="18">
        <v>99122.652719999998</v>
      </c>
      <c r="AB128" s="18">
        <v>100342.545849637</v>
      </c>
      <c r="AC128" s="18">
        <v>3678.24581560253</v>
      </c>
      <c r="AD128" s="18">
        <v>-2900.8253692500398</v>
      </c>
      <c r="AE128" s="18">
        <v>-79134516</v>
      </c>
      <c r="AF128" s="18"/>
      <c r="AG128" s="18"/>
    </row>
    <row r="129" spans="1:33">
      <c r="A129" s="18" t="s">
        <v>757</v>
      </c>
      <c r="B129" s="18" t="s">
        <v>781</v>
      </c>
      <c r="C129" s="18" t="s">
        <v>461</v>
      </c>
      <c r="D129" s="18">
        <v>77025.453999999998</v>
      </c>
      <c r="E129" s="18">
        <v>4982</v>
      </c>
      <c r="F129" s="18">
        <v>82007.453999999998</v>
      </c>
      <c r="G129" s="18">
        <v>39191</v>
      </c>
      <c r="H129" s="18">
        <v>15300</v>
      </c>
      <c r="I129" s="18">
        <v>200</v>
      </c>
      <c r="J129" s="18">
        <v>0</v>
      </c>
      <c r="K129" s="18">
        <v>4939</v>
      </c>
      <c r="L129" s="18">
        <v>0</v>
      </c>
      <c r="M129" s="18">
        <v>11170</v>
      </c>
      <c r="N129" s="18">
        <v>4982</v>
      </c>
      <c r="O129" s="18">
        <v>0</v>
      </c>
      <c r="P129" s="18">
        <v>56642.7523</v>
      </c>
      <c r="Q129" s="18">
        <v>17373.150000000001</v>
      </c>
      <c r="R129" s="18">
        <v>-9494.5</v>
      </c>
      <c r="S129" s="18">
        <v>2335.8000000000002</v>
      </c>
      <c r="T129" s="18">
        <v>66857.202300000004</v>
      </c>
      <c r="U129" s="18">
        <v>82007.453999999998</v>
      </c>
      <c r="V129" s="18">
        <v>69706.335900000005</v>
      </c>
      <c r="W129" s="18">
        <v>-2849.1335999999901</v>
      </c>
      <c r="X129" s="18">
        <v>-1994.3935199999901</v>
      </c>
      <c r="Y129" s="18">
        <v>0.97599999999999998</v>
      </c>
      <c r="Z129" s="18">
        <v>14523</v>
      </c>
      <c r="AA129" s="18">
        <v>80039.275104</v>
      </c>
      <c r="AB129" s="18">
        <v>81024.310906828105</v>
      </c>
      <c r="AC129" s="18">
        <v>5579.0340085952002</v>
      </c>
      <c r="AD129" s="18">
        <v>-1000.03717625736</v>
      </c>
      <c r="AE129" s="18">
        <v>-14523540</v>
      </c>
      <c r="AF129" s="18"/>
      <c r="AG129" s="18"/>
    </row>
    <row r="130" spans="1:33">
      <c r="A130" s="18" t="s">
        <v>757</v>
      </c>
      <c r="B130" s="18" t="s">
        <v>782</v>
      </c>
      <c r="C130" s="18" t="s">
        <v>462</v>
      </c>
      <c r="D130" s="18">
        <v>81760.267000000007</v>
      </c>
      <c r="E130" s="18">
        <v>5186</v>
      </c>
      <c r="F130" s="18">
        <v>86946.267000000007</v>
      </c>
      <c r="G130" s="18">
        <v>32374</v>
      </c>
      <c r="H130" s="18">
        <v>27728</v>
      </c>
      <c r="I130" s="18">
        <v>574</v>
      </c>
      <c r="J130" s="18">
        <v>0</v>
      </c>
      <c r="K130" s="18">
        <v>4300</v>
      </c>
      <c r="L130" s="18">
        <v>54</v>
      </c>
      <c r="M130" s="18">
        <v>4887</v>
      </c>
      <c r="N130" s="18">
        <v>5186</v>
      </c>
      <c r="O130" s="18">
        <v>0</v>
      </c>
      <c r="P130" s="18">
        <v>46790.142200000002</v>
      </c>
      <c r="Q130" s="18">
        <v>27711.7</v>
      </c>
      <c r="R130" s="18">
        <v>-4199.8500000000004</v>
      </c>
      <c r="S130" s="18">
        <v>3577.31</v>
      </c>
      <c r="T130" s="18">
        <v>73879.302200000006</v>
      </c>
      <c r="U130" s="18">
        <v>86946.267000000007</v>
      </c>
      <c r="V130" s="18">
        <v>73904.326950000002</v>
      </c>
      <c r="W130" s="18">
        <v>-25.024750000011402</v>
      </c>
      <c r="X130" s="18">
        <v>-17.517325000008</v>
      </c>
      <c r="Y130" s="18">
        <v>1</v>
      </c>
      <c r="Z130" s="18">
        <v>23538</v>
      </c>
      <c r="AA130" s="18">
        <v>86946.267000000007</v>
      </c>
      <c r="AB130" s="18">
        <v>88016.306500057603</v>
      </c>
      <c r="AC130" s="18">
        <v>3739.3281714698601</v>
      </c>
      <c r="AD130" s="18">
        <v>-2839.7430133827102</v>
      </c>
      <c r="AE130" s="18">
        <v>-66841871</v>
      </c>
      <c r="AF130" s="18"/>
      <c r="AG130" s="18"/>
    </row>
    <row r="131" spans="1:33">
      <c r="A131" s="18" t="s">
        <v>757</v>
      </c>
      <c r="B131" s="18" t="s">
        <v>783</v>
      </c>
      <c r="C131" s="18" t="s">
        <v>463</v>
      </c>
      <c r="D131" s="18">
        <v>81663.479000000007</v>
      </c>
      <c r="E131" s="18">
        <v>10999</v>
      </c>
      <c r="F131" s="18">
        <v>92662.479000000007</v>
      </c>
      <c r="G131" s="18">
        <v>35311</v>
      </c>
      <c r="H131" s="18">
        <v>22152</v>
      </c>
      <c r="I131" s="18">
        <v>24633</v>
      </c>
      <c r="J131" s="18">
        <v>0</v>
      </c>
      <c r="K131" s="18">
        <v>7534</v>
      </c>
      <c r="L131" s="18">
        <v>24648</v>
      </c>
      <c r="M131" s="18">
        <v>0</v>
      </c>
      <c r="N131" s="18">
        <v>10999</v>
      </c>
      <c r="O131" s="18">
        <v>132</v>
      </c>
      <c r="P131" s="18">
        <v>51034.988299999997</v>
      </c>
      <c r="Q131" s="18">
        <v>46171.15</v>
      </c>
      <c r="R131" s="18">
        <v>-21063</v>
      </c>
      <c r="S131" s="18">
        <v>9349.15</v>
      </c>
      <c r="T131" s="18">
        <v>85492.2883</v>
      </c>
      <c r="U131" s="18">
        <v>92662.479000000007</v>
      </c>
      <c r="V131" s="18">
        <v>78763.107149999996</v>
      </c>
      <c r="W131" s="18">
        <v>6729.1811500000003</v>
      </c>
      <c r="X131" s="18">
        <v>4710.4268050000001</v>
      </c>
      <c r="Y131" s="18">
        <v>1.0509999999999999</v>
      </c>
      <c r="Z131" s="18">
        <v>13630</v>
      </c>
      <c r="AA131" s="18">
        <v>97388.265429000006</v>
      </c>
      <c r="AB131" s="18">
        <v>98586.813617976499</v>
      </c>
      <c r="AC131" s="18">
        <v>7233.0751003651203</v>
      </c>
      <c r="AD131" s="18">
        <v>654.00391551255098</v>
      </c>
      <c r="AE131" s="18">
        <v>8914073</v>
      </c>
      <c r="AF131" s="18"/>
      <c r="AG131" s="18"/>
    </row>
    <row r="132" spans="1:33">
      <c r="A132" s="18" t="s">
        <v>757</v>
      </c>
      <c r="B132" s="18" t="s">
        <v>784</v>
      </c>
      <c r="C132" s="18" t="s">
        <v>464</v>
      </c>
      <c r="D132" s="18">
        <v>281577.00599999999</v>
      </c>
      <c r="E132" s="18">
        <v>25274</v>
      </c>
      <c r="F132" s="18">
        <v>306851.00599999999</v>
      </c>
      <c r="G132" s="18">
        <v>119702</v>
      </c>
      <c r="H132" s="18">
        <v>51137</v>
      </c>
      <c r="I132" s="18">
        <v>3206</v>
      </c>
      <c r="J132" s="18">
        <v>0</v>
      </c>
      <c r="K132" s="18">
        <v>9289</v>
      </c>
      <c r="L132" s="18">
        <v>15</v>
      </c>
      <c r="M132" s="18">
        <v>1394</v>
      </c>
      <c r="N132" s="18">
        <v>25274</v>
      </c>
      <c r="O132" s="18">
        <v>465</v>
      </c>
      <c r="P132" s="18">
        <v>173005.30059999999</v>
      </c>
      <c r="Q132" s="18">
        <v>54087.199999999997</v>
      </c>
      <c r="R132" s="18">
        <v>-1592.9</v>
      </c>
      <c r="S132" s="18">
        <v>21245.919999999998</v>
      </c>
      <c r="T132" s="18">
        <v>246745.52059999999</v>
      </c>
      <c r="U132" s="18">
        <v>306851.00599999999</v>
      </c>
      <c r="V132" s="18">
        <v>260823.35509999999</v>
      </c>
      <c r="W132" s="18">
        <v>-14077.834499999901</v>
      </c>
      <c r="X132" s="18">
        <v>-9854.4841499999602</v>
      </c>
      <c r="Y132" s="18">
        <v>0.96799999999999997</v>
      </c>
      <c r="Z132" s="18">
        <v>47166</v>
      </c>
      <c r="AA132" s="18">
        <v>297031.77380800003</v>
      </c>
      <c r="AB132" s="18">
        <v>300687.31580782798</v>
      </c>
      <c r="AC132" s="18">
        <v>6375.0862020910699</v>
      </c>
      <c r="AD132" s="18">
        <v>-203.984982761493</v>
      </c>
      <c r="AE132" s="18">
        <v>-9621156</v>
      </c>
      <c r="AF132" s="18"/>
      <c r="AG132" s="18"/>
    </row>
    <row r="133" spans="1:33">
      <c r="A133" s="18" t="s">
        <v>757</v>
      </c>
      <c r="B133" s="18" t="s">
        <v>785</v>
      </c>
      <c r="C133" s="18" t="s">
        <v>465</v>
      </c>
      <c r="D133" s="18">
        <v>131311.66800000001</v>
      </c>
      <c r="E133" s="18">
        <v>16820</v>
      </c>
      <c r="F133" s="18">
        <v>148131.66800000001</v>
      </c>
      <c r="G133" s="18">
        <v>38255</v>
      </c>
      <c r="H133" s="18">
        <v>45848</v>
      </c>
      <c r="I133" s="18">
        <v>69941</v>
      </c>
      <c r="J133" s="18">
        <v>0</v>
      </c>
      <c r="K133" s="18">
        <v>5704</v>
      </c>
      <c r="L133" s="18">
        <v>65167</v>
      </c>
      <c r="M133" s="18">
        <v>0</v>
      </c>
      <c r="N133" s="18">
        <v>16820</v>
      </c>
      <c r="O133" s="18">
        <v>0</v>
      </c>
      <c r="P133" s="18">
        <v>55289.951500000003</v>
      </c>
      <c r="Q133" s="18">
        <v>103269.05</v>
      </c>
      <c r="R133" s="18">
        <v>-55391.95</v>
      </c>
      <c r="S133" s="18">
        <v>14297</v>
      </c>
      <c r="T133" s="18">
        <v>117464.0515</v>
      </c>
      <c r="U133" s="18">
        <v>148131.66800000001</v>
      </c>
      <c r="V133" s="18">
        <v>125911.9178</v>
      </c>
      <c r="W133" s="18">
        <v>-8447.8662999999797</v>
      </c>
      <c r="X133" s="18">
        <v>-5913.50640999999</v>
      </c>
      <c r="Y133" s="18">
        <v>0.96</v>
      </c>
      <c r="Z133" s="18">
        <v>37871</v>
      </c>
      <c r="AA133" s="18">
        <v>142206.40127999999</v>
      </c>
      <c r="AB133" s="18">
        <v>143956.522035968</v>
      </c>
      <c r="AC133" s="18">
        <v>3801.2337154014399</v>
      </c>
      <c r="AD133" s="18">
        <v>-2777.8374694511199</v>
      </c>
      <c r="AE133" s="18">
        <v>-105199483</v>
      </c>
      <c r="AF133" s="18"/>
      <c r="AG133" s="18"/>
    </row>
    <row r="134" spans="1:33">
      <c r="A134" s="18" t="s">
        <v>757</v>
      </c>
      <c r="B134" s="18" t="s">
        <v>786</v>
      </c>
      <c r="C134" s="18" t="s">
        <v>466</v>
      </c>
      <c r="D134" s="18">
        <v>216740.829</v>
      </c>
      <c r="E134" s="18">
        <v>11274</v>
      </c>
      <c r="F134" s="18">
        <v>228014.829</v>
      </c>
      <c r="G134" s="18">
        <v>107689</v>
      </c>
      <c r="H134" s="18">
        <v>28171</v>
      </c>
      <c r="I134" s="18">
        <v>12769</v>
      </c>
      <c r="J134" s="18">
        <v>0</v>
      </c>
      <c r="K134" s="18">
        <v>2946</v>
      </c>
      <c r="L134" s="18">
        <v>12269</v>
      </c>
      <c r="M134" s="18">
        <v>6615</v>
      </c>
      <c r="N134" s="18">
        <v>11274</v>
      </c>
      <c r="O134" s="18">
        <v>1948</v>
      </c>
      <c r="P134" s="18">
        <v>155642.9117</v>
      </c>
      <c r="Q134" s="18">
        <v>37303.1</v>
      </c>
      <c r="R134" s="18">
        <v>-17707.2</v>
      </c>
      <c r="S134" s="18">
        <v>8458.35</v>
      </c>
      <c r="T134" s="18">
        <v>183697.1617</v>
      </c>
      <c r="U134" s="18">
        <v>228014.829</v>
      </c>
      <c r="V134" s="18">
        <v>193812.60464999999</v>
      </c>
      <c r="W134" s="18">
        <v>-10115.442950000001</v>
      </c>
      <c r="X134" s="18">
        <v>-7080.8100649999997</v>
      </c>
      <c r="Y134" s="18">
        <v>0.96899999999999997</v>
      </c>
      <c r="Z134" s="18">
        <v>32162</v>
      </c>
      <c r="AA134" s="18">
        <v>220946.369301</v>
      </c>
      <c r="AB134" s="18">
        <v>223665.53541018299</v>
      </c>
      <c r="AC134" s="18">
        <v>6954.3416270811204</v>
      </c>
      <c r="AD134" s="18">
        <v>375.27044222855301</v>
      </c>
      <c r="AE134" s="18">
        <v>12069448</v>
      </c>
      <c r="AF134" s="18"/>
      <c r="AG134" s="18"/>
    </row>
    <row r="135" spans="1:33">
      <c r="A135" s="18" t="s">
        <v>757</v>
      </c>
      <c r="B135" s="18" t="s">
        <v>787</v>
      </c>
      <c r="C135" s="18" t="s">
        <v>467</v>
      </c>
      <c r="D135" s="18">
        <v>70629.914999999994</v>
      </c>
      <c r="E135" s="18">
        <v>7263</v>
      </c>
      <c r="F135" s="18">
        <v>77892.914999999994</v>
      </c>
      <c r="G135" s="18">
        <v>28347</v>
      </c>
      <c r="H135" s="18">
        <v>5463</v>
      </c>
      <c r="I135" s="18">
        <v>549</v>
      </c>
      <c r="J135" s="18">
        <v>0</v>
      </c>
      <c r="K135" s="18">
        <v>1891</v>
      </c>
      <c r="L135" s="18">
        <v>0</v>
      </c>
      <c r="M135" s="18">
        <v>4739</v>
      </c>
      <c r="N135" s="18">
        <v>7263</v>
      </c>
      <c r="O135" s="18">
        <v>0</v>
      </c>
      <c r="P135" s="18">
        <v>40969.919099999999</v>
      </c>
      <c r="Q135" s="18">
        <v>6717.55</v>
      </c>
      <c r="R135" s="18">
        <v>-4028.15</v>
      </c>
      <c r="S135" s="18">
        <v>5367.92</v>
      </c>
      <c r="T135" s="18">
        <v>49027.239099999999</v>
      </c>
      <c r="U135" s="18">
        <v>77892.914999999994</v>
      </c>
      <c r="V135" s="18">
        <v>66208.977750000005</v>
      </c>
      <c r="W135" s="18">
        <v>-17181.738649999999</v>
      </c>
      <c r="X135" s="18">
        <v>-12027.217054999999</v>
      </c>
      <c r="Y135" s="18">
        <v>0.84599999999999997</v>
      </c>
      <c r="Z135" s="18">
        <v>16484</v>
      </c>
      <c r="AA135" s="18">
        <v>65897.406090000004</v>
      </c>
      <c r="AB135" s="18">
        <v>66708.399245895096</v>
      </c>
      <c r="AC135" s="18">
        <v>4046.8575130972499</v>
      </c>
      <c r="AD135" s="18">
        <v>-2532.2136717553099</v>
      </c>
      <c r="AE135" s="18">
        <v>-41741010</v>
      </c>
      <c r="AF135" s="18"/>
      <c r="AG135" s="18"/>
    </row>
    <row r="136" spans="1:33">
      <c r="A136" s="18" t="s">
        <v>757</v>
      </c>
      <c r="B136" s="18" t="s">
        <v>788</v>
      </c>
      <c r="C136" s="18" t="s">
        <v>468</v>
      </c>
      <c r="D136" s="18">
        <v>263783.43800000002</v>
      </c>
      <c r="E136" s="18">
        <v>20654</v>
      </c>
      <c r="F136" s="18">
        <v>284437.43800000002</v>
      </c>
      <c r="G136" s="18">
        <v>152407</v>
      </c>
      <c r="H136" s="18">
        <v>42777</v>
      </c>
      <c r="I136" s="18">
        <v>7274</v>
      </c>
      <c r="J136" s="18">
        <v>13826</v>
      </c>
      <c r="K136" s="18">
        <v>0</v>
      </c>
      <c r="L136" s="18">
        <v>68</v>
      </c>
      <c r="M136" s="18">
        <v>36880</v>
      </c>
      <c r="N136" s="18">
        <v>20654</v>
      </c>
      <c r="O136" s="18">
        <v>2695</v>
      </c>
      <c r="P136" s="18">
        <v>220273.8371</v>
      </c>
      <c r="Q136" s="18">
        <v>54295.45</v>
      </c>
      <c r="R136" s="18">
        <v>-33696.550000000003</v>
      </c>
      <c r="S136" s="18">
        <v>11286.3</v>
      </c>
      <c r="T136" s="18">
        <v>252159.03709999999</v>
      </c>
      <c r="U136" s="18">
        <v>284437.43800000002</v>
      </c>
      <c r="V136" s="18">
        <v>241771.8223</v>
      </c>
      <c r="W136" s="18">
        <v>10387.2148</v>
      </c>
      <c r="X136" s="18">
        <v>7271.0503600000102</v>
      </c>
      <c r="Y136" s="18">
        <v>1.026</v>
      </c>
      <c r="Z136" s="18">
        <v>45040</v>
      </c>
      <c r="AA136" s="18">
        <v>291832.81138799997</v>
      </c>
      <c r="AB136" s="18">
        <v>295424.37024811801</v>
      </c>
      <c r="AC136" s="18">
        <v>6559.1556449404497</v>
      </c>
      <c r="AD136" s="18">
        <v>-19.91553991212</v>
      </c>
      <c r="AE136" s="18">
        <v>-896996</v>
      </c>
      <c r="AF136" s="18"/>
      <c r="AG136" s="18"/>
    </row>
    <row r="137" spans="1:33">
      <c r="A137" s="18" t="s">
        <v>757</v>
      </c>
      <c r="B137" s="18" t="s">
        <v>789</v>
      </c>
      <c r="C137" s="18" t="s">
        <v>469</v>
      </c>
      <c r="D137" s="18">
        <v>59591.841</v>
      </c>
      <c r="E137" s="18">
        <v>5223</v>
      </c>
      <c r="F137" s="18">
        <v>64814.841</v>
      </c>
      <c r="G137" s="18">
        <v>32033</v>
      </c>
      <c r="H137" s="18">
        <v>5651</v>
      </c>
      <c r="I137" s="18">
        <v>624</v>
      </c>
      <c r="J137" s="18">
        <v>0</v>
      </c>
      <c r="K137" s="18">
        <v>2721</v>
      </c>
      <c r="L137" s="18">
        <v>0</v>
      </c>
      <c r="M137" s="18">
        <v>9467</v>
      </c>
      <c r="N137" s="18">
        <v>5223</v>
      </c>
      <c r="O137" s="18">
        <v>0</v>
      </c>
      <c r="P137" s="18">
        <v>46297.294900000001</v>
      </c>
      <c r="Q137" s="18">
        <v>7646.6</v>
      </c>
      <c r="R137" s="18">
        <v>-8046.95</v>
      </c>
      <c r="S137" s="18">
        <v>2830.16</v>
      </c>
      <c r="T137" s="18">
        <v>48727.104899999998</v>
      </c>
      <c r="U137" s="18">
        <v>64814.841</v>
      </c>
      <c r="V137" s="18">
        <v>55092.614849999998</v>
      </c>
      <c r="W137" s="18">
        <v>-6365.5099499999897</v>
      </c>
      <c r="X137" s="18">
        <v>-4455.8569649999899</v>
      </c>
      <c r="Y137" s="18">
        <v>0.93100000000000005</v>
      </c>
      <c r="Z137" s="18">
        <v>10310</v>
      </c>
      <c r="AA137" s="18">
        <v>60342.616971000003</v>
      </c>
      <c r="AB137" s="18">
        <v>61085.247861591502</v>
      </c>
      <c r="AC137" s="18">
        <v>5924.8543027731803</v>
      </c>
      <c r="AD137" s="18">
        <v>-654.21688207938803</v>
      </c>
      <c r="AE137" s="18">
        <v>-6744976</v>
      </c>
      <c r="AF137" s="18"/>
      <c r="AG137" s="18"/>
    </row>
    <row r="138" spans="1:33">
      <c r="A138" s="18" t="s">
        <v>757</v>
      </c>
      <c r="B138" s="18" t="s">
        <v>790</v>
      </c>
      <c r="C138" s="18" t="s">
        <v>470</v>
      </c>
      <c r="D138" s="18">
        <v>106796.087</v>
      </c>
      <c r="E138" s="18">
        <v>9974</v>
      </c>
      <c r="F138" s="18">
        <v>116770.087</v>
      </c>
      <c r="G138" s="18">
        <v>45542</v>
      </c>
      <c r="H138" s="18">
        <v>23854</v>
      </c>
      <c r="I138" s="18">
        <v>1522</v>
      </c>
      <c r="J138" s="18">
        <v>0</v>
      </c>
      <c r="K138" s="18">
        <v>4970</v>
      </c>
      <c r="L138" s="18">
        <v>197</v>
      </c>
      <c r="M138" s="18">
        <v>11249</v>
      </c>
      <c r="N138" s="18">
        <v>9974</v>
      </c>
      <c r="O138" s="18">
        <v>0</v>
      </c>
      <c r="P138" s="18">
        <v>65821.852599999998</v>
      </c>
      <c r="Q138" s="18">
        <v>25794.1</v>
      </c>
      <c r="R138" s="18">
        <v>-9729.1</v>
      </c>
      <c r="S138" s="18">
        <v>6565.57</v>
      </c>
      <c r="T138" s="18">
        <v>88452.422600000005</v>
      </c>
      <c r="U138" s="18">
        <v>116770.087</v>
      </c>
      <c r="V138" s="18">
        <v>99254.573950000005</v>
      </c>
      <c r="W138" s="18">
        <v>-10802.15135</v>
      </c>
      <c r="X138" s="18">
        <v>-7561.5059449999999</v>
      </c>
      <c r="Y138" s="18">
        <v>0.93500000000000005</v>
      </c>
      <c r="Z138" s="18">
        <v>14019</v>
      </c>
      <c r="AA138" s="18">
        <v>109180.031345</v>
      </c>
      <c r="AB138" s="18">
        <v>110523.699683937</v>
      </c>
      <c r="AC138" s="18">
        <v>7883.8504660772596</v>
      </c>
      <c r="AD138" s="18">
        <v>1304.7792812246901</v>
      </c>
      <c r="AE138" s="18">
        <v>18291701</v>
      </c>
      <c r="AF138" s="18"/>
      <c r="AG138" s="18"/>
    </row>
    <row r="139" spans="1:33">
      <c r="A139" s="18" t="s">
        <v>791</v>
      </c>
      <c r="B139" s="18" t="s">
        <v>792</v>
      </c>
      <c r="C139" s="18" t="s">
        <v>472</v>
      </c>
      <c r="D139" s="18">
        <v>302523.40899999999</v>
      </c>
      <c r="E139" s="18">
        <v>24214</v>
      </c>
      <c r="F139" s="18">
        <v>326737.40899999999</v>
      </c>
      <c r="G139" s="18">
        <v>101219</v>
      </c>
      <c r="H139" s="18">
        <v>140899</v>
      </c>
      <c r="I139" s="18">
        <v>2030</v>
      </c>
      <c r="J139" s="18">
        <v>0</v>
      </c>
      <c r="K139" s="18">
        <v>9399</v>
      </c>
      <c r="L139" s="18">
        <v>513</v>
      </c>
      <c r="M139" s="18">
        <v>0</v>
      </c>
      <c r="N139" s="18">
        <v>24214</v>
      </c>
      <c r="O139" s="18">
        <v>7</v>
      </c>
      <c r="P139" s="18">
        <v>146291.82070000001</v>
      </c>
      <c r="Q139" s="18">
        <v>129478.8</v>
      </c>
      <c r="R139" s="18">
        <v>-442</v>
      </c>
      <c r="S139" s="18">
        <v>20581.900000000001</v>
      </c>
      <c r="T139" s="18">
        <v>295910.52069999999</v>
      </c>
      <c r="U139" s="18">
        <v>326737.40899999999</v>
      </c>
      <c r="V139" s="18">
        <v>277726.79765000002</v>
      </c>
      <c r="W139" s="18">
        <v>18183.723050000099</v>
      </c>
      <c r="X139" s="18">
        <v>12728.6061350001</v>
      </c>
      <c r="Y139" s="18">
        <v>1.0389999999999999</v>
      </c>
      <c r="Z139" s="18">
        <v>47340</v>
      </c>
      <c r="AA139" s="18">
        <v>339480.16795099998</v>
      </c>
      <c r="AB139" s="18">
        <v>343658.11833032698</v>
      </c>
      <c r="AC139" s="18">
        <v>7259.3603365088102</v>
      </c>
      <c r="AD139" s="18">
        <v>680.28915165624903</v>
      </c>
      <c r="AE139" s="18">
        <v>32204888</v>
      </c>
      <c r="AF139" s="18"/>
      <c r="AG139" s="18"/>
    </row>
    <row r="140" spans="1:33">
      <c r="A140" s="18" t="s">
        <v>791</v>
      </c>
      <c r="B140" s="18" t="s">
        <v>793</v>
      </c>
      <c r="C140" s="18" t="s">
        <v>473</v>
      </c>
      <c r="D140" s="18">
        <v>588491.31499999994</v>
      </c>
      <c r="E140" s="18">
        <v>34339</v>
      </c>
      <c r="F140" s="18">
        <v>622830.31499999994</v>
      </c>
      <c r="G140" s="18">
        <v>382237</v>
      </c>
      <c r="H140" s="18">
        <v>53634</v>
      </c>
      <c r="I140" s="18">
        <v>45240</v>
      </c>
      <c r="J140" s="18">
        <v>0</v>
      </c>
      <c r="K140" s="18">
        <v>11411</v>
      </c>
      <c r="L140" s="18">
        <v>9520</v>
      </c>
      <c r="M140" s="18">
        <v>32319</v>
      </c>
      <c r="N140" s="18">
        <v>34339</v>
      </c>
      <c r="O140" s="18">
        <v>589</v>
      </c>
      <c r="P140" s="18">
        <v>552447.1361</v>
      </c>
      <c r="Q140" s="18">
        <v>93742.25</v>
      </c>
      <c r="R140" s="18">
        <v>-36063.800000000003</v>
      </c>
      <c r="S140" s="18">
        <v>23693.919999999998</v>
      </c>
      <c r="T140" s="18">
        <v>633819.5061</v>
      </c>
      <c r="U140" s="18">
        <v>622830.31499999994</v>
      </c>
      <c r="V140" s="18">
        <v>529405.76775</v>
      </c>
      <c r="W140" s="18">
        <v>104413.73835</v>
      </c>
      <c r="X140" s="18">
        <v>73089.616845000099</v>
      </c>
      <c r="Y140" s="18">
        <v>1.117</v>
      </c>
      <c r="Z140" s="18">
        <v>106124</v>
      </c>
      <c r="AA140" s="18">
        <v>695701.461855</v>
      </c>
      <c r="AB140" s="18">
        <v>704263.39407035999</v>
      </c>
      <c r="AC140" s="18">
        <v>6636.2311453616503</v>
      </c>
      <c r="AD140" s="18">
        <v>57.159960509088698</v>
      </c>
      <c r="AE140" s="18">
        <v>6066044</v>
      </c>
      <c r="AF140" s="18"/>
      <c r="AG140" s="18"/>
    </row>
    <row r="141" spans="1:33">
      <c r="A141" s="18" t="s">
        <v>791</v>
      </c>
      <c r="B141" s="18" t="s">
        <v>794</v>
      </c>
      <c r="C141" s="18" t="s">
        <v>474</v>
      </c>
      <c r="D141" s="18">
        <v>48750.855000000003</v>
      </c>
      <c r="E141" s="18">
        <v>2043</v>
      </c>
      <c r="F141" s="18">
        <v>50793.855000000003</v>
      </c>
      <c r="G141" s="18">
        <v>26425</v>
      </c>
      <c r="H141" s="18">
        <v>14646</v>
      </c>
      <c r="I141" s="18">
        <v>1141</v>
      </c>
      <c r="J141" s="18">
        <v>0</v>
      </c>
      <c r="K141" s="18">
        <v>1932</v>
      </c>
      <c r="L141" s="18">
        <v>0</v>
      </c>
      <c r="M141" s="18">
        <v>4061</v>
      </c>
      <c r="N141" s="18">
        <v>2043</v>
      </c>
      <c r="O141" s="18">
        <v>361</v>
      </c>
      <c r="P141" s="18">
        <v>38192.052499999998</v>
      </c>
      <c r="Q141" s="18">
        <v>15061.15</v>
      </c>
      <c r="R141" s="18">
        <v>-3758.7</v>
      </c>
      <c r="S141" s="18">
        <v>1046.18</v>
      </c>
      <c r="T141" s="18">
        <v>50540.682500000003</v>
      </c>
      <c r="U141" s="18">
        <v>50793.855000000003</v>
      </c>
      <c r="V141" s="18">
        <v>43174.776749999997</v>
      </c>
      <c r="W141" s="18">
        <v>7365.9057499999999</v>
      </c>
      <c r="X141" s="18">
        <v>5156.1340250000003</v>
      </c>
      <c r="Y141" s="18">
        <v>1.1020000000000001</v>
      </c>
      <c r="Z141" s="18">
        <v>10228</v>
      </c>
      <c r="AA141" s="18">
        <v>55974.82821</v>
      </c>
      <c r="AB141" s="18">
        <v>56663.705136638302</v>
      </c>
      <c r="AC141" s="18">
        <v>5540.0572092919801</v>
      </c>
      <c r="AD141" s="18">
        <v>-1039.0139755605901</v>
      </c>
      <c r="AE141" s="18">
        <v>-10627035</v>
      </c>
      <c r="AF141" s="18"/>
      <c r="AG141" s="18"/>
    </row>
    <row r="142" spans="1:33">
      <c r="A142" s="18" t="s">
        <v>791</v>
      </c>
      <c r="B142" s="18" t="s">
        <v>795</v>
      </c>
      <c r="C142" s="18" t="s">
        <v>475</v>
      </c>
      <c r="D142" s="18">
        <v>465147.69400000002</v>
      </c>
      <c r="E142" s="18">
        <v>19371</v>
      </c>
      <c r="F142" s="18">
        <v>484518.69400000002</v>
      </c>
      <c r="G142" s="18">
        <v>286881</v>
      </c>
      <c r="H142" s="18">
        <v>88262</v>
      </c>
      <c r="I142" s="18">
        <v>15204</v>
      </c>
      <c r="J142" s="18">
        <v>397</v>
      </c>
      <c r="K142" s="18">
        <v>18014</v>
      </c>
      <c r="L142" s="18">
        <v>1293</v>
      </c>
      <c r="M142" s="18">
        <v>31604</v>
      </c>
      <c r="N142" s="18">
        <v>19371</v>
      </c>
      <c r="O142" s="18">
        <v>3979</v>
      </c>
      <c r="P142" s="18">
        <v>414629.10930000001</v>
      </c>
      <c r="Q142" s="18">
        <v>103595.45</v>
      </c>
      <c r="R142" s="18">
        <v>-31344.6</v>
      </c>
      <c r="S142" s="18">
        <v>11092.67</v>
      </c>
      <c r="T142" s="18">
        <v>497972.62929999997</v>
      </c>
      <c r="U142" s="18">
        <v>484518.69400000002</v>
      </c>
      <c r="V142" s="18">
        <v>411840.88990000001</v>
      </c>
      <c r="W142" s="18">
        <v>86131.739400000006</v>
      </c>
      <c r="X142" s="18">
        <v>60292.217579999997</v>
      </c>
      <c r="Y142" s="18">
        <v>1.1240000000000001</v>
      </c>
      <c r="Z142" s="18">
        <v>85637</v>
      </c>
      <c r="AA142" s="18">
        <v>544599.01205599995</v>
      </c>
      <c r="AB142" s="18">
        <v>551301.34068607504</v>
      </c>
      <c r="AC142" s="18">
        <v>6437.6535923266201</v>
      </c>
      <c r="AD142" s="18">
        <v>-141.41759252594301</v>
      </c>
      <c r="AE142" s="18">
        <v>-12110578</v>
      </c>
      <c r="AF142" s="18"/>
      <c r="AG142" s="18"/>
    </row>
    <row r="143" spans="1:33">
      <c r="A143" s="18" t="s">
        <v>791</v>
      </c>
      <c r="B143" s="18" t="s">
        <v>796</v>
      </c>
      <c r="C143" s="18" t="s">
        <v>476</v>
      </c>
      <c r="D143" s="18">
        <v>150133.27799999999</v>
      </c>
      <c r="E143" s="18">
        <v>11714</v>
      </c>
      <c r="F143" s="18">
        <v>161847.27799999999</v>
      </c>
      <c r="G143" s="18">
        <v>85696</v>
      </c>
      <c r="H143" s="18">
        <v>19742</v>
      </c>
      <c r="I143" s="18">
        <v>2313</v>
      </c>
      <c r="J143" s="18">
        <v>7038</v>
      </c>
      <c r="K143" s="18">
        <v>3766</v>
      </c>
      <c r="L143" s="18">
        <v>156</v>
      </c>
      <c r="M143" s="18">
        <v>22391</v>
      </c>
      <c r="N143" s="18">
        <v>11714</v>
      </c>
      <c r="O143" s="18">
        <v>11</v>
      </c>
      <c r="P143" s="18">
        <v>123856.42879999999</v>
      </c>
      <c r="Q143" s="18">
        <v>27930.15</v>
      </c>
      <c r="R143" s="18">
        <v>-19174.3</v>
      </c>
      <c r="S143" s="18">
        <v>6150.43</v>
      </c>
      <c r="T143" s="18">
        <v>138762.70879999999</v>
      </c>
      <c r="U143" s="18">
        <v>161847.27799999999</v>
      </c>
      <c r="V143" s="18">
        <v>137570.1863</v>
      </c>
      <c r="W143" s="18">
        <v>1192.52250000002</v>
      </c>
      <c r="X143" s="18">
        <v>834.76575000001503</v>
      </c>
      <c r="Y143" s="18">
        <v>1.0049999999999999</v>
      </c>
      <c r="Z143" s="18">
        <v>26585</v>
      </c>
      <c r="AA143" s="18">
        <v>162656.51439</v>
      </c>
      <c r="AB143" s="18">
        <v>164658.312757479</v>
      </c>
      <c r="AC143" s="18">
        <v>6193.6547962188797</v>
      </c>
      <c r="AD143" s="18">
        <v>-385.416388633689</v>
      </c>
      <c r="AE143" s="18">
        <v>-10246295</v>
      </c>
      <c r="AF143" s="18"/>
      <c r="AG143" s="18"/>
    </row>
    <row r="144" spans="1:33">
      <c r="A144" s="18" t="s">
        <v>791</v>
      </c>
      <c r="B144" s="18" t="s">
        <v>797</v>
      </c>
      <c r="C144" s="18" t="s">
        <v>477</v>
      </c>
      <c r="D144" s="18">
        <v>326942.74300000002</v>
      </c>
      <c r="E144" s="18">
        <v>24597</v>
      </c>
      <c r="F144" s="18">
        <v>351539.74300000002</v>
      </c>
      <c r="G144" s="18">
        <v>192571</v>
      </c>
      <c r="H144" s="18">
        <v>36051</v>
      </c>
      <c r="I144" s="18">
        <v>23950</v>
      </c>
      <c r="J144" s="18">
        <v>0</v>
      </c>
      <c r="K144" s="18">
        <v>10772</v>
      </c>
      <c r="L144" s="18">
        <v>1733</v>
      </c>
      <c r="M144" s="18">
        <v>22651</v>
      </c>
      <c r="N144" s="18">
        <v>24597</v>
      </c>
      <c r="O144" s="18">
        <v>638</v>
      </c>
      <c r="P144" s="18">
        <v>278322.86629999999</v>
      </c>
      <c r="Q144" s="18">
        <v>60157.05</v>
      </c>
      <c r="R144" s="18">
        <v>-21268.7</v>
      </c>
      <c r="S144" s="18">
        <v>17056.78</v>
      </c>
      <c r="T144" s="18">
        <v>334267.9963</v>
      </c>
      <c r="U144" s="18">
        <v>351539.74300000002</v>
      </c>
      <c r="V144" s="18">
        <v>298808.78155000001</v>
      </c>
      <c r="W144" s="18">
        <v>35459.214749999999</v>
      </c>
      <c r="X144" s="18">
        <v>24821.450325000002</v>
      </c>
      <c r="Y144" s="18">
        <v>1.071</v>
      </c>
      <c r="Z144" s="18">
        <v>69017</v>
      </c>
      <c r="AA144" s="18">
        <v>376499.06475299998</v>
      </c>
      <c r="AB144" s="18">
        <v>381132.603200607</v>
      </c>
      <c r="AC144" s="18">
        <v>5522.3003491981299</v>
      </c>
      <c r="AD144" s="18">
        <v>-1056.7708356544399</v>
      </c>
      <c r="AE144" s="18">
        <v>-72935153</v>
      </c>
      <c r="AF144" s="18"/>
      <c r="AG144" s="18"/>
    </row>
    <row r="145" spans="1:33">
      <c r="A145" s="18" t="s">
        <v>798</v>
      </c>
      <c r="B145" s="18" t="s">
        <v>799</v>
      </c>
      <c r="C145" s="18" t="s">
        <v>479</v>
      </c>
      <c r="D145" s="18">
        <v>184599.21799999999</v>
      </c>
      <c r="E145" s="18">
        <v>8336</v>
      </c>
      <c r="F145" s="18">
        <v>192935.21799999999</v>
      </c>
      <c r="G145" s="18">
        <v>118380</v>
      </c>
      <c r="H145" s="18">
        <v>35016</v>
      </c>
      <c r="I145" s="18">
        <v>3764</v>
      </c>
      <c r="J145" s="18">
        <v>0</v>
      </c>
      <c r="K145" s="18">
        <v>11198</v>
      </c>
      <c r="L145" s="18">
        <v>90</v>
      </c>
      <c r="M145" s="18">
        <v>13559</v>
      </c>
      <c r="N145" s="18">
        <v>8336</v>
      </c>
      <c r="O145" s="18">
        <v>4793</v>
      </c>
      <c r="P145" s="18">
        <v>171094.614</v>
      </c>
      <c r="Q145" s="18">
        <v>42481.3</v>
      </c>
      <c r="R145" s="18">
        <v>-15675.7</v>
      </c>
      <c r="S145" s="18">
        <v>4780.57</v>
      </c>
      <c r="T145" s="18">
        <v>202680.78400000001</v>
      </c>
      <c r="U145" s="18">
        <v>192935.21799999999</v>
      </c>
      <c r="V145" s="18">
        <v>163994.93530000001</v>
      </c>
      <c r="W145" s="18">
        <v>38685.848700000002</v>
      </c>
      <c r="X145" s="18">
        <v>27080.094089999999</v>
      </c>
      <c r="Y145" s="18">
        <v>1.1399999999999999</v>
      </c>
      <c r="Z145" s="18">
        <v>32519</v>
      </c>
      <c r="AA145" s="18">
        <v>219946.14851999999</v>
      </c>
      <c r="AB145" s="18">
        <v>222653.00500645401</v>
      </c>
      <c r="AC145" s="18">
        <v>6846.8589134491904</v>
      </c>
      <c r="AD145" s="18">
        <v>267.78772859662098</v>
      </c>
      <c r="AE145" s="18">
        <v>8708189</v>
      </c>
      <c r="AF145" s="18"/>
      <c r="AG145" s="18"/>
    </row>
    <row r="146" spans="1:33">
      <c r="A146" s="18" t="s">
        <v>798</v>
      </c>
      <c r="B146" s="18" t="s">
        <v>800</v>
      </c>
      <c r="C146" s="18" t="s">
        <v>480</v>
      </c>
      <c r="D146" s="18">
        <v>294725.85100000002</v>
      </c>
      <c r="E146" s="18">
        <v>30560</v>
      </c>
      <c r="F146" s="18">
        <v>325285.85100000002</v>
      </c>
      <c r="G146" s="18">
        <v>223311</v>
      </c>
      <c r="H146" s="18">
        <v>38954</v>
      </c>
      <c r="I146" s="18">
        <v>8488</v>
      </c>
      <c r="J146" s="18">
        <v>0</v>
      </c>
      <c r="K146" s="18">
        <v>9705</v>
      </c>
      <c r="L146" s="18">
        <v>1783</v>
      </c>
      <c r="M146" s="18">
        <v>92362</v>
      </c>
      <c r="N146" s="18">
        <v>30560</v>
      </c>
      <c r="O146" s="18">
        <v>196</v>
      </c>
      <c r="P146" s="18">
        <v>322751.38829999999</v>
      </c>
      <c r="Q146" s="18">
        <v>48574.95</v>
      </c>
      <c r="R146" s="18">
        <v>-80189.850000000006</v>
      </c>
      <c r="S146" s="18">
        <v>10274.459999999999</v>
      </c>
      <c r="T146" s="18">
        <v>301410.94829999999</v>
      </c>
      <c r="U146" s="18">
        <v>325285.85100000002</v>
      </c>
      <c r="V146" s="18">
        <v>276492.97334999999</v>
      </c>
      <c r="W146" s="18">
        <v>24917.974950000102</v>
      </c>
      <c r="X146" s="18">
        <v>17442.582465</v>
      </c>
      <c r="Y146" s="18">
        <v>1.054</v>
      </c>
      <c r="Z146" s="18">
        <v>42632</v>
      </c>
      <c r="AA146" s="18">
        <v>342851.28695400001</v>
      </c>
      <c r="AB146" s="18">
        <v>347070.72537665698</v>
      </c>
      <c r="AC146" s="18">
        <v>8141.0847573807596</v>
      </c>
      <c r="AD146" s="18">
        <v>1562.01357252819</v>
      </c>
      <c r="AE146" s="18">
        <v>66591763</v>
      </c>
      <c r="AF146" s="18"/>
      <c r="AG146" s="18"/>
    </row>
    <row r="147" spans="1:33">
      <c r="A147" s="18" t="s">
        <v>798</v>
      </c>
      <c r="B147" s="18" t="s">
        <v>801</v>
      </c>
      <c r="C147" s="18" t="s">
        <v>481</v>
      </c>
      <c r="D147" s="18">
        <v>54212.423999999999</v>
      </c>
      <c r="E147" s="18">
        <v>5690</v>
      </c>
      <c r="F147" s="18">
        <v>59902.423999999999</v>
      </c>
      <c r="G147" s="18">
        <v>26861</v>
      </c>
      <c r="H147" s="18">
        <v>19314</v>
      </c>
      <c r="I147" s="18">
        <v>427</v>
      </c>
      <c r="J147" s="18">
        <v>0</v>
      </c>
      <c r="K147" s="18">
        <v>2237</v>
      </c>
      <c r="L147" s="18">
        <v>67</v>
      </c>
      <c r="M147" s="18">
        <v>9907</v>
      </c>
      <c r="N147" s="18">
        <v>5690</v>
      </c>
      <c r="O147" s="18">
        <v>137</v>
      </c>
      <c r="P147" s="18">
        <v>38822.203300000001</v>
      </c>
      <c r="Q147" s="18">
        <v>18681.3</v>
      </c>
      <c r="R147" s="18">
        <v>-8594.35</v>
      </c>
      <c r="S147" s="18">
        <v>3152.31</v>
      </c>
      <c r="T147" s="18">
        <v>52061.463300000003</v>
      </c>
      <c r="U147" s="18">
        <v>59902.423999999999</v>
      </c>
      <c r="V147" s="18">
        <v>50917.060400000002</v>
      </c>
      <c r="W147" s="18">
        <v>1144.4029</v>
      </c>
      <c r="X147" s="18">
        <v>801.08203000000105</v>
      </c>
      <c r="Y147" s="18">
        <v>1.0129999999999999</v>
      </c>
      <c r="Z147" s="18">
        <v>9066</v>
      </c>
      <c r="AA147" s="18">
        <v>60681.155511999998</v>
      </c>
      <c r="AB147" s="18">
        <v>61427.952764456801</v>
      </c>
      <c r="AC147" s="18">
        <v>6775.6400578487501</v>
      </c>
      <c r="AD147" s="18">
        <v>196.568872996186</v>
      </c>
      <c r="AE147" s="18">
        <v>1782093</v>
      </c>
      <c r="AF147" s="18"/>
      <c r="AG147" s="18"/>
    </row>
    <row r="148" spans="1:33">
      <c r="A148" s="18" t="s">
        <v>798</v>
      </c>
      <c r="B148" s="18" t="s">
        <v>802</v>
      </c>
      <c r="C148" s="18" t="s">
        <v>482</v>
      </c>
      <c r="D148" s="18">
        <v>52477.597999999998</v>
      </c>
      <c r="E148" s="18">
        <v>5743</v>
      </c>
      <c r="F148" s="18">
        <v>58220.597999999998</v>
      </c>
      <c r="G148" s="18">
        <v>24647</v>
      </c>
      <c r="H148" s="18">
        <v>16805</v>
      </c>
      <c r="I148" s="18">
        <v>1085</v>
      </c>
      <c r="J148" s="18">
        <v>0</v>
      </c>
      <c r="K148" s="18">
        <v>3556</v>
      </c>
      <c r="L148" s="18">
        <v>677</v>
      </c>
      <c r="M148" s="18">
        <v>8828</v>
      </c>
      <c r="N148" s="18">
        <v>5743</v>
      </c>
      <c r="O148" s="18">
        <v>0</v>
      </c>
      <c r="P148" s="18">
        <v>35622.309099999999</v>
      </c>
      <c r="Q148" s="18">
        <v>18229.099999999999</v>
      </c>
      <c r="R148" s="18">
        <v>-8079.25</v>
      </c>
      <c r="S148" s="18">
        <v>3380.79</v>
      </c>
      <c r="T148" s="18">
        <v>49152.949099999998</v>
      </c>
      <c r="U148" s="18">
        <v>58220.597999999998</v>
      </c>
      <c r="V148" s="18">
        <v>49487.508300000001</v>
      </c>
      <c r="W148" s="18">
        <v>-334.559199999996</v>
      </c>
      <c r="X148" s="18">
        <v>-234.19143999999699</v>
      </c>
      <c r="Y148" s="18">
        <v>0.996</v>
      </c>
      <c r="Z148" s="18">
        <v>9811</v>
      </c>
      <c r="AA148" s="18">
        <v>57987.715607999999</v>
      </c>
      <c r="AB148" s="18">
        <v>58701.364949824703</v>
      </c>
      <c r="AC148" s="18">
        <v>5983.2193405182597</v>
      </c>
      <c r="AD148" s="18">
        <v>-595.85184433430197</v>
      </c>
      <c r="AE148" s="18">
        <v>-5845902</v>
      </c>
      <c r="AF148" s="18"/>
      <c r="AG148" s="18"/>
    </row>
    <row r="149" spans="1:33">
      <c r="A149" s="18" t="s">
        <v>798</v>
      </c>
      <c r="B149" s="18" t="s">
        <v>803</v>
      </c>
      <c r="C149" s="18" t="s">
        <v>483</v>
      </c>
      <c r="D149" s="18">
        <v>654722.02599999995</v>
      </c>
      <c r="E149" s="18">
        <v>60294</v>
      </c>
      <c r="F149" s="18">
        <v>715016.02599999995</v>
      </c>
      <c r="G149" s="18">
        <v>334777</v>
      </c>
      <c r="H149" s="18">
        <v>175452</v>
      </c>
      <c r="I149" s="18">
        <v>94587</v>
      </c>
      <c r="J149" s="18">
        <v>0</v>
      </c>
      <c r="K149" s="18">
        <v>1163</v>
      </c>
      <c r="L149" s="18">
        <v>70187</v>
      </c>
      <c r="M149" s="18">
        <v>75890</v>
      </c>
      <c r="N149" s="18">
        <v>60294</v>
      </c>
      <c r="O149" s="18">
        <v>4481</v>
      </c>
      <c r="P149" s="18">
        <v>483853.19809999998</v>
      </c>
      <c r="Q149" s="18">
        <v>230521.7</v>
      </c>
      <c r="R149" s="18">
        <v>-127974.3</v>
      </c>
      <c r="S149" s="18">
        <v>38348.6</v>
      </c>
      <c r="T149" s="18">
        <v>624749.19810000004</v>
      </c>
      <c r="U149" s="18">
        <v>715016.02599999995</v>
      </c>
      <c r="V149" s="18">
        <v>607763.62210000004</v>
      </c>
      <c r="W149" s="18">
        <v>16985.576000000001</v>
      </c>
      <c r="X149" s="18">
        <v>11889.903200000001</v>
      </c>
      <c r="Y149" s="18">
        <v>1.0169999999999999</v>
      </c>
      <c r="Z149" s="18">
        <v>114880</v>
      </c>
      <c r="AA149" s="18">
        <v>727171.29844200006</v>
      </c>
      <c r="AB149" s="18">
        <v>736120.52696541802</v>
      </c>
      <c r="AC149" s="18">
        <v>6407.7343921084403</v>
      </c>
      <c r="AD149" s="18">
        <v>-171.336792744127</v>
      </c>
      <c r="AE149" s="18">
        <v>-19683171</v>
      </c>
      <c r="AF149" s="18"/>
      <c r="AG149" s="18"/>
    </row>
    <row r="150" spans="1:33">
      <c r="A150" s="18" t="s">
        <v>798</v>
      </c>
      <c r="B150" s="18" t="s">
        <v>804</v>
      </c>
      <c r="C150" s="18" t="s">
        <v>484</v>
      </c>
      <c r="D150" s="18">
        <v>59731.546999999999</v>
      </c>
      <c r="E150" s="18">
        <v>2495</v>
      </c>
      <c r="F150" s="18">
        <v>62226.546999999999</v>
      </c>
      <c r="G150" s="18">
        <v>42313</v>
      </c>
      <c r="H150" s="18">
        <v>934</v>
      </c>
      <c r="I150" s="18">
        <v>2693</v>
      </c>
      <c r="J150" s="18">
        <v>0</v>
      </c>
      <c r="K150" s="18">
        <v>4945</v>
      </c>
      <c r="L150" s="18">
        <v>1974</v>
      </c>
      <c r="M150" s="18">
        <v>7270</v>
      </c>
      <c r="N150" s="18">
        <v>2495</v>
      </c>
      <c r="O150" s="18">
        <v>21898</v>
      </c>
      <c r="P150" s="18">
        <v>61154.978900000002</v>
      </c>
      <c r="Q150" s="18">
        <v>7286.2</v>
      </c>
      <c r="R150" s="18">
        <v>-26470.7</v>
      </c>
      <c r="S150" s="18">
        <v>884.85</v>
      </c>
      <c r="T150" s="18">
        <v>42855.3289</v>
      </c>
      <c r="U150" s="18">
        <v>62226.546999999999</v>
      </c>
      <c r="V150" s="18">
        <v>52892.56495</v>
      </c>
      <c r="W150" s="18">
        <v>-10037.23605</v>
      </c>
      <c r="X150" s="18">
        <v>-7026.065235</v>
      </c>
      <c r="Y150" s="18">
        <v>0.88700000000000001</v>
      </c>
      <c r="Z150" s="18">
        <v>4598</v>
      </c>
      <c r="AA150" s="18">
        <v>55194.947188999999</v>
      </c>
      <c r="AB150" s="18">
        <v>55874.226193535302</v>
      </c>
      <c r="AC150" s="18">
        <v>12151.854326562699</v>
      </c>
      <c r="AD150" s="18">
        <v>5572.7831417101397</v>
      </c>
      <c r="AE150" s="18">
        <v>25623657</v>
      </c>
      <c r="AF150" s="18"/>
      <c r="AG150" s="18"/>
    </row>
    <row r="151" spans="1:33">
      <c r="A151" s="18" t="s">
        <v>798</v>
      </c>
      <c r="B151" s="18" t="s">
        <v>805</v>
      </c>
      <c r="C151" s="18" t="s">
        <v>485</v>
      </c>
      <c r="D151" s="18">
        <v>45786.644</v>
      </c>
      <c r="E151" s="18">
        <v>3294</v>
      </c>
      <c r="F151" s="18">
        <v>49080.644</v>
      </c>
      <c r="G151" s="18">
        <v>30953</v>
      </c>
      <c r="H151" s="18">
        <v>7143</v>
      </c>
      <c r="I151" s="18">
        <v>6814</v>
      </c>
      <c r="J151" s="18">
        <v>0</v>
      </c>
      <c r="K151" s="18">
        <v>3452</v>
      </c>
      <c r="L151" s="18">
        <v>5443</v>
      </c>
      <c r="M151" s="18">
        <v>9319</v>
      </c>
      <c r="N151" s="18">
        <v>3294</v>
      </c>
      <c r="O151" s="18">
        <v>0</v>
      </c>
      <c r="P151" s="18">
        <v>44736.370900000002</v>
      </c>
      <c r="Q151" s="18">
        <v>14797.65</v>
      </c>
      <c r="R151" s="18">
        <v>-12547.7</v>
      </c>
      <c r="S151" s="18">
        <v>1215.67</v>
      </c>
      <c r="T151" s="18">
        <v>48201.990899999997</v>
      </c>
      <c r="U151" s="18">
        <v>49080.644</v>
      </c>
      <c r="V151" s="18">
        <v>41718.547400000003</v>
      </c>
      <c r="W151" s="18">
        <v>6483.4435000000103</v>
      </c>
      <c r="X151" s="18">
        <v>4538.4104500000103</v>
      </c>
      <c r="Y151" s="18">
        <v>1.0920000000000001</v>
      </c>
      <c r="Z151" s="18">
        <v>5600</v>
      </c>
      <c r="AA151" s="18">
        <v>53596.063247999999</v>
      </c>
      <c r="AB151" s="18">
        <v>54255.664938811402</v>
      </c>
      <c r="AC151" s="18">
        <v>9688.5115962163309</v>
      </c>
      <c r="AD151" s="18">
        <v>3109.4404113637602</v>
      </c>
      <c r="AE151" s="18">
        <v>17412866</v>
      </c>
      <c r="AF151" s="18"/>
      <c r="AG151" s="18"/>
    </row>
    <row r="152" spans="1:33">
      <c r="A152" s="18" t="s">
        <v>798</v>
      </c>
      <c r="B152" s="18" t="s">
        <v>806</v>
      </c>
      <c r="C152" s="18" t="s">
        <v>486</v>
      </c>
      <c r="D152" s="18">
        <v>226900.446</v>
      </c>
      <c r="E152" s="18">
        <v>25336</v>
      </c>
      <c r="F152" s="18">
        <v>252236.446</v>
      </c>
      <c r="G152" s="18">
        <v>140646</v>
      </c>
      <c r="H152" s="18">
        <v>17713</v>
      </c>
      <c r="I152" s="18">
        <v>5830</v>
      </c>
      <c r="J152" s="18">
        <v>0</v>
      </c>
      <c r="K152" s="18">
        <v>6669</v>
      </c>
      <c r="L152" s="18">
        <v>9424</v>
      </c>
      <c r="M152" s="18">
        <v>52747</v>
      </c>
      <c r="N152" s="18">
        <v>25336</v>
      </c>
      <c r="O152" s="18">
        <v>226</v>
      </c>
      <c r="P152" s="18">
        <v>203275.66380000001</v>
      </c>
      <c r="Q152" s="18">
        <v>25680.2</v>
      </c>
      <c r="R152" s="18">
        <v>-53037.45</v>
      </c>
      <c r="S152" s="18">
        <v>12568.61</v>
      </c>
      <c r="T152" s="18">
        <v>188487.0238</v>
      </c>
      <c r="U152" s="18">
        <v>252236.446</v>
      </c>
      <c r="V152" s="18">
        <v>214400.9791</v>
      </c>
      <c r="W152" s="18">
        <v>-25913.955300000001</v>
      </c>
      <c r="X152" s="18">
        <v>-18139.76871</v>
      </c>
      <c r="Y152" s="18">
        <v>0.92800000000000005</v>
      </c>
      <c r="Z152" s="18">
        <v>32819</v>
      </c>
      <c r="AA152" s="18">
        <v>234075.42188800001</v>
      </c>
      <c r="AB152" s="18">
        <v>236956.166007961</v>
      </c>
      <c r="AC152" s="18">
        <v>7220.0909841238599</v>
      </c>
      <c r="AD152" s="18">
        <v>641.01979927129196</v>
      </c>
      <c r="AE152" s="18">
        <v>21037629</v>
      </c>
      <c r="AF152" s="18"/>
      <c r="AG152" s="18"/>
    </row>
    <row r="153" spans="1:33">
      <c r="A153" s="18" t="s">
        <v>798</v>
      </c>
      <c r="B153" s="18" t="s">
        <v>807</v>
      </c>
      <c r="C153" s="18" t="s">
        <v>487</v>
      </c>
      <c r="D153" s="18">
        <v>30816.527999999998</v>
      </c>
      <c r="E153" s="18">
        <v>1034</v>
      </c>
      <c r="F153" s="18">
        <v>31850.527999999998</v>
      </c>
      <c r="G153" s="18">
        <v>8415</v>
      </c>
      <c r="H153" s="18">
        <v>8297</v>
      </c>
      <c r="I153" s="18">
        <v>239</v>
      </c>
      <c r="J153" s="18">
        <v>0</v>
      </c>
      <c r="K153" s="18">
        <v>1393</v>
      </c>
      <c r="L153" s="18">
        <v>98</v>
      </c>
      <c r="M153" s="18">
        <v>0</v>
      </c>
      <c r="N153" s="18">
        <v>1034</v>
      </c>
      <c r="O153" s="18">
        <v>0</v>
      </c>
      <c r="P153" s="18">
        <v>12162.199500000001</v>
      </c>
      <c r="Q153" s="18">
        <v>8439.65</v>
      </c>
      <c r="R153" s="18">
        <v>-83.3</v>
      </c>
      <c r="S153" s="18">
        <v>878.9</v>
      </c>
      <c r="T153" s="18">
        <v>21397.449499999999</v>
      </c>
      <c r="U153" s="18">
        <v>31850.527999999998</v>
      </c>
      <c r="V153" s="18">
        <v>27072.948799999998</v>
      </c>
      <c r="W153" s="18">
        <v>-5675.4993000000004</v>
      </c>
      <c r="X153" s="18">
        <v>-3972.84951</v>
      </c>
      <c r="Y153" s="18">
        <v>0.875</v>
      </c>
      <c r="Z153" s="18">
        <v>6373</v>
      </c>
      <c r="AA153" s="18">
        <v>27869.212</v>
      </c>
      <c r="AB153" s="18">
        <v>28212.195761171501</v>
      </c>
      <c r="AC153" s="18">
        <v>4426.8312821546297</v>
      </c>
      <c r="AD153" s="18">
        <v>-2152.2399026979401</v>
      </c>
      <c r="AE153" s="18">
        <v>-13716225</v>
      </c>
      <c r="AF153" s="18"/>
      <c r="AG153" s="18"/>
    </row>
    <row r="154" spans="1:33">
      <c r="A154" s="18" t="s">
        <v>798</v>
      </c>
      <c r="B154" s="18" t="s">
        <v>808</v>
      </c>
      <c r="C154" s="18" t="s">
        <v>488</v>
      </c>
      <c r="D154" s="18">
        <v>40386.557999999997</v>
      </c>
      <c r="E154" s="18">
        <v>3367</v>
      </c>
      <c r="F154" s="18">
        <v>43753.557999999997</v>
      </c>
      <c r="G154" s="18">
        <v>34003</v>
      </c>
      <c r="H154" s="18">
        <v>6759</v>
      </c>
      <c r="I154" s="18">
        <v>133</v>
      </c>
      <c r="J154" s="18">
        <v>0</v>
      </c>
      <c r="K154" s="18">
        <v>5126</v>
      </c>
      <c r="L154" s="18">
        <v>3</v>
      </c>
      <c r="M154" s="18">
        <v>19881</v>
      </c>
      <c r="N154" s="18">
        <v>3367</v>
      </c>
      <c r="O154" s="18">
        <v>228</v>
      </c>
      <c r="P154" s="18">
        <v>49144.535900000003</v>
      </c>
      <c r="Q154" s="18">
        <v>10215.299999999999</v>
      </c>
      <c r="R154" s="18">
        <v>-17095.2</v>
      </c>
      <c r="S154" s="18">
        <v>-517.82000000000005</v>
      </c>
      <c r="T154" s="18">
        <v>41746.815900000001</v>
      </c>
      <c r="U154" s="18">
        <v>43753.557999999997</v>
      </c>
      <c r="V154" s="18">
        <v>37190.524299999997</v>
      </c>
      <c r="W154" s="18">
        <v>4556.2916000000096</v>
      </c>
      <c r="X154" s="18">
        <v>3189.4041200000102</v>
      </c>
      <c r="Y154" s="18">
        <v>1.073</v>
      </c>
      <c r="Z154" s="18">
        <v>5564</v>
      </c>
      <c r="AA154" s="18">
        <v>46947.567733999997</v>
      </c>
      <c r="AB154" s="18">
        <v>47525.347018152701</v>
      </c>
      <c r="AC154" s="18">
        <v>8541.5792627880401</v>
      </c>
      <c r="AD154" s="18">
        <v>1962.5080779354801</v>
      </c>
      <c r="AE154" s="18">
        <v>10919395</v>
      </c>
      <c r="AF154" s="18"/>
      <c r="AG154" s="18"/>
    </row>
    <row r="155" spans="1:33">
      <c r="A155" s="18" t="s">
        <v>798</v>
      </c>
      <c r="B155" s="18" t="s">
        <v>809</v>
      </c>
      <c r="C155" s="18" t="s">
        <v>489</v>
      </c>
      <c r="D155" s="18">
        <v>35592.849000000002</v>
      </c>
      <c r="E155" s="18">
        <v>1666</v>
      </c>
      <c r="F155" s="18">
        <v>37258.849000000002</v>
      </c>
      <c r="G155" s="18">
        <v>20703</v>
      </c>
      <c r="H155" s="18">
        <v>1881</v>
      </c>
      <c r="I155" s="18">
        <v>504</v>
      </c>
      <c r="J155" s="18">
        <v>0</v>
      </c>
      <c r="K155" s="18">
        <v>3252</v>
      </c>
      <c r="L155" s="18">
        <v>265</v>
      </c>
      <c r="M155" s="18">
        <v>3313</v>
      </c>
      <c r="N155" s="18">
        <v>1666</v>
      </c>
      <c r="O155" s="18">
        <v>14</v>
      </c>
      <c r="P155" s="18">
        <v>29922.045900000001</v>
      </c>
      <c r="Q155" s="18">
        <v>4791.45</v>
      </c>
      <c r="R155" s="18">
        <v>-3053.2</v>
      </c>
      <c r="S155" s="18">
        <v>852.89</v>
      </c>
      <c r="T155" s="18">
        <v>32513.1859</v>
      </c>
      <c r="U155" s="18">
        <v>37258.849000000002</v>
      </c>
      <c r="V155" s="18">
        <v>31670.021649999999</v>
      </c>
      <c r="W155" s="18">
        <v>843.16424999999799</v>
      </c>
      <c r="X155" s="18">
        <v>590.21497499999896</v>
      </c>
      <c r="Y155" s="18">
        <v>1.016</v>
      </c>
      <c r="Z155" s="18">
        <v>5055</v>
      </c>
      <c r="AA155" s="18">
        <v>37854.990583999999</v>
      </c>
      <c r="AB155" s="18">
        <v>38320.868379526102</v>
      </c>
      <c r="AC155" s="18">
        <v>7580.7850404601704</v>
      </c>
      <c r="AD155" s="18">
        <v>1001.7138556076</v>
      </c>
      <c r="AE155" s="18">
        <v>5063664</v>
      </c>
      <c r="AF155" s="18"/>
      <c r="AG155" s="18"/>
    </row>
    <row r="156" spans="1:33">
      <c r="A156" s="18" t="s">
        <v>798</v>
      </c>
      <c r="B156" s="18" t="s">
        <v>810</v>
      </c>
      <c r="C156" s="18" t="s">
        <v>490</v>
      </c>
      <c r="D156" s="18">
        <v>3502979.202</v>
      </c>
      <c r="E156" s="18">
        <v>217746</v>
      </c>
      <c r="F156" s="18">
        <v>3720725.202</v>
      </c>
      <c r="G156" s="18">
        <v>1981948</v>
      </c>
      <c r="H156" s="18">
        <v>1028440</v>
      </c>
      <c r="I156" s="18">
        <v>889707</v>
      </c>
      <c r="J156" s="18">
        <v>0</v>
      </c>
      <c r="K156" s="18">
        <v>98760</v>
      </c>
      <c r="L156" s="18">
        <v>699227</v>
      </c>
      <c r="M156" s="18">
        <v>124675</v>
      </c>
      <c r="N156" s="18">
        <v>217746</v>
      </c>
      <c r="O156" s="18">
        <v>7402</v>
      </c>
      <c r="P156" s="18">
        <v>2864509.4443999999</v>
      </c>
      <c r="Q156" s="18">
        <v>1714370.95</v>
      </c>
      <c r="R156" s="18">
        <v>-706608.4</v>
      </c>
      <c r="S156" s="18">
        <v>163889.35</v>
      </c>
      <c r="T156" s="18">
        <v>4036161.3443999998</v>
      </c>
      <c r="U156" s="18">
        <v>3720725.202</v>
      </c>
      <c r="V156" s="18">
        <v>3162616.4216999998</v>
      </c>
      <c r="W156" s="18">
        <v>873544.9227</v>
      </c>
      <c r="X156" s="18">
        <v>611481.44588999997</v>
      </c>
      <c r="Y156" s="18">
        <v>1.1639999999999999</v>
      </c>
      <c r="Z156" s="18">
        <v>609104</v>
      </c>
      <c r="AA156" s="18">
        <v>4330924.1351279998</v>
      </c>
      <c r="AB156" s="18">
        <v>4384224.4096106198</v>
      </c>
      <c r="AC156" s="18">
        <v>7197.8256744507098</v>
      </c>
      <c r="AD156" s="18">
        <v>618.75448959814196</v>
      </c>
      <c r="AE156" s="18">
        <v>376885835</v>
      </c>
      <c r="AF156" s="18"/>
      <c r="AG156" s="18"/>
    </row>
    <row r="157" spans="1:33">
      <c r="A157" s="18" t="s">
        <v>798</v>
      </c>
      <c r="B157" s="18" t="s">
        <v>811</v>
      </c>
      <c r="C157" s="18" t="s">
        <v>491</v>
      </c>
      <c r="D157" s="18">
        <v>60409.453000000001</v>
      </c>
      <c r="E157" s="18">
        <v>3972</v>
      </c>
      <c r="F157" s="18">
        <v>64381.453000000001</v>
      </c>
      <c r="G157" s="18">
        <v>49973</v>
      </c>
      <c r="H157" s="18">
        <v>6377</v>
      </c>
      <c r="I157" s="18">
        <v>2160</v>
      </c>
      <c r="J157" s="18">
        <v>0</v>
      </c>
      <c r="K157" s="18">
        <v>6620</v>
      </c>
      <c r="L157" s="18">
        <v>1247</v>
      </c>
      <c r="M157" s="18">
        <v>9791</v>
      </c>
      <c r="N157" s="18">
        <v>3972</v>
      </c>
      <c r="O157" s="18">
        <v>1513</v>
      </c>
      <c r="P157" s="18">
        <v>72225.976899999994</v>
      </c>
      <c r="Q157" s="18">
        <v>12883.45</v>
      </c>
      <c r="R157" s="18">
        <v>-10668.35</v>
      </c>
      <c r="S157" s="18">
        <v>1711.73</v>
      </c>
      <c r="T157" s="18">
        <v>76152.806899999996</v>
      </c>
      <c r="U157" s="18">
        <v>64381.453000000001</v>
      </c>
      <c r="V157" s="18">
        <v>54724.235050000003</v>
      </c>
      <c r="W157" s="18">
        <v>21428.57185</v>
      </c>
      <c r="X157" s="18">
        <v>15000.000295</v>
      </c>
      <c r="Y157" s="18">
        <v>1.2330000000000001</v>
      </c>
      <c r="Z157" s="18">
        <v>13298</v>
      </c>
      <c r="AA157" s="18">
        <v>79382.331548999995</v>
      </c>
      <c r="AB157" s="18">
        <v>80359.282409513602</v>
      </c>
      <c r="AC157" s="18">
        <v>6042.9600247791896</v>
      </c>
      <c r="AD157" s="18">
        <v>-536.11116007338103</v>
      </c>
      <c r="AE157" s="18">
        <v>-7129206</v>
      </c>
      <c r="AF157" s="18"/>
      <c r="AG157" s="18"/>
    </row>
    <row r="158" spans="1:33">
      <c r="A158" s="18" t="s">
        <v>798</v>
      </c>
      <c r="B158" s="18" t="s">
        <v>812</v>
      </c>
      <c r="C158" s="18" t="s">
        <v>492</v>
      </c>
      <c r="D158" s="18">
        <v>45213.722999999998</v>
      </c>
      <c r="E158" s="18">
        <v>3559</v>
      </c>
      <c r="F158" s="18">
        <v>48772.722999999998</v>
      </c>
      <c r="G158" s="18">
        <v>18959</v>
      </c>
      <c r="H158" s="18">
        <v>17619</v>
      </c>
      <c r="I158" s="18">
        <v>1271</v>
      </c>
      <c r="J158" s="18">
        <v>0</v>
      </c>
      <c r="K158" s="18">
        <v>1937</v>
      </c>
      <c r="L158" s="18">
        <v>57</v>
      </c>
      <c r="M158" s="18">
        <v>1753</v>
      </c>
      <c r="N158" s="18">
        <v>3559</v>
      </c>
      <c r="O158" s="18">
        <v>0</v>
      </c>
      <c r="P158" s="18">
        <v>27401.4427</v>
      </c>
      <c r="Q158" s="18">
        <v>17702.95</v>
      </c>
      <c r="R158" s="18">
        <v>-1538.5</v>
      </c>
      <c r="S158" s="18">
        <v>2727.14</v>
      </c>
      <c r="T158" s="18">
        <v>46293.032700000003</v>
      </c>
      <c r="U158" s="18">
        <v>48772.722999999998</v>
      </c>
      <c r="V158" s="18">
        <v>41456.814550000003</v>
      </c>
      <c r="W158" s="18">
        <v>4836.2181499999997</v>
      </c>
      <c r="X158" s="18">
        <v>3385.3527049999998</v>
      </c>
      <c r="Y158" s="18">
        <v>1.069</v>
      </c>
      <c r="Z158" s="18">
        <v>9474</v>
      </c>
      <c r="AA158" s="18">
        <v>52138.040887000003</v>
      </c>
      <c r="AB158" s="18">
        <v>52779.698834255003</v>
      </c>
      <c r="AC158" s="18">
        <v>5571.0047323469498</v>
      </c>
      <c r="AD158" s="18">
        <v>-1008.06645250562</v>
      </c>
      <c r="AE158" s="18">
        <v>-9550422</v>
      </c>
      <c r="AF158" s="18"/>
      <c r="AG158" s="18"/>
    </row>
    <row r="159" spans="1:33">
      <c r="A159" s="18" t="s">
        <v>798</v>
      </c>
      <c r="B159" s="18" t="s">
        <v>813</v>
      </c>
      <c r="C159" s="18" t="s">
        <v>493</v>
      </c>
      <c r="D159" s="18">
        <v>54638.747000000003</v>
      </c>
      <c r="E159" s="18">
        <v>6821</v>
      </c>
      <c r="F159" s="18">
        <v>61459.747000000003</v>
      </c>
      <c r="G159" s="18">
        <v>31053</v>
      </c>
      <c r="H159" s="18">
        <v>578</v>
      </c>
      <c r="I159" s="18">
        <v>1130</v>
      </c>
      <c r="J159" s="18">
        <v>0</v>
      </c>
      <c r="K159" s="18">
        <v>4412</v>
      </c>
      <c r="L159" s="18">
        <v>621</v>
      </c>
      <c r="M159" s="18">
        <v>16803</v>
      </c>
      <c r="N159" s="18">
        <v>6821</v>
      </c>
      <c r="O159" s="18">
        <v>315</v>
      </c>
      <c r="P159" s="18">
        <v>44880.900900000001</v>
      </c>
      <c r="Q159" s="18">
        <v>5202</v>
      </c>
      <c r="R159" s="18">
        <v>-15078.15</v>
      </c>
      <c r="S159" s="18">
        <v>2941.34</v>
      </c>
      <c r="T159" s="18">
        <v>37946.090900000003</v>
      </c>
      <c r="U159" s="18">
        <v>61459.747000000003</v>
      </c>
      <c r="V159" s="18">
        <v>52240.784950000001</v>
      </c>
      <c r="W159" s="18">
        <v>-14294.69405</v>
      </c>
      <c r="X159" s="18">
        <v>-10006.285835000001</v>
      </c>
      <c r="Y159" s="18">
        <v>0.83699999999999997</v>
      </c>
      <c r="Z159" s="18">
        <v>9335</v>
      </c>
      <c r="AA159" s="18">
        <v>51441.808238999998</v>
      </c>
      <c r="AB159" s="18">
        <v>52074.897716781903</v>
      </c>
      <c r="AC159" s="18">
        <v>5578.4571737313199</v>
      </c>
      <c r="AD159" s="18">
        <v>-1000.61401112124</v>
      </c>
      <c r="AE159" s="18">
        <v>-9340732</v>
      </c>
      <c r="AF159" s="18"/>
      <c r="AG159" s="18"/>
    </row>
    <row r="160" spans="1:33">
      <c r="A160" s="18" t="s">
        <v>798</v>
      </c>
      <c r="B160" s="18" t="s">
        <v>814</v>
      </c>
      <c r="C160" s="18" t="s">
        <v>494</v>
      </c>
      <c r="D160" s="18">
        <v>211742.75599999999</v>
      </c>
      <c r="E160" s="18">
        <v>12593</v>
      </c>
      <c r="F160" s="18">
        <v>224335.75599999999</v>
      </c>
      <c r="G160" s="18">
        <v>89908</v>
      </c>
      <c r="H160" s="18">
        <v>56454</v>
      </c>
      <c r="I160" s="18">
        <v>3443</v>
      </c>
      <c r="J160" s="18">
        <v>0</v>
      </c>
      <c r="K160" s="18">
        <v>5859</v>
      </c>
      <c r="L160" s="18">
        <v>1644</v>
      </c>
      <c r="M160" s="18">
        <v>4859</v>
      </c>
      <c r="N160" s="18">
        <v>12593</v>
      </c>
      <c r="O160" s="18">
        <v>771</v>
      </c>
      <c r="P160" s="18">
        <v>129944.0324</v>
      </c>
      <c r="Q160" s="18">
        <v>55892.6</v>
      </c>
      <c r="R160" s="18">
        <v>-6182.9</v>
      </c>
      <c r="S160" s="18">
        <v>9878.02</v>
      </c>
      <c r="T160" s="18">
        <v>189531.7524</v>
      </c>
      <c r="U160" s="18">
        <v>224335.75599999999</v>
      </c>
      <c r="V160" s="18">
        <v>190685.39259999999</v>
      </c>
      <c r="W160" s="18">
        <v>-1153.64019999999</v>
      </c>
      <c r="X160" s="18">
        <v>-807.54813999999601</v>
      </c>
      <c r="Y160" s="18">
        <v>0.996</v>
      </c>
      <c r="Z160" s="18">
        <v>39945</v>
      </c>
      <c r="AA160" s="18">
        <v>223438.41297599999</v>
      </c>
      <c r="AB160" s="18">
        <v>226188.24843143701</v>
      </c>
      <c r="AC160" s="18">
        <v>5662.4921374749501</v>
      </c>
      <c r="AD160" s="18">
        <v>-916.57904737761203</v>
      </c>
      <c r="AE160" s="18">
        <v>-36612750</v>
      </c>
      <c r="AF160" s="18"/>
      <c r="AG160" s="18"/>
    </row>
    <row r="161" spans="1:33">
      <c r="A161" s="18" t="s">
        <v>798</v>
      </c>
      <c r="B161" s="18" t="s">
        <v>815</v>
      </c>
      <c r="C161" s="18" t="s">
        <v>495</v>
      </c>
      <c r="D161" s="18">
        <v>25422.655999999999</v>
      </c>
      <c r="E161" s="18">
        <v>3127</v>
      </c>
      <c r="F161" s="18">
        <v>28549.655999999999</v>
      </c>
      <c r="G161" s="18">
        <v>22797</v>
      </c>
      <c r="H161" s="18">
        <v>2513</v>
      </c>
      <c r="I161" s="18">
        <v>757</v>
      </c>
      <c r="J161" s="18">
        <v>0</v>
      </c>
      <c r="K161" s="18">
        <v>2631</v>
      </c>
      <c r="L161" s="18">
        <v>5</v>
      </c>
      <c r="M161" s="18">
        <v>11969</v>
      </c>
      <c r="N161" s="18">
        <v>3127</v>
      </c>
      <c r="O161" s="18">
        <v>0</v>
      </c>
      <c r="P161" s="18">
        <v>32948.504099999998</v>
      </c>
      <c r="Q161" s="18">
        <v>5015.8500000000004</v>
      </c>
      <c r="R161" s="18">
        <v>-10177.9</v>
      </c>
      <c r="S161" s="18">
        <v>623.22</v>
      </c>
      <c r="T161" s="18">
        <v>28409.6741</v>
      </c>
      <c r="U161" s="18">
        <v>28549.655999999999</v>
      </c>
      <c r="V161" s="18">
        <v>24267.207600000002</v>
      </c>
      <c r="W161" s="18">
        <v>4142.4665000000005</v>
      </c>
      <c r="X161" s="18">
        <v>2899.7265499999999</v>
      </c>
      <c r="Y161" s="18">
        <v>1.1020000000000001</v>
      </c>
      <c r="Z161" s="18">
        <v>7019</v>
      </c>
      <c r="AA161" s="18">
        <v>31461.720912000001</v>
      </c>
      <c r="AB161" s="18">
        <v>31848.917341210999</v>
      </c>
      <c r="AC161" s="18">
        <v>4537.5291838169296</v>
      </c>
      <c r="AD161" s="18">
        <v>-2041.5420010356399</v>
      </c>
      <c r="AE161" s="18">
        <v>-14329583</v>
      </c>
      <c r="AF161" s="18"/>
      <c r="AG161" s="18"/>
    </row>
    <row r="162" spans="1:33">
      <c r="A162" s="18" t="s">
        <v>798</v>
      </c>
      <c r="B162" s="18" t="s">
        <v>816</v>
      </c>
      <c r="C162" s="18" t="s">
        <v>496</v>
      </c>
      <c r="D162" s="18">
        <v>266199.71899999998</v>
      </c>
      <c r="E162" s="18">
        <v>10106</v>
      </c>
      <c r="F162" s="18">
        <v>276305.71899999998</v>
      </c>
      <c r="G162" s="18">
        <v>164235</v>
      </c>
      <c r="H162" s="18">
        <v>68035</v>
      </c>
      <c r="I162" s="18">
        <v>4542</v>
      </c>
      <c r="J162" s="18">
        <v>0</v>
      </c>
      <c r="K162" s="18">
        <v>6253</v>
      </c>
      <c r="L162" s="18">
        <v>28</v>
      </c>
      <c r="M162" s="18">
        <v>6416</v>
      </c>
      <c r="N162" s="18">
        <v>10106</v>
      </c>
      <c r="O162" s="18">
        <v>0</v>
      </c>
      <c r="P162" s="18">
        <v>237368.8455</v>
      </c>
      <c r="Q162" s="18">
        <v>67005.5</v>
      </c>
      <c r="R162" s="18">
        <v>-5477.4</v>
      </c>
      <c r="S162" s="18">
        <v>7499.38</v>
      </c>
      <c r="T162" s="18">
        <v>306396.32549999998</v>
      </c>
      <c r="U162" s="18">
        <v>276305.71899999998</v>
      </c>
      <c r="V162" s="18">
        <v>234859.86115000001</v>
      </c>
      <c r="W162" s="18">
        <v>71536.464349999995</v>
      </c>
      <c r="X162" s="18">
        <v>50075.525045000002</v>
      </c>
      <c r="Y162" s="18">
        <v>1.181</v>
      </c>
      <c r="Z162" s="18">
        <v>50290</v>
      </c>
      <c r="AA162" s="18">
        <v>326317.05413900001</v>
      </c>
      <c r="AB162" s="18">
        <v>330333.007319269</v>
      </c>
      <c r="AC162" s="18">
        <v>6568.5624839783004</v>
      </c>
      <c r="AD162" s="18">
        <v>-10.5087008742648</v>
      </c>
      <c r="AE162" s="18">
        <v>-528483</v>
      </c>
      <c r="AF162" s="18"/>
      <c r="AG162" s="18"/>
    </row>
    <row r="163" spans="1:33">
      <c r="A163" s="18" t="s">
        <v>798</v>
      </c>
      <c r="B163" s="18" t="s">
        <v>817</v>
      </c>
      <c r="C163" s="18" t="s">
        <v>497</v>
      </c>
      <c r="D163" s="18">
        <v>216577.66800000001</v>
      </c>
      <c r="E163" s="18">
        <v>14018</v>
      </c>
      <c r="F163" s="18">
        <v>230595.66800000001</v>
      </c>
      <c r="G163" s="18">
        <v>83567</v>
      </c>
      <c r="H163" s="18">
        <v>65591</v>
      </c>
      <c r="I163" s="18">
        <v>3451</v>
      </c>
      <c r="J163" s="18">
        <v>0</v>
      </c>
      <c r="K163" s="18">
        <v>8062</v>
      </c>
      <c r="L163" s="18">
        <v>-1</v>
      </c>
      <c r="M163" s="18">
        <v>0</v>
      </c>
      <c r="N163" s="18">
        <v>14018</v>
      </c>
      <c r="O163" s="18">
        <v>385</v>
      </c>
      <c r="P163" s="18">
        <v>120779.3851</v>
      </c>
      <c r="Q163" s="18">
        <v>65538.399999999994</v>
      </c>
      <c r="R163" s="18">
        <v>-326.39999999999998</v>
      </c>
      <c r="S163" s="18">
        <v>11915.3</v>
      </c>
      <c r="T163" s="18">
        <v>197906.6851</v>
      </c>
      <c r="U163" s="18">
        <v>230595.66800000001</v>
      </c>
      <c r="V163" s="18">
        <v>196006.31779999999</v>
      </c>
      <c r="W163" s="18">
        <v>1900.3672999999801</v>
      </c>
      <c r="X163" s="18">
        <v>1330.25710999999</v>
      </c>
      <c r="Y163" s="18">
        <v>1.006</v>
      </c>
      <c r="Z163" s="18">
        <v>43552</v>
      </c>
      <c r="AA163" s="18">
        <v>231979.242008</v>
      </c>
      <c r="AB163" s="18">
        <v>234834.188640062</v>
      </c>
      <c r="AC163" s="18">
        <v>5392.0414364451999</v>
      </c>
      <c r="AD163" s="18">
        <v>-1187.0297484073601</v>
      </c>
      <c r="AE163" s="18">
        <v>-51697520</v>
      </c>
      <c r="AF163" s="18"/>
      <c r="AG163" s="18"/>
    </row>
    <row r="164" spans="1:33">
      <c r="A164" s="18" t="s">
        <v>798</v>
      </c>
      <c r="B164" s="18" t="s">
        <v>818</v>
      </c>
      <c r="C164" s="18" t="s">
        <v>498</v>
      </c>
      <c r="D164" s="18">
        <v>289414.14600000001</v>
      </c>
      <c r="E164" s="18">
        <v>14424</v>
      </c>
      <c r="F164" s="18">
        <v>303838.14600000001</v>
      </c>
      <c r="G164" s="18">
        <v>169932</v>
      </c>
      <c r="H164" s="18">
        <v>19856</v>
      </c>
      <c r="I164" s="18">
        <v>4965</v>
      </c>
      <c r="J164" s="18">
        <v>0</v>
      </c>
      <c r="K164" s="18">
        <v>11313</v>
      </c>
      <c r="L164" s="18">
        <v>1458</v>
      </c>
      <c r="M164" s="18">
        <v>40302</v>
      </c>
      <c r="N164" s="18">
        <v>14424</v>
      </c>
      <c r="O164" s="18">
        <v>0</v>
      </c>
      <c r="P164" s="18">
        <v>245602.71960000001</v>
      </c>
      <c r="Q164" s="18">
        <v>30713.9</v>
      </c>
      <c r="R164" s="18">
        <v>-35496</v>
      </c>
      <c r="S164" s="18">
        <v>5409.06</v>
      </c>
      <c r="T164" s="18">
        <v>246229.6796</v>
      </c>
      <c r="U164" s="18">
        <v>303838.14600000001</v>
      </c>
      <c r="V164" s="18">
        <v>258262.4241</v>
      </c>
      <c r="W164" s="18">
        <v>-12032.744500000001</v>
      </c>
      <c r="X164" s="18">
        <v>-8422.9211499999801</v>
      </c>
      <c r="Y164" s="18">
        <v>0.97199999999999998</v>
      </c>
      <c r="Z164" s="18">
        <v>40465</v>
      </c>
      <c r="AA164" s="18">
        <v>295330.67791199998</v>
      </c>
      <c r="AB164" s="18">
        <v>298965.28468522202</v>
      </c>
      <c r="AC164" s="18">
        <v>7388.2437831514299</v>
      </c>
      <c r="AD164" s="18">
        <v>809.17259829886098</v>
      </c>
      <c r="AE164" s="18">
        <v>32743169</v>
      </c>
      <c r="AF164" s="18"/>
      <c r="AG164" s="18"/>
    </row>
    <row r="165" spans="1:33">
      <c r="A165" s="18" t="s">
        <v>798</v>
      </c>
      <c r="B165" s="18" t="s">
        <v>819</v>
      </c>
      <c r="C165" s="18" t="s">
        <v>499</v>
      </c>
      <c r="D165" s="18">
        <v>71157.979000000007</v>
      </c>
      <c r="E165" s="18">
        <v>6227</v>
      </c>
      <c r="F165" s="18">
        <v>77384.979000000007</v>
      </c>
      <c r="G165" s="18">
        <v>40283</v>
      </c>
      <c r="H165" s="18">
        <v>29223</v>
      </c>
      <c r="I165" s="18">
        <v>1566</v>
      </c>
      <c r="J165" s="18">
        <v>0</v>
      </c>
      <c r="K165" s="18">
        <v>6035</v>
      </c>
      <c r="L165" s="18">
        <v>198</v>
      </c>
      <c r="M165" s="18">
        <v>9677</v>
      </c>
      <c r="N165" s="18">
        <v>6227</v>
      </c>
      <c r="O165" s="18">
        <v>74</v>
      </c>
      <c r="P165" s="18">
        <v>58221.019899999999</v>
      </c>
      <c r="Q165" s="18">
        <v>31300.400000000001</v>
      </c>
      <c r="R165" s="18">
        <v>-8456.65</v>
      </c>
      <c r="S165" s="18">
        <v>3647.86</v>
      </c>
      <c r="T165" s="18">
        <v>84712.6299</v>
      </c>
      <c r="U165" s="18">
        <v>77384.979000000007</v>
      </c>
      <c r="V165" s="18">
        <v>65777.232149999996</v>
      </c>
      <c r="W165" s="18">
        <v>18935.39775</v>
      </c>
      <c r="X165" s="18">
        <v>13254.778425</v>
      </c>
      <c r="Y165" s="18">
        <v>1.171</v>
      </c>
      <c r="Z165" s="18">
        <v>14435</v>
      </c>
      <c r="AA165" s="18">
        <v>90617.810408999998</v>
      </c>
      <c r="AB165" s="18">
        <v>91733.035247190695</v>
      </c>
      <c r="AC165" s="18">
        <v>6354.9037233938798</v>
      </c>
      <c r="AD165" s="18">
        <v>-224.16746145868501</v>
      </c>
      <c r="AE165" s="18">
        <v>-3235857</v>
      </c>
      <c r="AF165" s="18"/>
      <c r="AG165" s="18"/>
    </row>
    <row r="166" spans="1:33">
      <c r="A166" s="18" t="s">
        <v>798</v>
      </c>
      <c r="B166" s="18" t="s">
        <v>820</v>
      </c>
      <c r="C166" s="18" t="s">
        <v>500</v>
      </c>
      <c r="D166" s="18">
        <v>96858.451000000001</v>
      </c>
      <c r="E166" s="18">
        <v>6596</v>
      </c>
      <c r="F166" s="18">
        <v>103454.451</v>
      </c>
      <c r="G166" s="18">
        <v>58832</v>
      </c>
      <c r="H166" s="18">
        <v>12643</v>
      </c>
      <c r="I166" s="18">
        <v>4474</v>
      </c>
      <c r="J166" s="18">
        <v>0</v>
      </c>
      <c r="K166" s="18">
        <v>3868</v>
      </c>
      <c r="L166" s="18">
        <v>313</v>
      </c>
      <c r="M166" s="18">
        <v>3157</v>
      </c>
      <c r="N166" s="18">
        <v>6596</v>
      </c>
      <c r="O166" s="18">
        <v>3146</v>
      </c>
      <c r="P166" s="18">
        <v>85029.889599999995</v>
      </c>
      <c r="Q166" s="18">
        <v>17837.25</v>
      </c>
      <c r="R166" s="18">
        <v>-5623.6</v>
      </c>
      <c r="S166" s="18">
        <v>5069.91</v>
      </c>
      <c r="T166" s="18">
        <v>102313.44960000001</v>
      </c>
      <c r="U166" s="18">
        <v>103454.451</v>
      </c>
      <c r="V166" s="18">
        <v>87936.283349999998</v>
      </c>
      <c r="W166" s="18">
        <v>14377.16625</v>
      </c>
      <c r="X166" s="18">
        <v>10064.016374999999</v>
      </c>
      <c r="Y166" s="18">
        <v>1.097</v>
      </c>
      <c r="Z166" s="18">
        <v>13925</v>
      </c>
      <c r="AA166" s="18">
        <v>113489.532747</v>
      </c>
      <c r="AB166" s="18">
        <v>114886.237712865</v>
      </c>
      <c r="AC166" s="18">
        <v>8250.3581840477891</v>
      </c>
      <c r="AD166" s="18">
        <v>1671.28699919522</v>
      </c>
      <c r="AE166" s="18">
        <v>23272671</v>
      </c>
      <c r="AF166" s="18"/>
      <c r="AG166" s="18"/>
    </row>
    <row r="167" spans="1:33">
      <c r="A167" s="18" t="s">
        <v>798</v>
      </c>
      <c r="B167" s="18" t="s">
        <v>821</v>
      </c>
      <c r="C167" s="18" t="s">
        <v>501</v>
      </c>
      <c r="D167" s="18">
        <v>184576.46599999999</v>
      </c>
      <c r="E167" s="18">
        <v>11556</v>
      </c>
      <c r="F167" s="18">
        <v>196132.46599999999</v>
      </c>
      <c r="G167" s="18">
        <v>104315</v>
      </c>
      <c r="H167" s="18">
        <v>8983</v>
      </c>
      <c r="I167" s="18">
        <v>1362</v>
      </c>
      <c r="J167" s="18">
        <v>0</v>
      </c>
      <c r="K167" s="18">
        <v>7263</v>
      </c>
      <c r="L167" s="18">
        <v>5012</v>
      </c>
      <c r="M167" s="18">
        <v>24006</v>
      </c>
      <c r="N167" s="18">
        <v>11556</v>
      </c>
      <c r="O167" s="18">
        <v>106</v>
      </c>
      <c r="P167" s="18">
        <v>150766.46950000001</v>
      </c>
      <c r="Q167" s="18">
        <v>14966.8</v>
      </c>
      <c r="R167" s="18">
        <v>-24755.4</v>
      </c>
      <c r="S167" s="18">
        <v>5741.58</v>
      </c>
      <c r="T167" s="18">
        <v>146719.44949999999</v>
      </c>
      <c r="U167" s="18">
        <v>196132.46599999999</v>
      </c>
      <c r="V167" s="18">
        <v>166712.5961</v>
      </c>
      <c r="W167" s="18">
        <v>-19993.1466</v>
      </c>
      <c r="X167" s="18">
        <v>-13995.20262</v>
      </c>
      <c r="Y167" s="18">
        <v>0.92900000000000005</v>
      </c>
      <c r="Z167" s="18">
        <v>24624</v>
      </c>
      <c r="AA167" s="18">
        <v>182207.060914</v>
      </c>
      <c r="AB167" s="18">
        <v>184449.46601193701</v>
      </c>
      <c r="AC167" s="18">
        <v>7490.6378334932097</v>
      </c>
      <c r="AD167" s="18">
        <v>911.56664864064396</v>
      </c>
      <c r="AE167" s="18">
        <v>22446417</v>
      </c>
      <c r="AF167" s="18"/>
      <c r="AG167" s="18"/>
    </row>
    <row r="168" spans="1:33">
      <c r="A168" s="18" t="s">
        <v>798</v>
      </c>
      <c r="B168" s="18" t="s">
        <v>822</v>
      </c>
      <c r="C168" s="18" t="s">
        <v>502</v>
      </c>
      <c r="D168" s="18">
        <v>208740.24400000001</v>
      </c>
      <c r="E168" s="18">
        <v>16880</v>
      </c>
      <c r="F168" s="18">
        <v>225620.24400000001</v>
      </c>
      <c r="G168" s="18">
        <v>129881</v>
      </c>
      <c r="H168" s="18">
        <v>20383</v>
      </c>
      <c r="I168" s="18">
        <v>17040</v>
      </c>
      <c r="J168" s="18">
        <v>0</v>
      </c>
      <c r="K168" s="18">
        <v>11953</v>
      </c>
      <c r="L168" s="18">
        <v>6462</v>
      </c>
      <c r="M168" s="18">
        <v>8348</v>
      </c>
      <c r="N168" s="18">
        <v>16880</v>
      </c>
      <c r="O168" s="18">
        <v>578</v>
      </c>
      <c r="P168" s="18">
        <v>187717.00930000001</v>
      </c>
      <c r="Q168" s="18">
        <v>41969.599999999999</v>
      </c>
      <c r="R168" s="18">
        <v>-13079.8</v>
      </c>
      <c r="S168" s="18">
        <v>12928.84</v>
      </c>
      <c r="T168" s="18">
        <v>229535.64929999999</v>
      </c>
      <c r="U168" s="18">
        <v>225620.24400000001</v>
      </c>
      <c r="V168" s="18">
        <v>191777.20740000001</v>
      </c>
      <c r="W168" s="18">
        <v>37758.441899999998</v>
      </c>
      <c r="X168" s="18">
        <v>26430.909329999999</v>
      </c>
      <c r="Y168" s="18">
        <v>1.117</v>
      </c>
      <c r="Z168" s="18">
        <v>35197</v>
      </c>
      <c r="AA168" s="18">
        <v>252017.81254799999</v>
      </c>
      <c r="AB168" s="18">
        <v>255119.37197601399</v>
      </c>
      <c r="AC168" s="18">
        <v>7248.3271862946804</v>
      </c>
      <c r="AD168" s="18">
        <v>669.25600144211398</v>
      </c>
      <c r="AE168" s="18">
        <v>23555803</v>
      </c>
      <c r="AF168" s="18"/>
      <c r="AG168" s="18"/>
    </row>
    <row r="169" spans="1:33">
      <c r="A169" s="18" t="s">
        <v>798</v>
      </c>
      <c r="B169" s="18" t="s">
        <v>823</v>
      </c>
      <c r="C169" s="18" t="s">
        <v>503</v>
      </c>
      <c r="D169" s="18">
        <v>87489.679000000004</v>
      </c>
      <c r="E169" s="18">
        <v>3115</v>
      </c>
      <c r="F169" s="18">
        <v>90604.679000000004</v>
      </c>
      <c r="G169" s="18">
        <v>47353</v>
      </c>
      <c r="H169" s="18">
        <v>2530</v>
      </c>
      <c r="I169" s="18">
        <v>2791</v>
      </c>
      <c r="J169" s="18">
        <v>0</v>
      </c>
      <c r="K169" s="18">
        <v>2175</v>
      </c>
      <c r="L169" s="18">
        <v>473</v>
      </c>
      <c r="M169" s="18">
        <v>7699</v>
      </c>
      <c r="N169" s="18">
        <v>3115</v>
      </c>
      <c r="O169" s="18">
        <v>1283</v>
      </c>
      <c r="P169" s="18">
        <v>68439.290900000007</v>
      </c>
      <c r="Q169" s="18">
        <v>6371.6</v>
      </c>
      <c r="R169" s="18">
        <v>-8036.75</v>
      </c>
      <c r="S169" s="18">
        <v>1338.92</v>
      </c>
      <c r="T169" s="18">
        <v>68113.060899999997</v>
      </c>
      <c r="U169" s="18">
        <v>90604.679000000004</v>
      </c>
      <c r="V169" s="18">
        <v>77013.977150000006</v>
      </c>
      <c r="W169" s="18">
        <v>-8900.9162499999893</v>
      </c>
      <c r="X169" s="18">
        <v>-6230.6413750000002</v>
      </c>
      <c r="Y169" s="18">
        <v>0.93100000000000005</v>
      </c>
      <c r="Z169" s="18">
        <v>9075</v>
      </c>
      <c r="AA169" s="18">
        <v>84352.956149000005</v>
      </c>
      <c r="AB169" s="18">
        <v>85391.080017228305</v>
      </c>
      <c r="AC169" s="18">
        <v>9409.4854013474705</v>
      </c>
      <c r="AD169" s="18">
        <v>2830.4142164949099</v>
      </c>
      <c r="AE169" s="18">
        <v>25686009</v>
      </c>
      <c r="AF169" s="18"/>
      <c r="AG169" s="18"/>
    </row>
    <row r="170" spans="1:33">
      <c r="A170" s="18" t="s">
        <v>798</v>
      </c>
      <c r="B170" s="18" t="s">
        <v>824</v>
      </c>
      <c r="C170" s="18" t="s">
        <v>504</v>
      </c>
      <c r="D170" s="18">
        <v>70562.31</v>
      </c>
      <c r="E170" s="18">
        <v>4134</v>
      </c>
      <c r="F170" s="18">
        <v>74696.31</v>
      </c>
      <c r="G170" s="18">
        <v>31501</v>
      </c>
      <c r="H170" s="18">
        <v>14291</v>
      </c>
      <c r="I170" s="18">
        <v>1420</v>
      </c>
      <c r="J170" s="18">
        <v>0</v>
      </c>
      <c r="K170" s="18">
        <v>3190</v>
      </c>
      <c r="L170" s="18">
        <v>41</v>
      </c>
      <c r="M170" s="18">
        <v>5425</v>
      </c>
      <c r="N170" s="18">
        <v>4134</v>
      </c>
      <c r="O170" s="18">
        <v>231</v>
      </c>
      <c r="P170" s="18">
        <v>45528.395299999996</v>
      </c>
      <c r="Q170" s="18">
        <v>16065.85</v>
      </c>
      <c r="R170" s="18">
        <v>-4842.45</v>
      </c>
      <c r="S170" s="18">
        <v>2591.65</v>
      </c>
      <c r="T170" s="18">
        <v>59343.445299999999</v>
      </c>
      <c r="U170" s="18">
        <v>74696.31</v>
      </c>
      <c r="V170" s="18">
        <v>63491.863499999999</v>
      </c>
      <c r="W170" s="18">
        <v>-4148.4181999999901</v>
      </c>
      <c r="X170" s="18">
        <v>-2903.8927399999902</v>
      </c>
      <c r="Y170" s="18">
        <v>0.96099999999999997</v>
      </c>
      <c r="Z170" s="18">
        <v>10360</v>
      </c>
      <c r="AA170" s="18">
        <v>71783.153909999994</v>
      </c>
      <c r="AB170" s="18">
        <v>72666.582408688904</v>
      </c>
      <c r="AC170" s="18">
        <v>7014.1488811475701</v>
      </c>
      <c r="AD170" s="18">
        <v>435.077696295007</v>
      </c>
      <c r="AE170" s="18">
        <v>4507405</v>
      </c>
      <c r="AF170" s="18"/>
      <c r="AG170" s="18"/>
    </row>
    <row r="171" spans="1:33">
      <c r="A171" s="18" t="s">
        <v>798</v>
      </c>
      <c r="B171" s="18" t="s">
        <v>825</v>
      </c>
      <c r="C171" s="18" t="s">
        <v>505</v>
      </c>
      <c r="D171" s="18">
        <v>407780.08</v>
      </c>
      <c r="E171" s="18">
        <v>23644</v>
      </c>
      <c r="F171" s="18">
        <v>431424.08</v>
      </c>
      <c r="G171" s="18">
        <v>240862</v>
      </c>
      <c r="H171" s="18">
        <v>64354</v>
      </c>
      <c r="I171" s="18">
        <v>210305</v>
      </c>
      <c r="J171" s="18">
        <v>0</v>
      </c>
      <c r="K171" s="18">
        <v>9793</v>
      </c>
      <c r="L171" s="18">
        <v>199310</v>
      </c>
      <c r="M171" s="18">
        <v>14215</v>
      </c>
      <c r="N171" s="18">
        <v>23644</v>
      </c>
      <c r="O171" s="18">
        <v>1946</v>
      </c>
      <c r="P171" s="18">
        <v>348117.84860000003</v>
      </c>
      <c r="Q171" s="18">
        <v>241784.2</v>
      </c>
      <c r="R171" s="18">
        <v>-183150.35</v>
      </c>
      <c r="S171" s="18">
        <v>17680.849999999999</v>
      </c>
      <c r="T171" s="18">
        <v>424432.54859999998</v>
      </c>
      <c r="U171" s="18">
        <v>431424.08</v>
      </c>
      <c r="V171" s="18">
        <v>366710.46799999999</v>
      </c>
      <c r="W171" s="18">
        <v>57722.080600000001</v>
      </c>
      <c r="X171" s="18">
        <v>40405.456420000002</v>
      </c>
      <c r="Y171" s="18">
        <v>1.0940000000000001</v>
      </c>
      <c r="Z171" s="18">
        <v>71427</v>
      </c>
      <c r="AA171" s="18">
        <v>471977.94351999997</v>
      </c>
      <c r="AB171" s="18">
        <v>477786.53151518502</v>
      </c>
      <c r="AC171" s="18">
        <v>6689.1586027018502</v>
      </c>
      <c r="AD171" s="18">
        <v>110.08741784928</v>
      </c>
      <c r="AE171" s="18">
        <v>7863214</v>
      </c>
      <c r="AF171" s="18"/>
      <c r="AG171" s="18"/>
    </row>
    <row r="172" spans="1:33">
      <c r="A172" s="18" t="s">
        <v>798</v>
      </c>
      <c r="B172" s="18" t="s">
        <v>826</v>
      </c>
      <c r="C172" s="18" t="s">
        <v>506</v>
      </c>
      <c r="D172" s="18">
        <v>77357.494000000006</v>
      </c>
      <c r="E172" s="18">
        <v>2706</v>
      </c>
      <c r="F172" s="18">
        <v>80063.494000000006</v>
      </c>
      <c r="G172" s="18">
        <v>52182</v>
      </c>
      <c r="H172" s="18">
        <v>7442</v>
      </c>
      <c r="I172" s="18">
        <v>2017</v>
      </c>
      <c r="J172" s="18">
        <v>4118</v>
      </c>
      <c r="K172" s="18">
        <v>2467</v>
      </c>
      <c r="L172" s="18">
        <v>151</v>
      </c>
      <c r="M172" s="18">
        <v>9261</v>
      </c>
      <c r="N172" s="18">
        <v>2706</v>
      </c>
      <c r="O172" s="18">
        <v>129</v>
      </c>
      <c r="P172" s="18">
        <v>75418.6446</v>
      </c>
      <c r="Q172" s="18">
        <v>13637.4</v>
      </c>
      <c r="R172" s="18">
        <v>-8109.85</v>
      </c>
      <c r="S172" s="18">
        <v>725.73</v>
      </c>
      <c r="T172" s="18">
        <v>81671.924599999998</v>
      </c>
      <c r="U172" s="18">
        <v>80063.494000000006</v>
      </c>
      <c r="V172" s="18">
        <v>68053.969899999996</v>
      </c>
      <c r="W172" s="18">
        <v>13617.9547</v>
      </c>
      <c r="X172" s="18">
        <v>9532.5682899999902</v>
      </c>
      <c r="Y172" s="18">
        <v>1.119</v>
      </c>
      <c r="Z172" s="18">
        <v>15348</v>
      </c>
      <c r="AA172" s="18">
        <v>89591.049786000003</v>
      </c>
      <c r="AB172" s="18">
        <v>90693.6383781318</v>
      </c>
      <c r="AC172" s="18">
        <v>5909.1502722264604</v>
      </c>
      <c r="AD172" s="18">
        <v>-669.92091262610199</v>
      </c>
      <c r="AE172" s="18">
        <v>-10281946</v>
      </c>
      <c r="AF172" s="18"/>
      <c r="AG172" s="18"/>
    </row>
    <row r="173" spans="1:33">
      <c r="A173" s="18" t="s">
        <v>798</v>
      </c>
      <c r="B173" s="18" t="s">
        <v>827</v>
      </c>
      <c r="C173" s="18" t="s">
        <v>507</v>
      </c>
      <c r="D173" s="18">
        <v>224113.269</v>
      </c>
      <c r="E173" s="18">
        <v>16325</v>
      </c>
      <c r="F173" s="18">
        <v>240438.269</v>
      </c>
      <c r="G173" s="18">
        <v>135548</v>
      </c>
      <c r="H173" s="18">
        <v>20111</v>
      </c>
      <c r="I173" s="18">
        <v>4699</v>
      </c>
      <c r="J173" s="18">
        <v>0</v>
      </c>
      <c r="K173" s="18">
        <v>11397</v>
      </c>
      <c r="L173" s="18">
        <v>862</v>
      </c>
      <c r="M173" s="18">
        <v>36962</v>
      </c>
      <c r="N173" s="18">
        <v>16325</v>
      </c>
      <c r="O173" s="18">
        <v>165</v>
      </c>
      <c r="P173" s="18">
        <v>195907.52439999999</v>
      </c>
      <c r="Q173" s="18">
        <v>30775.95</v>
      </c>
      <c r="R173" s="18">
        <v>-32290.65</v>
      </c>
      <c r="S173" s="18">
        <v>7592.71</v>
      </c>
      <c r="T173" s="18">
        <v>201985.5344</v>
      </c>
      <c r="U173" s="18">
        <v>240438.269</v>
      </c>
      <c r="V173" s="18">
        <v>204372.52864999999</v>
      </c>
      <c r="W173" s="18">
        <v>-2386.9942499999902</v>
      </c>
      <c r="X173" s="18">
        <v>-1670.8959749999899</v>
      </c>
      <c r="Y173" s="18">
        <v>0.99299999999999999</v>
      </c>
      <c r="Z173" s="18">
        <v>41106</v>
      </c>
      <c r="AA173" s="18">
        <v>238755.20111699999</v>
      </c>
      <c r="AB173" s="18">
        <v>241693.538838151</v>
      </c>
      <c r="AC173" s="18">
        <v>5879.7630233579303</v>
      </c>
      <c r="AD173" s="18">
        <v>-699.30816149463601</v>
      </c>
      <c r="AE173" s="18">
        <v>-28745761</v>
      </c>
      <c r="AF173" s="18"/>
      <c r="AG173" s="18"/>
    </row>
    <row r="174" spans="1:33">
      <c r="A174" s="18" t="s">
        <v>798</v>
      </c>
      <c r="B174" s="18" t="s">
        <v>828</v>
      </c>
      <c r="C174" s="18" t="s">
        <v>508</v>
      </c>
      <c r="D174" s="18">
        <v>113876.34299999999</v>
      </c>
      <c r="E174" s="18">
        <v>12264</v>
      </c>
      <c r="F174" s="18">
        <v>126140.34299999999</v>
      </c>
      <c r="G174" s="18">
        <v>87823</v>
      </c>
      <c r="H174" s="18">
        <v>9230</v>
      </c>
      <c r="I174" s="18">
        <v>3290</v>
      </c>
      <c r="J174" s="18">
        <v>0</v>
      </c>
      <c r="K174" s="18">
        <v>6970</v>
      </c>
      <c r="L174" s="18">
        <v>1309</v>
      </c>
      <c r="M174" s="18">
        <v>25702</v>
      </c>
      <c r="N174" s="18">
        <v>12264</v>
      </c>
      <c r="O174" s="18">
        <v>4913</v>
      </c>
      <c r="P174" s="18">
        <v>126930.5819</v>
      </c>
      <c r="Q174" s="18">
        <v>16566.5</v>
      </c>
      <c r="R174" s="18">
        <v>-27135.4</v>
      </c>
      <c r="S174" s="18">
        <v>6055.06</v>
      </c>
      <c r="T174" s="18">
        <v>122416.74189999999</v>
      </c>
      <c r="U174" s="18">
        <v>126140.34299999999</v>
      </c>
      <c r="V174" s="18">
        <v>107219.29154999999</v>
      </c>
      <c r="W174" s="18">
        <v>15197.450349999999</v>
      </c>
      <c r="X174" s="18">
        <v>10638.215244999999</v>
      </c>
      <c r="Y174" s="18">
        <v>1.0840000000000001</v>
      </c>
      <c r="Z174" s="18">
        <v>18690</v>
      </c>
      <c r="AA174" s="18">
        <v>136736.13181200001</v>
      </c>
      <c r="AB174" s="18">
        <v>138418.93047803</v>
      </c>
      <c r="AC174" s="18">
        <v>7406.0422941696297</v>
      </c>
      <c r="AD174" s="18">
        <v>826.97110931706095</v>
      </c>
      <c r="AE174" s="18">
        <v>15456090</v>
      </c>
      <c r="AF174" s="18"/>
      <c r="AG174" s="18"/>
    </row>
    <row r="175" spans="1:33">
      <c r="A175" s="18" t="s">
        <v>798</v>
      </c>
      <c r="B175" s="18" t="s">
        <v>829</v>
      </c>
      <c r="C175" s="18" t="s">
        <v>509</v>
      </c>
      <c r="D175" s="18">
        <v>425740.73200000002</v>
      </c>
      <c r="E175" s="18">
        <v>34171</v>
      </c>
      <c r="F175" s="18">
        <v>459911.73200000002</v>
      </c>
      <c r="G175" s="18">
        <v>259867</v>
      </c>
      <c r="H175" s="18">
        <v>43388</v>
      </c>
      <c r="I175" s="18">
        <v>10927</v>
      </c>
      <c r="J175" s="18">
        <v>0</v>
      </c>
      <c r="K175" s="18">
        <v>18337</v>
      </c>
      <c r="L175" s="18">
        <v>5734</v>
      </c>
      <c r="M175" s="18">
        <v>74442</v>
      </c>
      <c r="N175" s="18">
        <v>34171</v>
      </c>
      <c r="O175" s="18">
        <v>309</v>
      </c>
      <c r="P175" s="18">
        <v>375585.77510000003</v>
      </c>
      <c r="Q175" s="18">
        <v>61754.2</v>
      </c>
      <c r="R175" s="18">
        <v>-68412.25</v>
      </c>
      <c r="S175" s="18">
        <v>16390.21</v>
      </c>
      <c r="T175" s="18">
        <v>385317.9351</v>
      </c>
      <c r="U175" s="18">
        <v>459911.73200000002</v>
      </c>
      <c r="V175" s="18">
        <v>390924.97220000002</v>
      </c>
      <c r="W175" s="18">
        <v>-5607.0370999999604</v>
      </c>
      <c r="X175" s="18">
        <v>-3924.9259699999702</v>
      </c>
      <c r="Y175" s="18">
        <v>0.99099999999999999</v>
      </c>
      <c r="Z175" s="18">
        <v>57985</v>
      </c>
      <c r="AA175" s="18">
        <v>455772.52641200001</v>
      </c>
      <c r="AB175" s="18">
        <v>461381.67586866202</v>
      </c>
      <c r="AC175" s="18">
        <v>7956.9143031587901</v>
      </c>
      <c r="AD175" s="18">
        <v>1377.84311830622</v>
      </c>
      <c r="AE175" s="18">
        <v>79894233</v>
      </c>
      <c r="AF175" s="18"/>
      <c r="AG175" s="18"/>
    </row>
    <row r="176" spans="1:33">
      <c r="A176" s="18" t="s">
        <v>798</v>
      </c>
      <c r="B176" s="18" t="s">
        <v>830</v>
      </c>
      <c r="C176" s="18" t="s">
        <v>510</v>
      </c>
      <c r="D176" s="18">
        <v>42554.04</v>
      </c>
      <c r="E176" s="18">
        <v>3297</v>
      </c>
      <c r="F176" s="18">
        <v>45851.040000000001</v>
      </c>
      <c r="G176" s="18">
        <v>19337</v>
      </c>
      <c r="H176" s="18">
        <v>6262</v>
      </c>
      <c r="I176" s="18">
        <v>524</v>
      </c>
      <c r="J176" s="18">
        <v>0</v>
      </c>
      <c r="K176" s="18">
        <v>2044</v>
      </c>
      <c r="L176" s="18">
        <v>22</v>
      </c>
      <c r="M176" s="18">
        <v>2548</v>
      </c>
      <c r="N176" s="18">
        <v>3297</v>
      </c>
      <c r="O176" s="18">
        <v>4</v>
      </c>
      <c r="P176" s="18">
        <v>27947.766100000001</v>
      </c>
      <c r="Q176" s="18">
        <v>7505.5</v>
      </c>
      <c r="R176" s="18">
        <v>-2187.9</v>
      </c>
      <c r="S176" s="18">
        <v>2369.29</v>
      </c>
      <c r="T176" s="18">
        <v>35634.6561</v>
      </c>
      <c r="U176" s="18">
        <v>45851.040000000001</v>
      </c>
      <c r="V176" s="18">
        <v>38973.383999999998</v>
      </c>
      <c r="W176" s="18">
        <v>-3338.7278999999999</v>
      </c>
      <c r="X176" s="18">
        <v>-2337.1095300000002</v>
      </c>
      <c r="Y176" s="18">
        <v>0.94899999999999995</v>
      </c>
      <c r="Z176" s="18">
        <v>9086</v>
      </c>
      <c r="AA176" s="18">
        <v>43512.636960000003</v>
      </c>
      <c r="AB176" s="18">
        <v>44048.142875381804</v>
      </c>
      <c r="AC176" s="18">
        <v>4847.9135896303997</v>
      </c>
      <c r="AD176" s="18">
        <v>-1731.1575952221699</v>
      </c>
      <c r="AE176" s="18">
        <v>-15729298</v>
      </c>
      <c r="AF176" s="18"/>
      <c r="AG176" s="18"/>
    </row>
    <row r="177" spans="1:33">
      <c r="A177" s="18" t="s">
        <v>798</v>
      </c>
      <c r="B177" s="18" t="s">
        <v>831</v>
      </c>
      <c r="C177" s="18" t="s">
        <v>511</v>
      </c>
      <c r="D177" s="18">
        <v>165370.63099999999</v>
      </c>
      <c r="E177" s="18">
        <v>9681</v>
      </c>
      <c r="F177" s="18">
        <v>175051.63099999999</v>
      </c>
      <c r="G177" s="18">
        <v>95562</v>
      </c>
      <c r="H177" s="18">
        <v>34118</v>
      </c>
      <c r="I177" s="18">
        <v>2668</v>
      </c>
      <c r="J177" s="18">
        <v>0</v>
      </c>
      <c r="K177" s="18">
        <v>8841</v>
      </c>
      <c r="L177" s="18">
        <v>1569</v>
      </c>
      <c r="M177" s="18">
        <v>16452</v>
      </c>
      <c r="N177" s="18">
        <v>9681</v>
      </c>
      <c r="O177" s="18">
        <v>7778</v>
      </c>
      <c r="P177" s="18">
        <v>138115.7586</v>
      </c>
      <c r="Q177" s="18">
        <v>38782.949999999997</v>
      </c>
      <c r="R177" s="18">
        <v>-21929.15</v>
      </c>
      <c r="S177" s="18">
        <v>5432.01</v>
      </c>
      <c r="T177" s="18">
        <v>160401.5686</v>
      </c>
      <c r="U177" s="18">
        <v>175051.63099999999</v>
      </c>
      <c r="V177" s="18">
        <v>148793.88634999999</v>
      </c>
      <c r="W177" s="18">
        <v>11607.68225</v>
      </c>
      <c r="X177" s="18">
        <v>8125.3775750000304</v>
      </c>
      <c r="Y177" s="18">
        <v>1.046</v>
      </c>
      <c r="Z177" s="18">
        <v>27819</v>
      </c>
      <c r="AA177" s="18">
        <v>183104.00602599999</v>
      </c>
      <c r="AB177" s="18">
        <v>185357.44974275699</v>
      </c>
      <c r="AC177" s="18">
        <v>6662.9803279325897</v>
      </c>
      <c r="AD177" s="18">
        <v>83.909143080020797</v>
      </c>
      <c r="AE177" s="18">
        <v>2334268</v>
      </c>
      <c r="AF177" s="18"/>
      <c r="AG177" s="18"/>
    </row>
    <row r="178" spans="1:33">
      <c r="A178" s="18" t="s">
        <v>798</v>
      </c>
      <c r="B178" s="18" t="s">
        <v>832</v>
      </c>
      <c r="C178" s="18" t="s">
        <v>512</v>
      </c>
      <c r="D178" s="18">
        <v>73842.744000000006</v>
      </c>
      <c r="E178" s="18">
        <v>6961</v>
      </c>
      <c r="F178" s="18">
        <v>80803.744000000006</v>
      </c>
      <c r="G178" s="18">
        <v>44704</v>
      </c>
      <c r="H178" s="18">
        <v>11242</v>
      </c>
      <c r="I178" s="18">
        <v>338</v>
      </c>
      <c r="J178" s="18">
        <v>0</v>
      </c>
      <c r="K178" s="18">
        <v>4530</v>
      </c>
      <c r="L178" s="18">
        <v>139</v>
      </c>
      <c r="M178" s="18">
        <v>12045</v>
      </c>
      <c r="N178" s="18">
        <v>6961</v>
      </c>
      <c r="O178" s="18">
        <v>94</v>
      </c>
      <c r="P178" s="18">
        <v>64610.691200000001</v>
      </c>
      <c r="Q178" s="18">
        <v>13693.5</v>
      </c>
      <c r="R178" s="18">
        <v>-10436.299999999999</v>
      </c>
      <c r="S178" s="18">
        <v>3869.2</v>
      </c>
      <c r="T178" s="18">
        <v>71737.091199999995</v>
      </c>
      <c r="U178" s="18">
        <v>80803.744000000006</v>
      </c>
      <c r="V178" s="18">
        <v>68683.182400000005</v>
      </c>
      <c r="W178" s="18">
        <v>3053.9087999999902</v>
      </c>
      <c r="X178" s="18">
        <v>2137.7361599999899</v>
      </c>
      <c r="Y178" s="18">
        <v>1.026</v>
      </c>
      <c r="Z178" s="18">
        <v>13518</v>
      </c>
      <c r="AA178" s="18">
        <v>82904.641344000003</v>
      </c>
      <c r="AB178" s="18">
        <v>83924.940938647196</v>
      </c>
      <c r="AC178" s="18">
        <v>6208.38444582388</v>
      </c>
      <c r="AD178" s="18">
        <v>-370.68673902869</v>
      </c>
      <c r="AE178" s="18">
        <v>-5010943</v>
      </c>
      <c r="AF178" s="18"/>
      <c r="AG178" s="18"/>
    </row>
    <row r="179" spans="1:33">
      <c r="A179" s="18" t="s">
        <v>798</v>
      </c>
      <c r="B179" s="18" t="s">
        <v>833</v>
      </c>
      <c r="C179" s="18" t="s">
        <v>513</v>
      </c>
      <c r="D179" s="18">
        <v>48864.432999999997</v>
      </c>
      <c r="E179" s="18">
        <v>6608</v>
      </c>
      <c r="F179" s="18">
        <v>55472.432999999997</v>
      </c>
      <c r="G179" s="18">
        <v>31255</v>
      </c>
      <c r="H179" s="18">
        <v>5735</v>
      </c>
      <c r="I179" s="18">
        <v>1013</v>
      </c>
      <c r="J179" s="18">
        <v>0</v>
      </c>
      <c r="K179" s="18">
        <v>3342</v>
      </c>
      <c r="L179" s="18">
        <v>312</v>
      </c>
      <c r="M179" s="18">
        <v>5223</v>
      </c>
      <c r="N179" s="18">
        <v>6608</v>
      </c>
      <c r="O179" s="18">
        <v>0</v>
      </c>
      <c r="P179" s="18">
        <v>45172.851499999997</v>
      </c>
      <c r="Q179" s="18">
        <v>8576.5</v>
      </c>
      <c r="R179" s="18">
        <v>-4704.75</v>
      </c>
      <c r="S179" s="18">
        <v>4728.8900000000003</v>
      </c>
      <c r="T179" s="18">
        <v>53773.491499999996</v>
      </c>
      <c r="U179" s="18">
        <v>55472.432999999997</v>
      </c>
      <c r="V179" s="18">
        <v>47151.568050000002</v>
      </c>
      <c r="W179" s="18">
        <v>6621.9234500000102</v>
      </c>
      <c r="X179" s="18">
        <v>4635.34641500001</v>
      </c>
      <c r="Y179" s="18">
        <v>1.0840000000000001</v>
      </c>
      <c r="Z179" s="18">
        <v>10719</v>
      </c>
      <c r="AA179" s="18">
        <v>60132.117372000001</v>
      </c>
      <c r="AB179" s="18">
        <v>60872.157663898201</v>
      </c>
      <c r="AC179" s="18">
        <v>5678.9026647913197</v>
      </c>
      <c r="AD179" s="18">
        <v>-900.16852006124498</v>
      </c>
      <c r="AE179" s="18">
        <v>-9648906</v>
      </c>
      <c r="AF179" s="18"/>
      <c r="AG179" s="18"/>
    </row>
    <row r="180" spans="1:33">
      <c r="A180" s="18" t="s">
        <v>798</v>
      </c>
      <c r="B180" s="18" t="s">
        <v>834</v>
      </c>
      <c r="C180" s="18" t="s">
        <v>514</v>
      </c>
      <c r="D180" s="18">
        <v>61484.582999999999</v>
      </c>
      <c r="E180" s="18">
        <v>1786</v>
      </c>
      <c r="F180" s="18">
        <v>63270.582999999999</v>
      </c>
      <c r="G180" s="18">
        <v>48494</v>
      </c>
      <c r="H180" s="18">
        <v>8758</v>
      </c>
      <c r="I180" s="18">
        <v>1925</v>
      </c>
      <c r="J180" s="18">
        <v>0</v>
      </c>
      <c r="K180" s="18">
        <v>2988</v>
      </c>
      <c r="L180" s="18">
        <v>905</v>
      </c>
      <c r="M180" s="18">
        <v>6542</v>
      </c>
      <c r="N180" s="18">
        <v>1786</v>
      </c>
      <c r="O180" s="18">
        <v>730</v>
      </c>
      <c r="P180" s="18">
        <v>70088.378200000006</v>
      </c>
      <c r="Q180" s="18">
        <v>11620.35</v>
      </c>
      <c r="R180" s="18">
        <v>-6950.45</v>
      </c>
      <c r="S180" s="18">
        <v>405.96</v>
      </c>
      <c r="T180" s="18">
        <v>75164.238200000007</v>
      </c>
      <c r="U180" s="18">
        <v>63270.582999999999</v>
      </c>
      <c r="V180" s="18">
        <v>53779.99555</v>
      </c>
      <c r="W180" s="18">
        <v>21384.24265</v>
      </c>
      <c r="X180" s="18">
        <v>14968.969854999999</v>
      </c>
      <c r="Y180" s="18">
        <v>1.2370000000000001</v>
      </c>
      <c r="Z180" s="18">
        <v>12821</v>
      </c>
      <c r="AA180" s="18">
        <v>78265.711171000003</v>
      </c>
      <c r="AB180" s="18">
        <v>79228.919889932906</v>
      </c>
      <c r="AC180" s="18">
        <v>6179.6209258195804</v>
      </c>
      <c r="AD180" s="18">
        <v>-399.45025903298301</v>
      </c>
      <c r="AE180" s="18">
        <v>-5121352</v>
      </c>
      <c r="AF180" s="18"/>
      <c r="AG180" s="18"/>
    </row>
    <row r="181" spans="1:33">
      <c r="A181" s="18" t="s">
        <v>798</v>
      </c>
      <c r="B181" s="18" t="s">
        <v>835</v>
      </c>
      <c r="C181" s="18" t="s">
        <v>515</v>
      </c>
      <c r="D181" s="18">
        <v>59657.122000000003</v>
      </c>
      <c r="E181" s="18">
        <v>5631</v>
      </c>
      <c r="F181" s="18">
        <v>65288.122000000003</v>
      </c>
      <c r="G181" s="18">
        <v>23989</v>
      </c>
      <c r="H181" s="18">
        <v>14512</v>
      </c>
      <c r="I181" s="18">
        <v>4728</v>
      </c>
      <c r="J181" s="18">
        <v>0</v>
      </c>
      <c r="K181" s="18">
        <v>1927</v>
      </c>
      <c r="L181" s="18">
        <v>568</v>
      </c>
      <c r="M181" s="18">
        <v>9860</v>
      </c>
      <c r="N181" s="18">
        <v>5631</v>
      </c>
      <c r="O181" s="18">
        <v>187</v>
      </c>
      <c r="P181" s="18">
        <v>34671.301700000004</v>
      </c>
      <c r="Q181" s="18">
        <v>17991.95</v>
      </c>
      <c r="R181" s="18">
        <v>-9022.75</v>
      </c>
      <c r="S181" s="18">
        <v>3110.15</v>
      </c>
      <c r="T181" s="18">
        <v>46750.651700000002</v>
      </c>
      <c r="U181" s="18">
        <v>65288.122000000003</v>
      </c>
      <c r="V181" s="18">
        <v>55494.903700000003</v>
      </c>
      <c r="W181" s="18">
        <v>-8744.2519999999895</v>
      </c>
      <c r="X181" s="18">
        <v>-6120.9763999999996</v>
      </c>
      <c r="Y181" s="18">
        <v>0.90600000000000003</v>
      </c>
      <c r="Z181" s="18">
        <v>11351</v>
      </c>
      <c r="AA181" s="18">
        <v>59151.038531999999</v>
      </c>
      <c r="AB181" s="18">
        <v>59879.004779230199</v>
      </c>
      <c r="AC181" s="18">
        <v>5275.2184635036801</v>
      </c>
      <c r="AD181" s="18">
        <v>-1303.8527213488901</v>
      </c>
      <c r="AE181" s="18">
        <v>-14800032</v>
      </c>
      <c r="AF181" s="18"/>
      <c r="AG181" s="18"/>
    </row>
    <row r="182" spans="1:33">
      <c r="A182" s="18" t="s">
        <v>798</v>
      </c>
      <c r="B182" s="18" t="s">
        <v>836</v>
      </c>
      <c r="C182" s="18" t="s">
        <v>516</v>
      </c>
      <c r="D182" s="18">
        <v>94353.256999999998</v>
      </c>
      <c r="E182" s="18">
        <v>6729</v>
      </c>
      <c r="F182" s="18">
        <v>101082.257</v>
      </c>
      <c r="G182" s="18">
        <v>45940</v>
      </c>
      <c r="H182" s="18">
        <v>22334</v>
      </c>
      <c r="I182" s="18">
        <v>8829</v>
      </c>
      <c r="J182" s="18">
        <v>0</v>
      </c>
      <c r="K182" s="18">
        <v>3792</v>
      </c>
      <c r="L182" s="18">
        <v>3595</v>
      </c>
      <c r="M182" s="18">
        <v>6381</v>
      </c>
      <c r="N182" s="18">
        <v>6729</v>
      </c>
      <c r="O182" s="18">
        <v>39</v>
      </c>
      <c r="P182" s="18">
        <v>66397.081999999995</v>
      </c>
      <c r="Q182" s="18">
        <v>29711.75</v>
      </c>
      <c r="R182" s="18">
        <v>-8512.75</v>
      </c>
      <c r="S182" s="18">
        <v>4634.88</v>
      </c>
      <c r="T182" s="18">
        <v>92230.962</v>
      </c>
      <c r="U182" s="18">
        <v>101082.257</v>
      </c>
      <c r="V182" s="18">
        <v>85919.918449999997</v>
      </c>
      <c r="W182" s="18">
        <v>6311.0435500000003</v>
      </c>
      <c r="X182" s="18">
        <v>4417.730485</v>
      </c>
      <c r="Y182" s="18">
        <v>1.044</v>
      </c>
      <c r="Z182" s="18">
        <v>12783</v>
      </c>
      <c r="AA182" s="18">
        <v>105529.87630800001</v>
      </c>
      <c r="AB182" s="18">
        <v>106828.62253347901</v>
      </c>
      <c r="AC182" s="18">
        <v>8357.0853894609299</v>
      </c>
      <c r="AD182" s="18">
        <v>1778.0142046083699</v>
      </c>
      <c r="AE182" s="18">
        <v>22728356</v>
      </c>
      <c r="AF182" s="18"/>
      <c r="AG182" s="18"/>
    </row>
    <row r="183" spans="1:33">
      <c r="A183" s="18" t="s">
        <v>798</v>
      </c>
      <c r="B183" s="18" t="s">
        <v>837</v>
      </c>
      <c r="C183" s="18" t="s">
        <v>517</v>
      </c>
      <c r="D183" s="18">
        <v>97284.551999999996</v>
      </c>
      <c r="E183" s="18">
        <v>8602</v>
      </c>
      <c r="F183" s="18">
        <v>105886.552</v>
      </c>
      <c r="G183" s="18">
        <v>52154</v>
      </c>
      <c r="H183" s="18">
        <v>22742</v>
      </c>
      <c r="I183" s="18">
        <v>2222</v>
      </c>
      <c r="J183" s="18">
        <v>0</v>
      </c>
      <c r="K183" s="18">
        <v>4760</v>
      </c>
      <c r="L183" s="18">
        <v>383</v>
      </c>
      <c r="M183" s="18">
        <v>15080</v>
      </c>
      <c r="N183" s="18">
        <v>8602</v>
      </c>
      <c r="O183" s="18">
        <v>822</v>
      </c>
      <c r="P183" s="18">
        <v>75378.176200000002</v>
      </c>
      <c r="Q183" s="18">
        <v>25265.4</v>
      </c>
      <c r="R183" s="18">
        <v>-13842.25</v>
      </c>
      <c r="S183" s="18">
        <v>4748.1000000000004</v>
      </c>
      <c r="T183" s="18">
        <v>91549.426200000002</v>
      </c>
      <c r="U183" s="18">
        <v>105886.552</v>
      </c>
      <c r="V183" s="18">
        <v>90003.569199999998</v>
      </c>
      <c r="W183" s="18">
        <v>1545.857</v>
      </c>
      <c r="X183" s="18">
        <v>1082.0998999999999</v>
      </c>
      <c r="Y183" s="18">
        <v>1.01</v>
      </c>
      <c r="Z183" s="18">
        <v>16101</v>
      </c>
      <c r="AA183" s="18">
        <v>106945.41752</v>
      </c>
      <c r="AB183" s="18">
        <v>108261.584677545</v>
      </c>
      <c r="AC183" s="18">
        <v>6723.9043958477796</v>
      </c>
      <c r="AD183" s="18">
        <v>144.83321099521299</v>
      </c>
      <c r="AE183" s="18">
        <v>2331960</v>
      </c>
      <c r="AF183" s="18"/>
      <c r="AG183" s="18"/>
    </row>
    <row r="184" spans="1:33">
      <c r="A184" s="18" t="s">
        <v>798</v>
      </c>
      <c r="B184" s="18" t="s">
        <v>838</v>
      </c>
      <c r="C184" s="18" t="s">
        <v>518</v>
      </c>
      <c r="D184" s="18">
        <v>73928.183999999994</v>
      </c>
      <c r="E184" s="18">
        <v>6453</v>
      </c>
      <c r="F184" s="18">
        <v>80381.183999999994</v>
      </c>
      <c r="G184" s="18">
        <v>44151</v>
      </c>
      <c r="H184" s="18">
        <v>1514</v>
      </c>
      <c r="I184" s="18">
        <v>12471</v>
      </c>
      <c r="J184" s="18">
        <v>0</v>
      </c>
      <c r="K184" s="18">
        <v>2512</v>
      </c>
      <c r="L184" s="18">
        <v>11706</v>
      </c>
      <c r="M184" s="18">
        <v>6903</v>
      </c>
      <c r="N184" s="18">
        <v>6453</v>
      </c>
      <c r="O184" s="18">
        <v>0</v>
      </c>
      <c r="P184" s="18">
        <v>63811.440300000002</v>
      </c>
      <c r="Q184" s="18">
        <v>14022.45</v>
      </c>
      <c r="R184" s="18">
        <v>-15817.65</v>
      </c>
      <c r="S184" s="18">
        <v>4311.54</v>
      </c>
      <c r="T184" s="18">
        <v>66327.780299999999</v>
      </c>
      <c r="U184" s="18">
        <v>80381.183999999994</v>
      </c>
      <c r="V184" s="18">
        <v>68324.006399999998</v>
      </c>
      <c r="W184" s="18">
        <v>-1996.2261000000001</v>
      </c>
      <c r="X184" s="18">
        <v>-1397.3582699999999</v>
      </c>
      <c r="Y184" s="18">
        <v>0.98299999999999998</v>
      </c>
      <c r="Z184" s="18">
        <v>11851</v>
      </c>
      <c r="AA184" s="18">
        <v>79014.703871999998</v>
      </c>
      <c r="AB184" s="18">
        <v>79987.130373397595</v>
      </c>
      <c r="AC184" s="18">
        <v>6749.39923832568</v>
      </c>
      <c r="AD184" s="18">
        <v>170.32805347311</v>
      </c>
      <c r="AE184" s="18">
        <v>2018558</v>
      </c>
      <c r="AF184" s="18"/>
      <c r="AG184" s="18"/>
    </row>
    <row r="185" spans="1:33">
      <c r="A185" s="18" t="s">
        <v>798</v>
      </c>
      <c r="B185" s="18" t="s">
        <v>839</v>
      </c>
      <c r="C185" s="18" t="s">
        <v>519</v>
      </c>
      <c r="D185" s="18">
        <v>363450.83799999999</v>
      </c>
      <c r="E185" s="18">
        <v>31414</v>
      </c>
      <c r="F185" s="18">
        <v>394864.83799999999</v>
      </c>
      <c r="G185" s="18">
        <v>233814</v>
      </c>
      <c r="H185" s="18">
        <v>67785</v>
      </c>
      <c r="I185" s="18">
        <v>8067</v>
      </c>
      <c r="J185" s="18">
        <v>0</v>
      </c>
      <c r="K185" s="18">
        <v>14475</v>
      </c>
      <c r="L185" s="18">
        <v>5636</v>
      </c>
      <c r="M185" s="18">
        <v>60508</v>
      </c>
      <c r="N185" s="18">
        <v>31414</v>
      </c>
      <c r="O185" s="18">
        <v>10</v>
      </c>
      <c r="P185" s="18">
        <v>337931.37420000002</v>
      </c>
      <c r="Q185" s="18">
        <v>76777.95</v>
      </c>
      <c r="R185" s="18">
        <v>-56230.9</v>
      </c>
      <c r="S185" s="18">
        <v>16415.54</v>
      </c>
      <c r="T185" s="18">
        <v>374893.96419999999</v>
      </c>
      <c r="U185" s="18">
        <v>394864.83799999999</v>
      </c>
      <c r="V185" s="18">
        <v>335635.11229999998</v>
      </c>
      <c r="W185" s="18">
        <v>39258.851900000001</v>
      </c>
      <c r="X185" s="18">
        <v>27481.196329999999</v>
      </c>
      <c r="Y185" s="18">
        <v>1.07</v>
      </c>
      <c r="Z185" s="18">
        <v>58994</v>
      </c>
      <c r="AA185" s="18">
        <v>422505.37666000001</v>
      </c>
      <c r="AB185" s="18">
        <v>427705.11044515402</v>
      </c>
      <c r="AC185" s="18">
        <v>7249.9764458276004</v>
      </c>
      <c r="AD185" s="18">
        <v>670.90526097503903</v>
      </c>
      <c r="AE185" s="18">
        <v>39579385</v>
      </c>
      <c r="AF185" s="18"/>
      <c r="AG185" s="18"/>
    </row>
    <row r="186" spans="1:33">
      <c r="A186" s="18" t="s">
        <v>798</v>
      </c>
      <c r="B186" s="18" t="s">
        <v>840</v>
      </c>
      <c r="C186" s="18" t="s">
        <v>520</v>
      </c>
      <c r="D186" s="18">
        <v>93482.391000000003</v>
      </c>
      <c r="E186" s="18">
        <v>4260</v>
      </c>
      <c r="F186" s="18">
        <v>97742.391000000003</v>
      </c>
      <c r="G186" s="18">
        <v>59195</v>
      </c>
      <c r="H186" s="18">
        <v>1707</v>
      </c>
      <c r="I186" s="18">
        <v>0</v>
      </c>
      <c r="J186" s="18">
        <v>0</v>
      </c>
      <c r="K186" s="18">
        <v>5909</v>
      </c>
      <c r="L186" s="18">
        <v>228</v>
      </c>
      <c r="M186" s="18">
        <v>18609</v>
      </c>
      <c r="N186" s="18">
        <v>4260</v>
      </c>
      <c r="O186" s="18">
        <v>0</v>
      </c>
      <c r="P186" s="18">
        <v>85554.533500000005</v>
      </c>
      <c r="Q186" s="18">
        <v>6473.6</v>
      </c>
      <c r="R186" s="18">
        <v>-16011.45</v>
      </c>
      <c r="S186" s="18">
        <v>457.47</v>
      </c>
      <c r="T186" s="18">
        <v>76474.1535</v>
      </c>
      <c r="U186" s="18">
        <v>97742.391000000003</v>
      </c>
      <c r="V186" s="18">
        <v>83081.032349999994</v>
      </c>
      <c r="W186" s="18">
        <v>-6606.87884999998</v>
      </c>
      <c r="X186" s="18">
        <v>-4624.8151949999801</v>
      </c>
      <c r="Y186" s="18">
        <v>0.95299999999999996</v>
      </c>
      <c r="Z186" s="18">
        <v>9039</v>
      </c>
      <c r="AA186" s="18">
        <v>93148.498623000007</v>
      </c>
      <c r="AB186" s="18">
        <v>94294.868402138003</v>
      </c>
      <c r="AC186" s="18">
        <v>10432.0022571234</v>
      </c>
      <c r="AD186" s="18">
        <v>3852.9310722707901</v>
      </c>
      <c r="AE186" s="18">
        <v>34826644</v>
      </c>
      <c r="AF186" s="18"/>
      <c r="AG186" s="18"/>
    </row>
    <row r="187" spans="1:33">
      <c r="A187" s="18" t="s">
        <v>798</v>
      </c>
      <c r="B187" s="18" t="s">
        <v>841</v>
      </c>
      <c r="C187" s="18" t="s">
        <v>521</v>
      </c>
      <c r="D187" s="18">
        <v>488782.35399999999</v>
      </c>
      <c r="E187" s="18">
        <v>26040</v>
      </c>
      <c r="F187" s="18">
        <v>514822.35399999999</v>
      </c>
      <c r="G187" s="18">
        <v>267712</v>
      </c>
      <c r="H187" s="18">
        <v>59377</v>
      </c>
      <c r="I187" s="18">
        <v>11569</v>
      </c>
      <c r="J187" s="18">
        <v>0</v>
      </c>
      <c r="K187" s="18">
        <v>18823</v>
      </c>
      <c r="L187" s="18">
        <v>705</v>
      </c>
      <c r="M187" s="18">
        <v>55862</v>
      </c>
      <c r="N187" s="18">
        <v>26040</v>
      </c>
      <c r="O187" s="18">
        <v>758</v>
      </c>
      <c r="P187" s="18">
        <v>386924.15360000002</v>
      </c>
      <c r="Q187" s="18">
        <v>76303.649999999994</v>
      </c>
      <c r="R187" s="18">
        <v>-48726.25</v>
      </c>
      <c r="S187" s="18">
        <v>12637.46</v>
      </c>
      <c r="T187" s="18">
        <v>427139.01360000001</v>
      </c>
      <c r="U187" s="18">
        <v>514822.35399999999</v>
      </c>
      <c r="V187" s="18">
        <v>437599.00089999998</v>
      </c>
      <c r="W187" s="18">
        <v>-10459.987300000001</v>
      </c>
      <c r="X187" s="18">
        <v>-7321.9911099999799</v>
      </c>
      <c r="Y187" s="18">
        <v>0.98599999999999999</v>
      </c>
      <c r="Z187" s="18">
        <v>57037</v>
      </c>
      <c r="AA187" s="18">
        <v>507614.841044</v>
      </c>
      <c r="AB187" s="18">
        <v>513862.00897281402</v>
      </c>
      <c r="AC187" s="18">
        <v>9009.27483866287</v>
      </c>
      <c r="AD187" s="18">
        <v>2430.2036538103098</v>
      </c>
      <c r="AE187" s="18">
        <v>138611526</v>
      </c>
      <c r="AF187" s="18"/>
      <c r="AG187" s="18"/>
    </row>
    <row r="188" spans="1:33">
      <c r="A188" s="18" t="s">
        <v>798</v>
      </c>
      <c r="B188" s="18" t="s">
        <v>842</v>
      </c>
      <c r="C188" s="18" t="s">
        <v>522</v>
      </c>
      <c r="D188" s="18">
        <v>157418.41500000001</v>
      </c>
      <c r="E188" s="18">
        <v>12962</v>
      </c>
      <c r="F188" s="18">
        <v>170380.41500000001</v>
      </c>
      <c r="G188" s="18">
        <v>90377</v>
      </c>
      <c r="H188" s="18">
        <v>18118</v>
      </c>
      <c r="I188" s="18">
        <v>3486</v>
      </c>
      <c r="J188" s="18">
        <v>0</v>
      </c>
      <c r="K188" s="18">
        <v>7737</v>
      </c>
      <c r="L188" s="18">
        <v>993</v>
      </c>
      <c r="M188" s="18">
        <v>9656</v>
      </c>
      <c r="N188" s="18">
        <v>12962</v>
      </c>
      <c r="O188" s="18">
        <v>665</v>
      </c>
      <c r="P188" s="18">
        <v>130621.8781</v>
      </c>
      <c r="Q188" s="18">
        <v>24939.85</v>
      </c>
      <c r="R188" s="18">
        <v>-9616.9</v>
      </c>
      <c r="S188" s="18">
        <v>9376.18</v>
      </c>
      <c r="T188" s="18">
        <v>155321.00810000001</v>
      </c>
      <c r="U188" s="18">
        <v>170380.41500000001</v>
      </c>
      <c r="V188" s="18">
        <v>144823.35274999999</v>
      </c>
      <c r="W188" s="18">
        <v>10497.655350000001</v>
      </c>
      <c r="X188" s="18">
        <v>7348.3587450000095</v>
      </c>
      <c r="Y188" s="18">
        <v>1.0429999999999999</v>
      </c>
      <c r="Z188" s="18">
        <v>25039</v>
      </c>
      <c r="AA188" s="18">
        <v>177706.772845</v>
      </c>
      <c r="AB188" s="18">
        <v>179893.79332250799</v>
      </c>
      <c r="AC188" s="18">
        <v>7184.5438445029104</v>
      </c>
      <c r="AD188" s="18">
        <v>605.47265965034103</v>
      </c>
      <c r="AE188" s="18">
        <v>15160430</v>
      </c>
      <c r="AF188" s="18"/>
      <c r="AG188" s="18"/>
    </row>
    <row r="189" spans="1:33">
      <c r="A189" s="18" t="s">
        <v>798</v>
      </c>
      <c r="B189" s="18" t="s">
        <v>843</v>
      </c>
      <c r="C189" s="18" t="s">
        <v>523</v>
      </c>
      <c r="D189" s="18">
        <v>123278.01300000001</v>
      </c>
      <c r="E189" s="18">
        <v>5676</v>
      </c>
      <c r="F189" s="18">
        <v>128954.01300000001</v>
      </c>
      <c r="G189" s="18">
        <v>73361</v>
      </c>
      <c r="H189" s="18">
        <v>9193</v>
      </c>
      <c r="I189" s="18">
        <v>1690</v>
      </c>
      <c r="J189" s="18">
        <v>0</v>
      </c>
      <c r="K189" s="18">
        <v>6572</v>
      </c>
      <c r="L189" s="18">
        <v>398</v>
      </c>
      <c r="M189" s="18">
        <v>16206</v>
      </c>
      <c r="N189" s="18">
        <v>5676</v>
      </c>
      <c r="O189" s="18">
        <v>237</v>
      </c>
      <c r="P189" s="18">
        <v>106028.65330000001</v>
      </c>
      <c r="Q189" s="18">
        <v>14836.75</v>
      </c>
      <c r="R189" s="18">
        <v>-14314.85</v>
      </c>
      <c r="S189" s="18">
        <v>2069.58</v>
      </c>
      <c r="T189" s="18">
        <v>108620.1333</v>
      </c>
      <c r="U189" s="18">
        <v>128954.01300000001</v>
      </c>
      <c r="V189" s="18">
        <v>109610.91105</v>
      </c>
      <c r="W189" s="18">
        <v>-990.77775000000804</v>
      </c>
      <c r="X189" s="18">
        <v>-693.54442500000596</v>
      </c>
      <c r="Y189" s="18">
        <v>0.995</v>
      </c>
      <c r="Z189" s="18">
        <v>16040</v>
      </c>
      <c r="AA189" s="18">
        <v>128309.242935</v>
      </c>
      <c r="AB189" s="18">
        <v>129888.332675137</v>
      </c>
      <c r="AC189" s="18">
        <v>8097.7763513177797</v>
      </c>
      <c r="AD189" s="18">
        <v>1518.7051664652099</v>
      </c>
      <c r="AE189" s="18">
        <v>24360031</v>
      </c>
      <c r="AF189" s="18"/>
      <c r="AG189" s="18"/>
    </row>
    <row r="190" spans="1:33">
      <c r="A190" s="18" t="s">
        <v>798</v>
      </c>
      <c r="B190" s="18" t="s">
        <v>844</v>
      </c>
      <c r="C190" s="18" t="s">
        <v>524</v>
      </c>
      <c r="D190" s="18">
        <v>61842.389000000003</v>
      </c>
      <c r="E190" s="18">
        <v>7005</v>
      </c>
      <c r="F190" s="18">
        <v>68847.388999999996</v>
      </c>
      <c r="G190" s="18">
        <v>35290</v>
      </c>
      <c r="H190" s="18">
        <v>15868</v>
      </c>
      <c r="I190" s="18">
        <v>2626</v>
      </c>
      <c r="J190" s="18">
        <v>0</v>
      </c>
      <c r="K190" s="18">
        <v>4608</v>
      </c>
      <c r="L190" s="18">
        <v>1016</v>
      </c>
      <c r="M190" s="18">
        <v>9226</v>
      </c>
      <c r="N190" s="18">
        <v>7005</v>
      </c>
      <c r="O190" s="18">
        <v>984</v>
      </c>
      <c r="P190" s="18">
        <v>51004.637000000002</v>
      </c>
      <c r="Q190" s="18">
        <v>19636.7</v>
      </c>
      <c r="R190" s="18">
        <v>-9542.1</v>
      </c>
      <c r="S190" s="18">
        <v>4385.83</v>
      </c>
      <c r="T190" s="18">
        <v>65485.067000000003</v>
      </c>
      <c r="U190" s="18">
        <v>68847.388999999996</v>
      </c>
      <c r="V190" s="18">
        <v>58520.280650000001</v>
      </c>
      <c r="W190" s="18">
        <v>6964.7863500000103</v>
      </c>
      <c r="X190" s="18">
        <v>4875.35044500001</v>
      </c>
      <c r="Y190" s="18">
        <v>1.071</v>
      </c>
      <c r="Z190" s="18">
        <v>12467</v>
      </c>
      <c r="AA190" s="18">
        <v>73735.553618999998</v>
      </c>
      <c r="AB190" s="18">
        <v>74643.010116596895</v>
      </c>
      <c r="AC190" s="18">
        <v>5987.2471417820498</v>
      </c>
      <c r="AD190" s="18">
        <v>-591.82404307051297</v>
      </c>
      <c r="AE190" s="18">
        <v>-7378270</v>
      </c>
      <c r="AF190" s="18"/>
      <c r="AG190" s="18"/>
    </row>
    <row r="191" spans="1:33">
      <c r="A191" s="18" t="s">
        <v>798</v>
      </c>
      <c r="B191" s="18" t="s">
        <v>845</v>
      </c>
      <c r="C191" s="18" t="s">
        <v>525</v>
      </c>
      <c r="D191" s="18">
        <v>283935.73700000002</v>
      </c>
      <c r="E191" s="18">
        <v>15812</v>
      </c>
      <c r="F191" s="18">
        <v>299747.73700000002</v>
      </c>
      <c r="G191" s="18">
        <v>175766</v>
      </c>
      <c r="H191" s="18">
        <v>28971</v>
      </c>
      <c r="I191" s="18">
        <v>7631</v>
      </c>
      <c r="J191" s="18">
        <v>0</v>
      </c>
      <c r="K191" s="18">
        <v>9492</v>
      </c>
      <c r="L191" s="18">
        <v>101</v>
      </c>
      <c r="M191" s="18">
        <v>16063</v>
      </c>
      <c r="N191" s="18">
        <v>15812</v>
      </c>
      <c r="O191" s="18">
        <v>230</v>
      </c>
      <c r="P191" s="18">
        <v>254034.5998</v>
      </c>
      <c r="Q191" s="18">
        <v>39179.9</v>
      </c>
      <c r="R191" s="18">
        <v>-13934.9</v>
      </c>
      <c r="S191" s="18">
        <v>10709.49</v>
      </c>
      <c r="T191" s="18">
        <v>289989.08980000002</v>
      </c>
      <c r="U191" s="18">
        <v>299747.73700000002</v>
      </c>
      <c r="V191" s="18">
        <v>254785.57644999999</v>
      </c>
      <c r="W191" s="18">
        <v>35203.513349999899</v>
      </c>
      <c r="X191" s="18">
        <v>24642.459344999999</v>
      </c>
      <c r="Y191" s="18">
        <v>1.0820000000000001</v>
      </c>
      <c r="Z191" s="18">
        <v>40071</v>
      </c>
      <c r="AA191" s="18">
        <v>324327.05143400002</v>
      </c>
      <c r="AB191" s="18">
        <v>328318.51383883902</v>
      </c>
      <c r="AC191" s="18">
        <v>8193.4195263117708</v>
      </c>
      <c r="AD191" s="18">
        <v>1614.3483414591999</v>
      </c>
      <c r="AE191" s="18">
        <v>64688552</v>
      </c>
      <c r="AF191" s="18"/>
      <c r="AG191" s="18"/>
    </row>
    <row r="192" spans="1:33">
      <c r="A192" s="18" t="s">
        <v>798</v>
      </c>
      <c r="B192" s="18" t="s">
        <v>846</v>
      </c>
      <c r="C192" s="18" t="s">
        <v>526</v>
      </c>
      <c r="D192" s="18">
        <v>114639.344</v>
      </c>
      <c r="E192" s="18">
        <v>3836</v>
      </c>
      <c r="F192" s="18">
        <v>118475.344</v>
      </c>
      <c r="G192" s="18">
        <v>72762</v>
      </c>
      <c r="H192" s="18">
        <v>4414</v>
      </c>
      <c r="I192" s="18">
        <v>1868</v>
      </c>
      <c r="J192" s="18">
        <v>0</v>
      </c>
      <c r="K192" s="18">
        <v>5375</v>
      </c>
      <c r="L192" s="18">
        <v>1140</v>
      </c>
      <c r="M192" s="18">
        <v>12973</v>
      </c>
      <c r="N192" s="18">
        <v>3836</v>
      </c>
      <c r="O192" s="18">
        <v>2445</v>
      </c>
      <c r="P192" s="18">
        <v>105162.9186</v>
      </c>
      <c r="Q192" s="18">
        <v>9908.4500000000007</v>
      </c>
      <c r="R192" s="18">
        <v>-14074.3</v>
      </c>
      <c r="S192" s="18">
        <v>1055.19</v>
      </c>
      <c r="T192" s="18">
        <v>102052.2586</v>
      </c>
      <c r="U192" s="18">
        <v>118475.344</v>
      </c>
      <c r="V192" s="18">
        <v>100704.04240000001</v>
      </c>
      <c r="W192" s="18">
        <v>1348.2162000000101</v>
      </c>
      <c r="X192" s="18">
        <v>943.75134000000696</v>
      </c>
      <c r="Y192" s="18">
        <v>1.008</v>
      </c>
      <c r="Z192" s="18">
        <v>11931</v>
      </c>
      <c r="AA192" s="18">
        <v>119423.146752</v>
      </c>
      <c r="AB192" s="18">
        <v>120892.87614527901</v>
      </c>
      <c r="AC192" s="18">
        <v>10132.669193301401</v>
      </c>
      <c r="AD192" s="18">
        <v>3553.5980084488601</v>
      </c>
      <c r="AE192" s="18">
        <v>42397978</v>
      </c>
      <c r="AF192" s="18"/>
      <c r="AG192" s="18"/>
    </row>
    <row r="193" spans="1:33">
      <c r="A193" s="18" t="s">
        <v>798</v>
      </c>
      <c r="B193" s="18" t="s">
        <v>847</v>
      </c>
      <c r="C193" s="18" t="s">
        <v>527</v>
      </c>
      <c r="D193" s="18">
        <v>71310.428</v>
      </c>
      <c r="E193" s="18">
        <v>4137</v>
      </c>
      <c r="F193" s="18">
        <v>75447.428</v>
      </c>
      <c r="G193" s="18">
        <v>49746</v>
      </c>
      <c r="H193" s="18">
        <v>9659</v>
      </c>
      <c r="I193" s="18">
        <v>1862</v>
      </c>
      <c r="J193" s="18">
        <v>0</v>
      </c>
      <c r="K193" s="18">
        <v>4570</v>
      </c>
      <c r="L193" s="18">
        <v>670</v>
      </c>
      <c r="M193" s="18">
        <v>3687</v>
      </c>
      <c r="N193" s="18">
        <v>4137</v>
      </c>
      <c r="O193" s="18">
        <v>439</v>
      </c>
      <c r="P193" s="18">
        <v>71897.893800000005</v>
      </c>
      <c r="Q193" s="18">
        <v>13677.35</v>
      </c>
      <c r="R193" s="18">
        <v>-4076.6</v>
      </c>
      <c r="S193" s="18">
        <v>2889.66</v>
      </c>
      <c r="T193" s="18">
        <v>84388.303799999994</v>
      </c>
      <c r="U193" s="18">
        <v>75447.428</v>
      </c>
      <c r="V193" s="18">
        <v>64130.313800000004</v>
      </c>
      <c r="W193" s="18">
        <v>20257.990000000002</v>
      </c>
      <c r="X193" s="18">
        <v>14180.593000000001</v>
      </c>
      <c r="Y193" s="18">
        <v>1.1879999999999999</v>
      </c>
      <c r="Z193" s="18">
        <v>12777</v>
      </c>
      <c r="AA193" s="18">
        <v>89631.544464000006</v>
      </c>
      <c r="AB193" s="18">
        <v>90734.631420311096</v>
      </c>
      <c r="AC193" s="18">
        <v>7101.4034139712903</v>
      </c>
      <c r="AD193" s="18">
        <v>522.33222911871997</v>
      </c>
      <c r="AE193" s="18">
        <v>6673839</v>
      </c>
      <c r="AF193" s="18"/>
      <c r="AG193" s="18"/>
    </row>
    <row r="194" spans="1:33">
      <c r="A194" s="18" t="s">
        <v>848</v>
      </c>
      <c r="B194" s="18" t="s">
        <v>849</v>
      </c>
      <c r="C194" s="18" t="s">
        <v>529</v>
      </c>
      <c r="D194" s="18">
        <v>167044.94099999999</v>
      </c>
      <c r="E194" s="18">
        <v>11343</v>
      </c>
      <c r="F194" s="18">
        <v>178387.94099999999</v>
      </c>
      <c r="G194" s="18">
        <v>92238</v>
      </c>
      <c r="H194" s="18">
        <v>15707</v>
      </c>
      <c r="I194" s="18">
        <v>13272</v>
      </c>
      <c r="J194" s="18">
        <v>0</v>
      </c>
      <c r="K194" s="18">
        <v>5358</v>
      </c>
      <c r="L194" s="18">
        <v>1562</v>
      </c>
      <c r="M194" s="18">
        <v>31208</v>
      </c>
      <c r="N194" s="18">
        <v>11343</v>
      </c>
      <c r="O194" s="18">
        <v>9</v>
      </c>
      <c r="P194" s="18">
        <v>133311.5814</v>
      </c>
      <c r="Q194" s="18">
        <v>29186.45</v>
      </c>
      <c r="R194" s="18">
        <v>-27862.15</v>
      </c>
      <c r="S194" s="18">
        <v>4336.1899999999996</v>
      </c>
      <c r="T194" s="18">
        <v>138972.07139999999</v>
      </c>
      <c r="U194" s="18">
        <v>178387.94099999999</v>
      </c>
      <c r="V194" s="18">
        <v>151629.74984999999</v>
      </c>
      <c r="W194" s="18">
        <v>-12657.678449999999</v>
      </c>
      <c r="X194" s="18">
        <v>-8860.3749149999803</v>
      </c>
      <c r="Y194" s="18">
        <v>0.95</v>
      </c>
      <c r="Z194" s="18">
        <v>25568</v>
      </c>
      <c r="AA194" s="18">
        <v>169468.54394999999</v>
      </c>
      <c r="AB194" s="18">
        <v>171554.17732220399</v>
      </c>
      <c r="AC194" s="18">
        <v>6709.72220440409</v>
      </c>
      <c r="AD194" s="18">
        <v>130.65101955152301</v>
      </c>
      <c r="AE194" s="18">
        <v>3340485</v>
      </c>
      <c r="AF194" s="18"/>
      <c r="AG194" s="18"/>
    </row>
    <row r="195" spans="1:33">
      <c r="A195" s="18" t="s">
        <v>848</v>
      </c>
      <c r="B195" s="18" t="s">
        <v>850</v>
      </c>
      <c r="C195" s="18" t="s">
        <v>530</v>
      </c>
      <c r="D195" s="18">
        <v>58258.881000000001</v>
      </c>
      <c r="E195" s="18">
        <v>4973</v>
      </c>
      <c r="F195" s="18">
        <v>63231.881000000001</v>
      </c>
      <c r="G195" s="18">
        <v>19631</v>
      </c>
      <c r="H195" s="18">
        <v>21038</v>
      </c>
      <c r="I195" s="18">
        <v>3223</v>
      </c>
      <c r="J195" s="18">
        <v>0</v>
      </c>
      <c r="K195" s="18">
        <v>2871</v>
      </c>
      <c r="L195" s="18">
        <v>-24</v>
      </c>
      <c r="M195" s="18">
        <v>247</v>
      </c>
      <c r="N195" s="18">
        <v>4973</v>
      </c>
      <c r="O195" s="18">
        <v>71</v>
      </c>
      <c r="P195" s="18">
        <v>28372.684300000001</v>
      </c>
      <c r="Q195" s="18">
        <v>23062.2</v>
      </c>
      <c r="R195" s="18">
        <v>-249.9</v>
      </c>
      <c r="S195" s="18">
        <v>4185.0600000000004</v>
      </c>
      <c r="T195" s="18">
        <v>55370.044300000001</v>
      </c>
      <c r="U195" s="18">
        <v>63231.881000000001</v>
      </c>
      <c r="V195" s="18">
        <v>53747.098850000002</v>
      </c>
      <c r="W195" s="18">
        <v>1622.9454499999999</v>
      </c>
      <c r="X195" s="18">
        <v>1136.061815</v>
      </c>
      <c r="Y195" s="18">
        <v>1.018</v>
      </c>
      <c r="Z195" s="18">
        <v>8413</v>
      </c>
      <c r="AA195" s="18">
        <v>64370.054858000003</v>
      </c>
      <c r="AB195" s="18">
        <v>65162.251046468104</v>
      </c>
      <c r="AC195" s="18">
        <v>7745.4238733469801</v>
      </c>
      <c r="AD195" s="18">
        <v>1166.3526884944099</v>
      </c>
      <c r="AE195" s="18">
        <v>9812525</v>
      </c>
      <c r="AF195" s="18"/>
      <c r="AG195" s="18"/>
    </row>
    <row r="196" spans="1:33">
      <c r="A196" s="18" t="s">
        <v>848</v>
      </c>
      <c r="B196" s="18" t="s">
        <v>851</v>
      </c>
      <c r="C196" s="18" t="s">
        <v>531</v>
      </c>
      <c r="D196" s="18">
        <v>59772.142</v>
      </c>
      <c r="E196" s="18">
        <v>3594</v>
      </c>
      <c r="F196" s="18">
        <v>63366.142</v>
      </c>
      <c r="G196" s="18">
        <v>43647</v>
      </c>
      <c r="H196" s="18">
        <v>5019</v>
      </c>
      <c r="I196" s="18">
        <v>841</v>
      </c>
      <c r="J196" s="18">
        <v>0</v>
      </c>
      <c r="K196" s="18">
        <v>3003</v>
      </c>
      <c r="L196" s="18">
        <v>15</v>
      </c>
      <c r="M196" s="18">
        <v>14769</v>
      </c>
      <c r="N196" s="18">
        <v>3594</v>
      </c>
      <c r="O196" s="18">
        <v>241</v>
      </c>
      <c r="P196" s="18">
        <v>63083.009100000003</v>
      </c>
      <c r="Q196" s="18">
        <v>7533.55</v>
      </c>
      <c r="R196" s="18">
        <v>-12771.25</v>
      </c>
      <c r="S196" s="18">
        <v>544.16999999999996</v>
      </c>
      <c r="T196" s="18">
        <v>58389.479099999997</v>
      </c>
      <c r="U196" s="18">
        <v>63366.142</v>
      </c>
      <c r="V196" s="18">
        <v>53861.220699999998</v>
      </c>
      <c r="W196" s="18">
        <v>4528.2583999999997</v>
      </c>
      <c r="X196" s="18">
        <v>3169.7808799999998</v>
      </c>
      <c r="Y196" s="18">
        <v>1.05</v>
      </c>
      <c r="Z196" s="18">
        <v>9807</v>
      </c>
      <c r="AA196" s="18">
        <v>66534.449099999998</v>
      </c>
      <c r="AB196" s="18">
        <v>67353.282284080997</v>
      </c>
      <c r="AC196" s="18">
        <v>6867.8782791965996</v>
      </c>
      <c r="AD196" s="18">
        <v>288.80709434403099</v>
      </c>
      <c r="AE196" s="18">
        <v>2832331</v>
      </c>
      <c r="AF196" s="18"/>
      <c r="AG196" s="18"/>
    </row>
    <row r="197" spans="1:33">
      <c r="A197" s="18" t="s">
        <v>848</v>
      </c>
      <c r="B197" s="18" t="s">
        <v>852</v>
      </c>
      <c r="C197" s="18" t="s">
        <v>532</v>
      </c>
      <c r="D197" s="18">
        <v>68828.717999999993</v>
      </c>
      <c r="E197" s="18">
        <v>7195</v>
      </c>
      <c r="F197" s="18">
        <v>76023.717999999993</v>
      </c>
      <c r="G197" s="18">
        <v>50573</v>
      </c>
      <c r="H197" s="18">
        <v>5697</v>
      </c>
      <c r="I197" s="18">
        <v>1562</v>
      </c>
      <c r="J197" s="18">
        <v>0</v>
      </c>
      <c r="K197" s="18">
        <v>4048</v>
      </c>
      <c r="L197" s="18">
        <v>2</v>
      </c>
      <c r="M197" s="18">
        <v>20845</v>
      </c>
      <c r="N197" s="18">
        <v>7195</v>
      </c>
      <c r="O197" s="18">
        <v>-142</v>
      </c>
      <c r="P197" s="18">
        <v>73093.156900000002</v>
      </c>
      <c r="Q197" s="18">
        <v>9610.9500000000007</v>
      </c>
      <c r="R197" s="18">
        <v>-17599.25</v>
      </c>
      <c r="S197" s="18">
        <v>2572.1</v>
      </c>
      <c r="T197" s="18">
        <v>67676.956900000005</v>
      </c>
      <c r="U197" s="18">
        <v>76023.717999999993</v>
      </c>
      <c r="V197" s="18">
        <v>64620.160300000003</v>
      </c>
      <c r="W197" s="18">
        <v>3056.7966000000101</v>
      </c>
      <c r="X197" s="18">
        <v>2139.7576200000099</v>
      </c>
      <c r="Y197" s="18">
        <v>1.028</v>
      </c>
      <c r="Z197" s="18">
        <v>11511</v>
      </c>
      <c r="AA197" s="18">
        <v>78152.382104000004</v>
      </c>
      <c r="AB197" s="18">
        <v>79114.196092803802</v>
      </c>
      <c r="AC197" s="18">
        <v>6872.9212138653302</v>
      </c>
      <c r="AD197" s="18">
        <v>293.850029012763</v>
      </c>
      <c r="AE197" s="18">
        <v>3382508</v>
      </c>
      <c r="AF197" s="18"/>
      <c r="AG197" s="18"/>
    </row>
    <row r="198" spans="1:33">
      <c r="A198" s="18" t="s">
        <v>848</v>
      </c>
      <c r="B198" s="18" t="s">
        <v>853</v>
      </c>
      <c r="C198" s="18" t="s">
        <v>533</v>
      </c>
      <c r="D198" s="18">
        <v>65135.498</v>
      </c>
      <c r="E198" s="18">
        <v>8499</v>
      </c>
      <c r="F198" s="18">
        <v>73634.498000000007</v>
      </c>
      <c r="G198" s="18">
        <v>41521</v>
      </c>
      <c r="H198" s="18">
        <v>4318</v>
      </c>
      <c r="I198" s="18">
        <v>1083</v>
      </c>
      <c r="J198" s="18">
        <v>0</v>
      </c>
      <c r="K198" s="18">
        <v>4362</v>
      </c>
      <c r="L198" s="18">
        <v>123</v>
      </c>
      <c r="M198" s="18">
        <v>24111</v>
      </c>
      <c r="N198" s="18">
        <v>8499</v>
      </c>
      <c r="O198" s="18">
        <v>0</v>
      </c>
      <c r="P198" s="18">
        <v>60010.301299999999</v>
      </c>
      <c r="Q198" s="18">
        <v>8298.5499999999993</v>
      </c>
      <c r="R198" s="18">
        <v>-20598.900000000001</v>
      </c>
      <c r="S198" s="18">
        <v>3125.28</v>
      </c>
      <c r="T198" s="18">
        <v>50835.231299999999</v>
      </c>
      <c r="U198" s="18">
        <v>73634.498000000007</v>
      </c>
      <c r="V198" s="18">
        <v>62589.323299999996</v>
      </c>
      <c r="W198" s="18">
        <v>-11754.092000000001</v>
      </c>
      <c r="X198" s="18">
        <v>-8227.8643999999895</v>
      </c>
      <c r="Y198" s="18">
        <v>0.88800000000000001</v>
      </c>
      <c r="Z198" s="18">
        <v>9017</v>
      </c>
      <c r="AA198" s="18">
        <v>65387.434223999997</v>
      </c>
      <c r="AB198" s="18">
        <v>66192.151204282694</v>
      </c>
      <c r="AC198" s="18">
        <v>7340.8174785718902</v>
      </c>
      <c r="AD198" s="18">
        <v>761.74629371932303</v>
      </c>
      <c r="AE198" s="18">
        <v>6868666</v>
      </c>
      <c r="AF198" s="18"/>
      <c r="AG198" s="18"/>
    </row>
    <row r="199" spans="1:33">
      <c r="A199" s="18" t="s">
        <v>848</v>
      </c>
      <c r="B199" s="18" t="s">
        <v>854</v>
      </c>
      <c r="C199" s="18" t="s">
        <v>534</v>
      </c>
      <c r="D199" s="18">
        <v>74543.357000000004</v>
      </c>
      <c r="E199" s="18">
        <v>7883</v>
      </c>
      <c r="F199" s="18">
        <v>82426.357000000004</v>
      </c>
      <c r="G199" s="18">
        <v>63068</v>
      </c>
      <c r="H199" s="18">
        <v>8540</v>
      </c>
      <c r="I199" s="18">
        <v>1146</v>
      </c>
      <c r="J199" s="18">
        <v>0</v>
      </c>
      <c r="K199" s="18">
        <v>4240</v>
      </c>
      <c r="L199" s="18">
        <v>33</v>
      </c>
      <c r="M199" s="18">
        <v>28617</v>
      </c>
      <c r="N199" s="18">
        <v>7883</v>
      </c>
      <c r="O199" s="18">
        <v>16</v>
      </c>
      <c r="P199" s="18">
        <v>91152.180399999997</v>
      </c>
      <c r="Q199" s="18">
        <v>11837.1</v>
      </c>
      <c r="R199" s="18">
        <v>-24366.1</v>
      </c>
      <c r="S199" s="18">
        <v>1835.66</v>
      </c>
      <c r="T199" s="18">
        <v>80458.840400000001</v>
      </c>
      <c r="U199" s="18">
        <v>82426.357000000004</v>
      </c>
      <c r="V199" s="18">
        <v>70062.403449999998</v>
      </c>
      <c r="W199" s="18">
        <v>10396.436949999999</v>
      </c>
      <c r="X199" s="18">
        <v>7277.5058650000101</v>
      </c>
      <c r="Y199" s="18">
        <v>1.0880000000000001</v>
      </c>
      <c r="Z199" s="18">
        <v>11402</v>
      </c>
      <c r="AA199" s="18">
        <v>89679.876415999999</v>
      </c>
      <c r="AB199" s="18">
        <v>90783.558189081799</v>
      </c>
      <c r="AC199" s="18">
        <v>7962.0731616454796</v>
      </c>
      <c r="AD199" s="18">
        <v>1383.00197679292</v>
      </c>
      <c r="AE199" s="18">
        <v>15768989</v>
      </c>
      <c r="AF199" s="18"/>
      <c r="AG199" s="18"/>
    </row>
    <row r="200" spans="1:33">
      <c r="A200" s="18" t="s">
        <v>848</v>
      </c>
      <c r="B200" s="18" t="s">
        <v>855</v>
      </c>
      <c r="C200" s="18" t="s">
        <v>535</v>
      </c>
      <c r="D200" s="18">
        <v>96740.418000000005</v>
      </c>
      <c r="E200" s="18">
        <v>7871</v>
      </c>
      <c r="F200" s="18">
        <v>104611.41800000001</v>
      </c>
      <c r="G200" s="18">
        <v>74785</v>
      </c>
      <c r="H200" s="18">
        <v>12942</v>
      </c>
      <c r="I200" s="18">
        <v>2207</v>
      </c>
      <c r="J200" s="18">
        <v>0</v>
      </c>
      <c r="K200" s="18">
        <v>6780</v>
      </c>
      <c r="L200" s="18">
        <v>55</v>
      </c>
      <c r="M200" s="18">
        <v>26371</v>
      </c>
      <c r="N200" s="18">
        <v>7871</v>
      </c>
      <c r="O200" s="18">
        <v>15</v>
      </c>
      <c r="P200" s="18">
        <v>108086.7605</v>
      </c>
      <c r="Q200" s="18">
        <v>18639.650000000001</v>
      </c>
      <c r="R200" s="18">
        <v>-22474.85</v>
      </c>
      <c r="S200" s="18">
        <v>2207.2800000000002</v>
      </c>
      <c r="T200" s="18">
        <v>106458.84050000001</v>
      </c>
      <c r="U200" s="18">
        <v>104611.41800000001</v>
      </c>
      <c r="V200" s="18">
        <v>88919.705300000001</v>
      </c>
      <c r="W200" s="18">
        <v>17539.135200000001</v>
      </c>
      <c r="X200" s="18">
        <v>12277.39464</v>
      </c>
      <c r="Y200" s="18">
        <v>1.117</v>
      </c>
      <c r="Z200" s="18">
        <v>16979</v>
      </c>
      <c r="AA200" s="18">
        <v>116850.953906</v>
      </c>
      <c r="AB200" s="18">
        <v>118289.027564744</v>
      </c>
      <c r="AC200" s="18">
        <v>6966.78411948548</v>
      </c>
      <c r="AD200" s="18">
        <v>387.71293463291698</v>
      </c>
      <c r="AE200" s="18">
        <v>6582978</v>
      </c>
      <c r="AF200" s="18"/>
      <c r="AG200" s="18"/>
    </row>
    <row r="201" spans="1:33">
      <c r="A201" s="18" t="s">
        <v>848</v>
      </c>
      <c r="B201" s="18" t="s">
        <v>856</v>
      </c>
      <c r="C201" s="18" t="s">
        <v>536</v>
      </c>
      <c r="D201" s="18">
        <v>560196.32200000004</v>
      </c>
      <c r="E201" s="18">
        <v>45617</v>
      </c>
      <c r="F201" s="18">
        <v>605813.32200000004</v>
      </c>
      <c r="G201" s="18">
        <v>221747</v>
      </c>
      <c r="H201" s="18">
        <v>135742</v>
      </c>
      <c r="I201" s="18">
        <v>16793</v>
      </c>
      <c r="J201" s="18">
        <v>0</v>
      </c>
      <c r="K201" s="18">
        <v>7129</v>
      </c>
      <c r="L201" s="18">
        <v>359</v>
      </c>
      <c r="M201" s="18">
        <v>19244</v>
      </c>
      <c r="N201" s="18">
        <v>45617</v>
      </c>
      <c r="O201" s="18">
        <v>8381</v>
      </c>
      <c r="P201" s="18">
        <v>320490.93910000002</v>
      </c>
      <c r="Q201" s="18">
        <v>135714.4</v>
      </c>
      <c r="R201" s="18">
        <v>-23786.400000000001</v>
      </c>
      <c r="S201" s="18">
        <v>35502.97</v>
      </c>
      <c r="T201" s="18">
        <v>467921.90909999999</v>
      </c>
      <c r="U201" s="18">
        <v>605813.32200000004</v>
      </c>
      <c r="V201" s="18">
        <v>514941.32370000001</v>
      </c>
      <c r="W201" s="18">
        <v>-47019.414600000098</v>
      </c>
      <c r="X201" s="18">
        <v>-32913.590219999998</v>
      </c>
      <c r="Y201" s="18">
        <v>0.94599999999999995</v>
      </c>
      <c r="Z201" s="18">
        <v>98083</v>
      </c>
      <c r="AA201" s="18">
        <v>573099.40261200001</v>
      </c>
      <c r="AB201" s="18">
        <v>580152.48285815003</v>
      </c>
      <c r="AC201" s="18">
        <v>5914.9137246836899</v>
      </c>
      <c r="AD201" s="18">
        <v>-664.15746016887499</v>
      </c>
      <c r="AE201" s="18">
        <v>-65142556</v>
      </c>
      <c r="AF201" s="18"/>
      <c r="AG201" s="18"/>
    </row>
    <row r="202" spans="1:33">
      <c r="A202" s="18" t="s">
        <v>848</v>
      </c>
      <c r="B202" s="18" t="s">
        <v>857</v>
      </c>
      <c r="C202" s="18" t="s">
        <v>537</v>
      </c>
      <c r="D202" s="18">
        <v>71437.171000000002</v>
      </c>
      <c r="E202" s="18">
        <v>5818</v>
      </c>
      <c r="F202" s="18">
        <v>77255.171000000002</v>
      </c>
      <c r="G202" s="18">
        <v>49475</v>
      </c>
      <c r="H202" s="18">
        <v>17085</v>
      </c>
      <c r="I202" s="18">
        <v>1171</v>
      </c>
      <c r="J202" s="18">
        <v>0</v>
      </c>
      <c r="K202" s="18">
        <v>4482</v>
      </c>
      <c r="L202" s="18">
        <v>240</v>
      </c>
      <c r="M202" s="18">
        <v>18310</v>
      </c>
      <c r="N202" s="18">
        <v>5818</v>
      </c>
      <c r="O202" s="18">
        <v>0</v>
      </c>
      <c r="P202" s="18">
        <v>71506.217499999999</v>
      </c>
      <c r="Q202" s="18">
        <v>19327.3</v>
      </c>
      <c r="R202" s="18">
        <v>-15767.5</v>
      </c>
      <c r="S202" s="18">
        <v>1832.6</v>
      </c>
      <c r="T202" s="18">
        <v>76898.617499999993</v>
      </c>
      <c r="U202" s="18">
        <v>77255.171000000002</v>
      </c>
      <c r="V202" s="18">
        <v>65666.895350000006</v>
      </c>
      <c r="W202" s="18">
        <v>11231.72215</v>
      </c>
      <c r="X202" s="18">
        <v>7862.2055049999999</v>
      </c>
      <c r="Y202" s="18">
        <v>1.1020000000000001</v>
      </c>
      <c r="Z202" s="18">
        <v>12063</v>
      </c>
      <c r="AA202" s="18">
        <v>85135.198441999994</v>
      </c>
      <c r="AB202" s="18">
        <v>86182.949292282996</v>
      </c>
      <c r="AC202" s="18">
        <v>7144.4043183522299</v>
      </c>
      <c r="AD202" s="18">
        <v>565.33313349966397</v>
      </c>
      <c r="AE202" s="18">
        <v>6819614</v>
      </c>
      <c r="AF202" s="18"/>
      <c r="AG202" s="18"/>
    </row>
    <row r="203" spans="1:33">
      <c r="A203" s="18" t="s">
        <v>848</v>
      </c>
      <c r="B203" s="18" t="s">
        <v>858</v>
      </c>
      <c r="C203" s="18" t="s">
        <v>538</v>
      </c>
      <c r="D203" s="18">
        <v>148006.72399999999</v>
      </c>
      <c r="E203" s="18">
        <v>9171</v>
      </c>
      <c r="F203" s="18">
        <v>157177.72399999999</v>
      </c>
      <c r="G203" s="18">
        <v>82704</v>
      </c>
      <c r="H203" s="18">
        <v>16610</v>
      </c>
      <c r="I203" s="18">
        <v>2408</v>
      </c>
      <c r="J203" s="18">
        <v>0</v>
      </c>
      <c r="K203" s="18">
        <v>7786</v>
      </c>
      <c r="L203" s="18">
        <v>46</v>
      </c>
      <c r="M203" s="18">
        <v>21898</v>
      </c>
      <c r="N203" s="18">
        <v>9171</v>
      </c>
      <c r="O203" s="18">
        <v>2</v>
      </c>
      <c r="P203" s="18">
        <v>119532.0912</v>
      </c>
      <c r="Q203" s="18">
        <v>22783.4</v>
      </c>
      <c r="R203" s="18">
        <v>-18654.099999999999</v>
      </c>
      <c r="S203" s="18">
        <v>4072.69</v>
      </c>
      <c r="T203" s="18">
        <v>127734.0812</v>
      </c>
      <c r="U203" s="18">
        <v>157177.72399999999</v>
      </c>
      <c r="V203" s="18">
        <v>133601.06539999999</v>
      </c>
      <c r="W203" s="18">
        <v>-5866.9842000000099</v>
      </c>
      <c r="X203" s="18">
        <v>-4106.8889399999998</v>
      </c>
      <c r="Y203" s="18">
        <v>0.97399999999999998</v>
      </c>
      <c r="Z203" s="18">
        <v>23762</v>
      </c>
      <c r="AA203" s="18">
        <v>153091.103176</v>
      </c>
      <c r="AB203" s="18">
        <v>154975.18093066299</v>
      </c>
      <c r="AC203" s="18">
        <v>6521.9754621102202</v>
      </c>
      <c r="AD203" s="18">
        <v>-57.095722742341401</v>
      </c>
      <c r="AE203" s="18">
        <v>-1356709</v>
      </c>
      <c r="AF203" s="18"/>
      <c r="AG203" s="18"/>
    </row>
    <row r="204" spans="1:33">
      <c r="A204" s="18" t="s">
        <v>848</v>
      </c>
      <c r="B204" s="18" t="s">
        <v>859</v>
      </c>
      <c r="C204" s="18" t="s">
        <v>539</v>
      </c>
      <c r="D204" s="18">
        <v>29269.115000000002</v>
      </c>
      <c r="E204" s="18">
        <v>1698</v>
      </c>
      <c r="F204" s="18">
        <v>30967.115000000002</v>
      </c>
      <c r="G204" s="18">
        <v>20367</v>
      </c>
      <c r="H204" s="18">
        <v>647</v>
      </c>
      <c r="I204" s="18">
        <v>45</v>
      </c>
      <c r="J204" s="18">
        <v>0</v>
      </c>
      <c r="K204" s="18">
        <v>2203</v>
      </c>
      <c r="L204" s="18">
        <v>96</v>
      </c>
      <c r="M204" s="18">
        <v>5699</v>
      </c>
      <c r="N204" s="18">
        <v>1698</v>
      </c>
      <c r="O204" s="18">
        <v>0</v>
      </c>
      <c r="P204" s="18">
        <v>29436.4251</v>
      </c>
      <c r="Q204" s="18">
        <v>2460.75</v>
      </c>
      <c r="R204" s="18">
        <v>-4925.75</v>
      </c>
      <c r="S204" s="18">
        <v>474.47</v>
      </c>
      <c r="T204" s="18">
        <v>27445.895100000002</v>
      </c>
      <c r="U204" s="18">
        <v>30967.115000000002</v>
      </c>
      <c r="V204" s="18">
        <v>26322.047750000002</v>
      </c>
      <c r="W204" s="18">
        <v>1123.84735</v>
      </c>
      <c r="X204" s="18">
        <v>786.69314499999996</v>
      </c>
      <c r="Y204" s="18">
        <v>1.0249999999999999</v>
      </c>
      <c r="Z204" s="18">
        <v>3632</v>
      </c>
      <c r="AA204" s="18">
        <v>31741.292874999999</v>
      </c>
      <c r="AB204" s="18">
        <v>32131.929969967499</v>
      </c>
      <c r="AC204" s="18">
        <v>8846.8970181628501</v>
      </c>
      <c r="AD204" s="18">
        <v>2267.8258333102799</v>
      </c>
      <c r="AE204" s="18">
        <v>8236743</v>
      </c>
      <c r="AF204" s="18"/>
      <c r="AG204" s="18"/>
    </row>
    <row r="205" spans="1:33">
      <c r="A205" s="18" t="s">
        <v>848</v>
      </c>
      <c r="B205" s="18" t="s">
        <v>860</v>
      </c>
      <c r="C205" s="18" t="s">
        <v>540</v>
      </c>
      <c r="D205" s="18">
        <v>8176.2349999999997</v>
      </c>
      <c r="E205" s="18">
        <v>1799</v>
      </c>
      <c r="F205" s="18">
        <v>9975.2350000000006</v>
      </c>
      <c r="G205" s="18">
        <v>11381</v>
      </c>
      <c r="H205" s="18">
        <v>4838</v>
      </c>
      <c r="I205" s="18">
        <v>0</v>
      </c>
      <c r="J205" s="18">
        <v>0</v>
      </c>
      <c r="K205" s="18">
        <v>1833</v>
      </c>
      <c r="L205" s="18">
        <v>0</v>
      </c>
      <c r="M205" s="18">
        <v>6066</v>
      </c>
      <c r="N205" s="18">
        <v>1799</v>
      </c>
      <c r="O205" s="18">
        <v>89</v>
      </c>
      <c r="P205" s="18">
        <v>16448.959299999999</v>
      </c>
      <c r="Q205" s="18">
        <v>5670.35</v>
      </c>
      <c r="R205" s="18">
        <v>-5231.75</v>
      </c>
      <c r="S205" s="18">
        <v>497.93</v>
      </c>
      <c r="T205" s="18">
        <v>17385.489300000001</v>
      </c>
      <c r="U205" s="18">
        <v>9975.2350000000006</v>
      </c>
      <c r="V205" s="18">
        <v>8478.9497499999998</v>
      </c>
      <c r="W205" s="18">
        <v>8906.5395499999995</v>
      </c>
      <c r="X205" s="18">
        <v>6234.5776850000002</v>
      </c>
      <c r="Y205" s="18">
        <v>1.625</v>
      </c>
      <c r="Z205" s="18">
        <v>3799</v>
      </c>
      <c r="AA205" s="18">
        <v>16209.756874999999</v>
      </c>
      <c r="AB205" s="18">
        <v>16409.248822625301</v>
      </c>
      <c r="AC205" s="18">
        <v>4319.3600480719397</v>
      </c>
      <c r="AD205" s="18">
        <v>-2259.7111367806301</v>
      </c>
      <c r="AE205" s="18">
        <v>-8584643</v>
      </c>
      <c r="AF205" s="18"/>
      <c r="AG205" s="18"/>
    </row>
    <row r="206" spans="1:33">
      <c r="A206" s="18" t="s">
        <v>848</v>
      </c>
      <c r="B206" s="18" t="s">
        <v>861</v>
      </c>
      <c r="C206" s="18" t="s">
        <v>541</v>
      </c>
      <c r="D206" s="18">
        <v>110465.15300000001</v>
      </c>
      <c r="E206" s="18">
        <v>6677</v>
      </c>
      <c r="F206" s="18">
        <v>117142.15300000001</v>
      </c>
      <c r="G206" s="18">
        <v>62543</v>
      </c>
      <c r="H206" s="18">
        <v>6625</v>
      </c>
      <c r="I206" s="18">
        <v>2254</v>
      </c>
      <c r="J206" s="18">
        <v>0</v>
      </c>
      <c r="K206" s="18">
        <v>5360</v>
      </c>
      <c r="L206" s="18">
        <v>2308</v>
      </c>
      <c r="M206" s="18">
        <v>17873</v>
      </c>
      <c r="N206" s="18">
        <v>6677</v>
      </c>
      <c r="O206" s="18">
        <v>834</v>
      </c>
      <c r="P206" s="18">
        <v>90393.397899999996</v>
      </c>
      <c r="Q206" s="18">
        <v>12103.15</v>
      </c>
      <c r="R206" s="18">
        <v>-17862.75</v>
      </c>
      <c r="S206" s="18">
        <v>2637.04</v>
      </c>
      <c r="T206" s="18">
        <v>87270.837899999999</v>
      </c>
      <c r="U206" s="18">
        <v>117142.15300000001</v>
      </c>
      <c r="V206" s="18">
        <v>99570.830050000004</v>
      </c>
      <c r="W206" s="18">
        <v>-12299.99215</v>
      </c>
      <c r="X206" s="18">
        <v>-8609.9945050000097</v>
      </c>
      <c r="Y206" s="18">
        <v>0.92600000000000005</v>
      </c>
      <c r="Z206" s="18">
        <v>13382</v>
      </c>
      <c r="AA206" s="18">
        <v>108473.633678</v>
      </c>
      <c r="AB206" s="18">
        <v>109808.60844753501</v>
      </c>
      <c r="AC206" s="18">
        <v>8205.6948473722005</v>
      </c>
      <c r="AD206" s="18">
        <v>1626.62366251963</v>
      </c>
      <c r="AE206" s="18">
        <v>21767478</v>
      </c>
      <c r="AF206" s="18"/>
      <c r="AG206" s="18"/>
    </row>
    <row r="207" spans="1:33">
      <c r="A207" s="18" t="s">
        <v>848</v>
      </c>
      <c r="B207" s="18" t="s">
        <v>862</v>
      </c>
      <c r="C207" s="18" t="s">
        <v>542</v>
      </c>
      <c r="D207" s="18">
        <v>107113.478</v>
      </c>
      <c r="E207" s="18">
        <v>6465</v>
      </c>
      <c r="F207" s="18">
        <v>113578.478</v>
      </c>
      <c r="G207" s="18">
        <v>46309</v>
      </c>
      <c r="H207" s="18">
        <v>10727</v>
      </c>
      <c r="I207" s="18">
        <v>482</v>
      </c>
      <c r="J207" s="18">
        <v>0</v>
      </c>
      <c r="K207" s="18">
        <v>4174</v>
      </c>
      <c r="L207" s="18">
        <v>32</v>
      </c>
      <c r="M207" s="18">
        <v>0</v>
      </c>
      <c r="N207" s="18">
        <v>6465</v>
      </c>
      <c r="O207" s="18">
        <v>0</v>
      </c>
      <c r="P207" s="18">
        <v>66930.397700000001</v>
      </c>
      <c r="Q207" s="18">
        <v>13075.55</v>
      </c>
      <c r="R207" s="18">
        <v>-27.2</v>
      </c>
      <c r="S207" s="18">
        <v>5495.25</v>
      </c>
      <c r="T207" s="18">
        <v>85473.997700000007</v>
      </c>
      <c r="U207" s="18">
        <v>113578.478</v>
      </c>
      <c r="V207" s="18">
        <v>96541.706300000005</v>
      </c>
      <c r="W207" s="18">
        <v>-11067.7086</v>
      </c>
      <c r="X207" s="18">
        <v>-7747.3960200000001</v>
      </c>
      <c r="Y207" s="18">
        <v>0.93200000000000005</v>
      </c>
      <c r="Z207" s="18">
        <v>14921</v>
      </c>
      <c r="AA207" s="18">
        <v>105855.141496</v>
      </c>
      <c r="AB207" s="18">
        <v>107157.89072944201</v>
      </c>
      <c r="AC207" s="18">
        <v>7181.6829119658296</v>
      </c>
      <c r="AD207" s="18">
        <v>602.61172711326105</v>
      </c>
      <c r="AE207" s="18">
        <v>8991570</v>
      </c>
      <c r="AF207" s="18"/>
      <c r="AG207" s="18"/>
    </row>
    <row r="208" spans="1:33">
      <c r="A208" s="18" t="s">
        <v>848</v>
      </c>
      <c r="B208" s="18" t="s">
        <v>863</v>
      </c>
      <c r="C208" s="18" t="s">
        <v>543</v>
      </c>
      <c r="D208" s="18">
        <v>85980.323999999993</v>
      </c>
      <c r="E208" s="18">
        <v>4908</v>
      </c>
      <c r="F208" s="18">
        <v>90888.323999999993</v>
      </c>
      <c r="G208" s="18">
        <v>46843</v>
      </c>
      <c r="H208" s="18">
        <v>5922</v>
      </c>
      <c r="I208" s="18">
        <v>1412</v>
      </c>
      <c r="J208" s="18">
        <v>0</v>
      </c>
      <c r="K208" s="18">
        <v>5804</v>
      </c>
      <c r="L208" s="18">
        <v>42</v>
      </c>
      <c r="M208" s="18">
        <v>3235</v>
      </c>
      <c r="N208" s="18">
        <v>4908</v>
      </c>
      <c r="O208" s="18">
        <v>0</v>
      </c>
      <c r="P208" s="18">
        <v>67702.187900000004</v>
      </c>
      <c r="Q208" s="18">
        <v>11167.3</v>
      </c>
      <c r="R208" s="18">
        <v>-2785.45</v>
      </c>
      <c r="S208" s="18">
        <v>3621.85</v>
      </c>
      <c r="T208" s="18">
        <v>79705.887900000002</v>
      </c>
      <c r="U208" s="18">
        <v>90888.323999999993</v>
      </c>
      <c r="V208" s="18">
        <v>77255.075400000002</v>
      </c>
      <c r="W208" s="18">
        <v>2450.81250000003</v>
      </c>
      <c r="X208" s="18">
        <v>1715.5687500000199</v>
      </c>
      <c r="Y208" s="18">
        <v>1.0189999999999999</v>
      </c>
      <c r="Z208" s="18">
        <v>11306</v>
      </c>
      <c r="AA208" s="18">
        <v>92615.202155999999</v>
      </c>
      <c r="AB208" s="18">
        <v>93755.008705863002</v>
      </c>
      <c r="AC208" s="18">
        <v>8292.5003277784308</v>
      </c>
      <c r="AD208" s="18">
        <v>1713.4291429258701</v>
      </c>
      <c r="AE208" s="18">
        <v>19372030</v>
      </c>
      <c r="AF208" s="18"/>
      <c r="AG208" s="18"/>
    </row>
    <row r="209" spans="1:33">
      <c r="A209" s="18" t="s">
        <v>848</v>
      </c>
      <c r="B209" s="18" t="s">
        <v>864</v>
      </c>
      <c r="C209" s="18" t="s">
        <v>544</v>
      </c>
      <c r="D209" s="18">
        <v>59191.62</v>
      </c>
      <c r="E209" s="18">
        <v>6485</v>
      </c>
      <c r="F209" s="18">
        <v>65676.62</v>
      </c>
      <c r="G209" s="18">
        <v>48733</v>
      </c>
      <c r="H209" s="18">
        <v>7866</v>
      </c>
      <c r="I209" s="18">
        <v>241</v>
      </c>
      <c r="J209" s="18">
        <v>0</v>
      </c>
      <c r="K209" s="18">
        <v>4895</v>
      </c>
      <c r="L209" s="18">
        <v>0</v>
      </c>
      <c r="M209" s="18">
        <v>28659</v>
      </c>
      <c r="N209" s="18">
        <v>6485</v>
      </c>
      <c r="O209" s="18">
        <v>469</v>
      </c>
      <c r="P209" s="18">
        <v>70433.804900000003</v>
      </c>
      <c r="Q209" s="18">
        <v>11051.7</v>
      </c>
      <c r="R209" s="18">
        <v>-24758.799999999999</v>
      </c>
      <c r="S209" s="18">
        <v>640.22</v>
      </c>
      <c r="T209" s="18">
        <v>57366.924899999998</v>
      </c>
      <c r="U209" s="18">
        <v>65676.62</v>
      </c>
      <c r="V209" s="18">
        <v>55825.127</v>
      </c>
      <c r="W209" s="18">
        <v>1541.79790000001</v>
      </c>
      <c r="X209" s="18">
        <v>1079.2585300000001</v>
      </c>
      <c r="Y209" s="18">
        <v>1.016</v>
      </c>
      <c r="Z209" s="18">
        <v>9844</v>
      </c>
      <c r="AA209" s="18">
        <v>66727.445919999998</v>
      </c>
      <c r="AB209" s="18">
        <v>67548.654297725501</v>
      </c>
      <c r="AC209" s="18">
        <v>6861.9112451976298</v>
      </c>
      <c r="AD209" s="18">
        <v>282.840060345062</v>
      </c>
      <c r="AE209" s="18">
        <v>2784278</v>
      </c>
      <c r="AF209" s="18"/>
      <c r="AG209" s="18"/>
    </row>
    <row r="210" spans="1:33">
      <c r="A210" s="18" t="s">
        <v>865</v>
      </c>
      <c r="B210" s="18" t="s">
        <v>866</v>
      </c>
      <c r="C210" s="18" t="s">
        <v>546</v>
      </c>
      <c r="D210" s="18">
        <v>63295.71</v>
      </c>
      <c r="E210" s="18">
        <v>3662</v>
      </c>
      <c r="F210" s="18">
        <v>66957.710000000006</v>
      </c>
      <c r="G210" s="18">
        <v>39064</v>
      </c>
      <c r="H210" s="18">
        <v>11293</v>
      </c>
      <c r="I210" s="18">
        <v>478</v>
      </c>
      <c r="J210" s="18">
        <v>0</v>
      </c>
      <c r="K210" s="18">
        <v>3026</v>
      </c>
      <c r="L210" s="18">
        <v>1</v>
      </c>
      <c r="M210" s="18">
        <v>5201</v>
      </c>
      <c r="N210" s="18">
        <v>3662</v>
      </c>
      <c r="O210" s="18">
        <v>0</v>
      </c>
      <c r="P210" s="18">
        <v>56459.199200000003</v>
      </c>
      <c r="Q210" s="18">
        <v>12577.45</v>
      </c>
      <c r="R210" s="18">
        <v>-4421.7</v>
      </c>
      <c r="S210" s="18">
        <v>2228.5300000000002</v>
      </c>
      <c r="T210" s="18">
        <v>66843.479200000002</v>
      </c>
      <c r="U210" s="18">
        <v>66957.710000000006</v>
      </c>
      <c r="V210" s="18">
        <v>56914.053500000002</v>
      </c>
      <c r="W210" s="18">
        <v>9929.4257000000107</v>
      </c>
      <c r="X210" s="18">
        <v>6950.5979900000002</v>
      </c>
      <c r="Y210" s="18">
        <v>1.1040000000000001</v>
      </c>
      <c r="Z210" s="18">
        <v>11471</v>
      </c>
      <c r="AA210" s="18">
        <v>73921.311839999995</v>
      </c>
      <c r="AB210" s="18">
        <v>74831.054446486698</v>
      </c>
      <c r="AC210" s="18">
        <v>6523.4987748658996</v>
      </c>
      <c r="AD210" s="18">
        <v>-55.572409986667502</v>
      </c>
      <c r="AE210" s="18">
        <v>-637471</v>
      </c>
      <c r="AF210" s="18"/>
      <c r="AG210" s="18"/>
    </row>
    <row r="211" spans="1:33">
      <c r="A211" s="18" t="s">
        <v>865</v>
      </c>
      <c r="B211" s="18" t="s">
        <v>867</v>
      </c>
      <c r="C211" s="18" t="s">
        <v>547</v>
      </c>
      <c r="D211" s="18">
        <v>66122.072</v>
      </c>
      <c r="E211" s="18">
        <v>4179</v>
      </c>
      <c r="F211" s="18">
        <v>70301.072</v>
      </c>
      <c r="G211" s="18">
        <v>35625</v>
      </c>
      <c r="H211" s="18">
        <v>8321</v>
      </c>
      <c r="I211" s="18">
        <v>546</v>
      </c>
      <c r="J211" s="18">
        <v>0</v>
      </c>
      <c r="K211" s="18">
        <v>1176</v>
      </c>
      <c r="L211" s="18">
        <v>16</v>
      </c>
      <c r="M211" s="18">
        <v>2995</v>
      </c>
      <c r="N211" s="18">
        <v>4179</v>
      </c>
      <c r="O211" s="18">
        <v>116</v>
      </c>
      <c r="P211" s="18">
        <v>51488.8125</v>
      </c>
      <c r="Q211" s="18">
        <v>8536.5499999999993</v>
      </c>
      <c r="R211" s="18">
        <v>-2657.95</v>
      </c>
      <c r="S211" s="18">
        <v>3043</v>
      </c>
      <c r="T211" s="18">
        <v>60410.412499999999</v>
      </c>
      <c r="U211" s="18">
        <v>70301.072</v>
      </c>
      <c r="V211" s="18">
        <v>59755.911200000002</v>
      </c>
      <c r="W211" s="18">
        <v>654.50130000001104</v>
      </c>
      <c r="X211" s="18">
        <v>458.15091000000803</v>
      </c>
      <c r="Y211" s="18">
        <v>1.0069999999999999</v>
      </c>
      <c r="Z211" s="18">
        <v>9290</v>
      </c>
      <c r="AA211" s="18">
        <v>70793.179504</v>
      </c>
      <c r="AB211" s="18">
        <v>71664.4244811299</v>
      </c>
      <c r="AC211" s="18">
        <v>7714.1468763326002</v>
      </c>
      <c r="AD211" s="18">
        <v>1135.0756914800399</v>
      </c>
      <c r="AE211" s="18">
        <v>10544853</v>
      </c>
      <c r="AF211" s="18"/>
      <c r="AG211" s="18"/>
    </row>
    <row r="212" spans="1:33">
      <c r="A212" s="18" t="s">
        <v>865</v>
      </c>
      <c r="B212" s="18" t="s">
        <v>868</v>
      </c>
      <c r="C212" s="18" t="s">
        <v>548</v>
      </c>
      <c r="D212" s="18">
        <v>82510.521999999997</v>
      </c>
      <c r="E212" s="18">
        <v>7135</v>
      </c>
      <c r="F212" s="18">
        <v>89645.521999999997</v>
      </c>
      <c r="G212" s="18">
        <v>56026</v>
      </c>
      <c r="H212" s="18">
        <v>25904</v>
      </c>
      <c r="I212" s="18">
        <v>1448</v>
      </c>
      <c r="J212" s="18">
        <v>0</v>
      </c>
      <c r="K212" s="18">
        <v>4712</v>
      </c>
      <c r="L212" s="18">
        <v>202</v>
      </c>
      <c r="M212" s="18">
        <v>20652</v>
      </c>
      <c r="N212" s="18">
        <v>7135</v>
      </c>
      <c r="O212" s="18">
        <v>1234</v>
      </c>
      <c r="P212" s="18">
        <v>80974.377800000002</v>
      </c>
      <c r="Q212" s="18">
        <v>27254.400000000001</v>
      </c>
      <c r="R212" s="18">
        <v>-18774.8</v>
      </c>
      <c r="S212" s="18">
        <v>2553.91</v>
      </c>
      <c r="T212" s="18">
        <v>92007.887799999997</v>
      </c>
      <c r="U212" s="18">
        <v>89645.521999999997</v>
      </c>
      <c r="V212" s="18">
        <v>76198.693700000003</v>
      </c>
      <c r="W212" s="18">
        <v>15809.194100000001</v>
      </c>
      <c r="X212" s="18">
        <v>11066.435869999999</v>
      </c>
      <c r="Y212" s="18">
        <v>1.123</v>
      </c>
      <c r="Z212" s="18">
        <v>16122</v>
      </c>
      <c r="AA212" s="18">
        <v>100671.921206</v>
      </c>
      <c r="AB212" s="18">
        <v>101910.88103664</v>
      </c>
      <c r="AC212" s="18">
        <v>6321.23068084853</v>
      </c>
      <c r="AD212" s="18">
        <v>-257.84050400403402</v>
      </c>
      <c r="AE212" s="18">
        <v>-4156905</v>
      </c>
      <c r="AF212" s="18"/>
      <c r="AG212" s="18"/>
    </row>
    <row r="213" spans="1:33">
      <c r="A213" s="18" t="s">
        <v>865</v>
      </c>
      <c r="B213" s="18" t="s">
        <v>869</v>
      </c>
      <c r="C213" s="18" t="s">
        <v>549</v>
      </c>
      <c r="D213" s="18">
        <v>39990.139000000003</v>
      </c>
      <c r="E213" s="18">
        <v>2336</v>
      </c>
      <c r="F213" s="18">
        <v>42326.139000000003</v>
      </c>
      <c r="G213" s="18">
        <v>34223</v>
      </c>
      <c r="H213" s="18">
        <v>8706</v>
      </c>
      <c r="I213" s="18">
        <v>483</v>
      </c>
      <c r="J213" s="18">
        <v>0</v>
      </c>
      <c r="K213" s="18">
        <v>2013</v>
      </c>
      <c r="L213" s="18">
        <v>33</v>
      </c>
      <c r="M213" s="18">
        <v>17800</v>
      </c>
      <c r="N213" s="18">
        <v>2336</v>
      </c>
      <c r="O213" s="18">
        <v>0</v>
      </c>
      <c r="P213" s="18">
        <v>49462.501900000003</v>
      </c>
      <c r="Q213" s="18">
        <v>9521.7000000000007</v>
      </c>
      <c r="R213" s="18">
        <v>-15158.05</v>
      </c>
      <c r="S213" s="18">
        <v>-1040.4000000000001</v>
      </c>
      <c r="T213" s="18">
        <v>42785.751900000003</v>
      </c>
      <c r="U213" s="18">
        <v>42326.139000000003</v>
      </c>
      <c r="V213" s="18">
        <v>35977.218150000001</v>
      </c>
      <c r="W213" s="18">
        <v>6808.5337499999996</v>
      </c>
      <c r="X213" s="18">
        <v>4765.9736249999996</v>
      </c>
      <c r="Y213" s="18">
        <v>1.113</v>
      </c>
      <c r="Z213" s="18">
        <v>6335</v>
      </c>
      <c r="AA213" s="18">
        <v>47108.992706999998</v>
      </c>
      <c r="AB213" s="18">
        <v>47688.758633056503</v>
      </c>
      <c r="AC213" s="18">
        <v>7527.8229886434901</v>
      </c>
      <c r="AD213" s="18">
        <v>948.75180379092706</v>
      </c>
      <c r="AE213" s="18">
        <v>6010343</v>
      </c>
      <c r="AF213" s="18"/>
      <c r="AG213" s="18"/>
    </row>
    <row r="214" spans="1:33">
      <c r="A214" s="18" t="s">
        <v>865</v>
      </c>
      <c r="B214" s="18" t="s">
        <v>870</v>
      </c>
      <c r="C214" s="18" t="s">
        <v>550</v>
      </c>
      <c r="D214" s="18">
        <v>197659.44099999999</v>
      </c>
      <c r="E214" s="18">
        <v>13988</v>
      </c>
      <c r="F214" s="18">
        <v>211647.44099999999</v>
      </c>
      <c r="G214" s="18">
        <v>107816</v>
      </c>
      <c r="H214" s="18">
        <v>21082</v>
      </c>
      <c r="I214" s="18">
        <v>3717</v>
      </c>
      <c r="J214" s="18">
        <v>0</v>
      </c>
      <c r="K214" s="18">
        <v>6185</v>
      </c>
      <c r="L214" s="18">
        <v>181</v>
      </c>
      <c r="M214" s="18">
        <v>20218</v>
      </c>
      <c r="N214" s="18">
        <v>13988</v>
      </c>
      <c r="O214" s="18">
        <v>617</v>
      </c>
      <c r="P214" s="18">
        <v>155826.46479999999</v>
      </c>
      <c r="Q214" s="18">
        <v>26336.400000000001</v>
      </c>
      <c r="R214" s="18">
        <v>-17863.599999999999</v>
      </c>
      <c r="S214" s="18">
        <v>8452.74</v>
      </c>
      <c r="T214" s="18">
        <v>172752.0048</v>
      </c>
      <c r="U214" s="18">
        <v>211647.44099999999</v>
      </c>
      <c r="V214" s="18">
        <v>179900.32485</v>
      </c>
      <c r="W214" s="18">
        <v>-7148.3200499999803</v>
      </c>
      <c r="X214" s="18">
        <v>-5003.8240349999896</v>
      </c>
      <c r="Y214" s="18">
        <v>0.97599999999999998</v>
      </c>
      <c r="Z214" s="18">
        <v>30166</v>
      </c>
      <c r="AA214" s="18">
        <v>206567.902416</v>
      </c>
      <c r="AB214" s="18">
        <v>209110.11409058701</v>
      </c>
      <c r="AC214" s="18">
        <v>6931.9801793604402</v>
      </c>
      <c r="AD214" s="18">
        <v>352.908994507871</v>
      </c>
      <c r="AE214" s="18">
        <v>10645853</v>
      </c>
      <c r="AF214" s="18"/>
      <c r="AG214" s="18"/>
    </row>
    <row r="215" spans="1:33">
      <c r="A215" s="18" t="s">
        <v>865</v>
      </c>
      <c r="B215" s="18" t="s">
        <v>871</v>
      </c>
      <c r="C215" s="18" t="s">
        <v>551</v>
      </c>
      <c r="D215" s="18">
        <v>166394.63800000001</v>
      </c>
      <c r="E215" s="18">
        <v>5487</v>
      </c>
      <c r="F215" s="18">
        <v>171881.63800000001</v>
      </c>
      <c r="G215" s="18">
        <v>104365</v>
      </c>
      <c r="H215" s="18">
        <v>8623</v>
      </c>
      <c r="I215" s="18">
        <v>4349</v>
      </c>
      <c r="J215" s="18">
        <v>0</v>
      </c>
      <c r="K215" s="18">
        <v>8164</v>
      </c>
      <c r="L215" s="18">
        <v>2616</v>
      </c>
      <c r="M215" s="18">
        <v>11676</v>
      </c>
      <c r="N215" s="18">
        <v>5487</v>
      </c>
      <c r="O215" s="18">
        <v>5236</v>
      </c>
      <c r="P215" s="18">
        <v>150838.73449999999</v>
      </c>
      <c r="Q215" s="18">
        <v>17965.599999999999</v>
      </c>
      <c r="R215" s="18">
        <v>-16598.8</v>
      </c>
      <c r="S215" s="18">
        <v>2679.03</v>
      </c>
      <c r="T215" s="18">
        <v>154884.56450000001</v>
      </c>
      <c r="U215" s="18">
        <v>171881.63800000001</v>
      </c>
      <c r="V215" s="18">
        <v>146099.39230000001</v>
      </c>
      <c r="W215" s="18">
        <v>8785.1722000000009</v>
      </c>
      <c r="X215" s="18">
        <v>6149.6205399999999</v>
      </c>
      <c r="Y215" s="18">
        <v>1.036</v>
      </c>
      <c r="Z215" s="18">
        <v>22682</v>
      </c>
      <c r="AA215" s="18">
        <v>178069.376968</v>
      </c>
      <c r="AB215" s="18">
        <v>180260.85998022</v>
      </c>
      <c r="AC215" s="18">
        <v>7947.3088784154597</v>
      </c>
      <c r="AD215" s="18">
        <v>1368.2376935628999</v>
      </c>
      <c r="AE215" s="18">
        <v>31034367</v>
      </c>
      <c r="AF215" s="18"/>
      <c r="AG215" s="18"/>
    </row>
    <row r="216" spans="1:33">
      <c r="A216" s="18" t="s">
        <v>865</v>
      </c>
      <c r="B216" s="18" t="s">
        <v>872</v>
      </c>
      <c r="C216" s="18" t="s">
        <v>552</v>
      </c>
      <c r="D216" s="18">
        <v>38510.947</v>
      </c>
      <c r="E216" s="18">
        <v>1736</v>
      </c>
      <c r="F216" s="18">
        <v>40246.947</v>
      </c>
      <c r="G216" s="18">
        <v>18055</v>
      </c>
      <c r="H216" s="18">
        <v>8916</v>
      </c>
      <c r="I216" s="18">
        <v>250</v>
      </c>
      <c r="J216" s="18">
        <v>0</v>
      </c>
      <c r="K216" s="18">
        <v>2493</v>
      </c>
      <c r="L216" s="18">
        <v>0</v>
      </c>
      <c r="M216" s="18">
        <v>2114</v>
      </c>
      <c r="N216" s="18">
        <v>1736</v>
      </c>
      <c r="O216" s="18">
        <v>0</v>
      </c>
      <c r="P216" s="18">
        <v>26094.891500000002</v>
      </c>
      <c r="Q216" s="18">
        <v>9910.15</v>
      </c>
      <c r="R216" s="18">
        <v>-1796.9</v>
      </c>
      <c r="S216" s="18">
        <v>1116.22</v>
      </c>
      <c r="T216" s="18">
        <v>35324.361499999999</v>
      </c>
      <c r="U216" s="18">
        <v>40246.947</v>
      </c>
      <c r="V216" s="18">
        <v>34209.904949999996</v>
      </c>
      <c r="W216" s="18">
        <v>1114.4565500000001</v>
      </c>
      <c r="X216" s="18">
        <v>780.11958500000196</v>
      </c>
      <c r="Y216" s="18">
        <v>1.0189999999999999</v>
      </c>
      <c r="Z216" s="18">
        <v>5450</v>
      </c>
      <c r="AA216" s="18">
        <v>41011.638993</v>
      </c>
      <c r="AB216" s="18">
        <v>41516.365362501398</v>
      </c>
      <c r="AC216" s="18">
        <v>7617.6817178901701</v>
      </c>
      <c r="AD216" s="18">
        <v>1038.6105330375999</v>
      </c>
      <c r="AE216" s="18">
        <v>5660427</v>
      </c>
      <c r="AF216" s="18"/>
      <c r="AG216" s="18"/>
    </row>
    <row r="217" spans="1:33">
      <c r="A217" s="18" t="s">
        <v>865</v>
      </c>
      <c r="B217" s="18" t="s">
        <v>873</v>
      </c>
      <c r="C217" s="18" t="s">
        <v>553</v>
      </c>
      <c r="D217" s="18">
        <v>56352.396999999997</v>
      </c>
      <c r="E217" s="18">
        <v>3554</v>
      </c>
      <c r="F217" s="18">
        <v>59906.396999999997</v>
      </c>
      <c r="G217" s="18">
        <v>27053</v>
      </c>
      <c r="H217" s="18">
        <v>8264</v>
      </c>
      <c r="I217" s="18">
        <v>1187</v>
      </c>
      <c r="J217" s="18">
        <v>0</v>
      </c>
      <c r="K217" s="18">
        <v>4140</v>
      </c>
      <c r="L217" s="18">
        <v>263</v>
      </c>
      <c r="M217" s="18">
        <v>5446</v>
      </c>
      <c r="N217" s="18">
        <v>3554</v>
      </c>
      <c r="O217" s="18">
        <v>0</v>
      </c>
      <c r="P217" s="18">
        <v>39099.700900000003</v>
      </c>
      <c r="Q217" s="18">
        <v>11552.35</v>
      </c>
      <c r="R217" s="18">
        <v>-4852.6499999999996</v>
      </c>
      <c r="S217" s="18">
        <v>2095.08</v>
      </c>
      <c r="T217" s="18">
        <v>47894.480900000002</v>
      </c>
      <c r="U217" s="18">
        <v>59906.396999999997</v>
      </c>
      <c r="V217" s="18">
        <v>50920.437449999998</v>
      </c>
      <c r="W217" s="18">
        <v>-3025.9565499999999</v>
      </c>
      <c r="X217" s="18">
        <v>-2118.1695850000001</v>
      </c>
      <c r="Y217" s="18">
        <v>0.96499999999999997</v>
      </c>
      <c r="Z217" s="18">
        <v>8589</v>
      </c>
      <c r="AA217" s="18">
        <v>57809.673105000002</v>
      </c>
      <c r="AB217" s="18">
        <v>58521.1312945479</v>
      </c>
      <c r="AC217" s="18">
        <v>6813.49764751983</v>
      </c>
      <c r="AD217" s="18">
        <v>234.426462667268</v>
      </c>
      <c r="AE217" s="18">
        <v>2013489</v>
      </c>
      <c r="AF217" s="18"/>
      <c r="AG217" s="18"/>
    </row>
    <row r="218" spans="1:33">
      <c r="A218" s="18" t="s">
        <v>865</v>
      </c>
      <c r="B218" s="18" t="s">
        <v>874</v>
      </c>
      <c r="C218" s="18" t="s">
        <v>554</v>
      </c>
      <c r="D218" s="18">
        <v>201728.93400000001</v>
      </c>
      <c r="E218" s="18">
        <v>13669</v>
      </c>
      <c r="F218" s="18">
        <v>215397.93400000001</v>
      </c>
      <c r="G218" s="18">
        <v>104883</v>
      </c>
      <c r="H218" s="18">
        <v>38757</v>
      </c>
      <c r="I218" s="18">
        <v>2213</v>
      </c>
      <c r="J218" s="18">
        <v>0</v>
      </c>
      <c r="K218" s="18">
        <v>5884</v>
      </c>
      <c r="L218" s="18">
        <v>670</v>
      </c>
      <c r="M218" s="18">
        <v>28584</v>
      </c>
      <c r="N218" s="18">
        <v>13669</v>
      </c>
      <c r="O218" s="18">
        <v>582</v>
      </c>
      <c r="P218" s="18">
        <v>151587.39989999999</v>
      </c>
      <c r="Q218" s="18">
        <v>39825.9</v>
      </c>
      <c r="R218" s="18">
        <v>-25360.6</v>
      </c>
      <c r="S218" s="18">
        <v>6759.37</v>
      </c>
      <c r="T218" s="18">
        <v>172812.0699</v>
      </c>
      <c r="U218" s="18">
        <v>215397.93400000001</v>
      </c>
      <c r="V218" s="18">
        <v>183088.2439</v>
      </c>
      <c r="W218" s="18">
        <v>-10276.174000000001</v>
      </c>
      <c r="X218" s="18">
        <v>-7193.3218000000197</v>
      </c>
      <c r="Y218" s="18">
        <v>0.96699999999999997</v>
      </c>
      <c r="Z218" s="18">
        <v>23171</v>
      </c>
      <c r="AA218" s="18">
        <v>208289.80217800001</v>
      </c>
      <c r="AB218" s="18">
        <v>210853.205110407</v>
      </c>
      <c r="AC218" s="18">
        <v>9099.8750641062907</v>
      </c>
      <c r="AD218" s="18">
        <v>2520.80387925373</v>
      </c>
      <c r="AE218" s="18">
        <v>58409547</v>
      </c>
      <c r="AF218" s="18"/>
      <c r="AG218" s="18"/>
    </row>
    <row r="219" spans="1:33">
      <c r="A219" s="18" t="s">
        <v>865</v>
      </c>
      <c r="B219" s="18" t="s">
        <v>875</v>
      </c>
      <c r="C219" s="18" t="s">
        <v>555</v>
      </c>
      <c r="D219" s="18">
        <v>24857.488000000001</v>
      </c>
      <c r="E219" s="18">
        <v>2881</v>
      </c>
      <c r="F219" s="18">
        <v>27738.488000000001</v>
      </c>
      <c r="G219" s="18">
        <v>8294</v>
      </c>
      <c r="H219" s="18">
        <v>12256</v>
      </c>
      <c r="I219" s="18">
        <v>0</v>
      </c>
      <c r="J219" s="18">
        <v>0</v>
      </c>
      <c r="K219" s="18">
        <v>1407</v>
      </c>
      <c r="L219" s="18">
        <v>0</v>
      </c>
      <c r="M219" s="18">
        <v>0</v>
      </c>
      <c r="N219" s="18">
        <v>2881</v>
      </c>
      <c r="O219" s="18">
        <v>0</v>
      </c>
      <c r="P219" s="18">
        <v>11987.3182</v>
      </c>
      <c r="Q219" s="18">
        <v>11613.55</v>
      </c>
      <c r="R219" s="18">
        <v>0</v>
      </c>
      <c r="S219" s="18">
        <v>2448.85</v>
      </c>
      <c r="T219" s="18">
        <v>26049.718199999999</v>
      </c>
      <c r="U219" s="18">
        <v>27738.488000000001</v>
      </c>
      <c r="V219" s="18">
        <v>23577.714800000002</v>
      </c>
      <c r="W219" s="18">
        <v>2472.0033999999901</v>
      </c>
      <c r="X219" s="18">
        <v>1730.40238</v>
      </c>
      <c r="Y219" s="18">
        <v>1.0620000000000001</v>
      </c>
      <c r="Z219" s="18">
        <v>4364</v>
      </c>
      <c r="AA219" s="18">
        <v>29458.274256000001</v>
      </c>
      <c r="AB219" s="18">
        <v>29820.814456345201</v>
      </c>
      <c r="AC219" s="18">
        <v>6833.3671989792001</v>
      </c>
      <c r="AD219" s="18">
        <v>254.29601412663101</v>
      </c>
      <c r="AE219" s="18">
        <v>1109748</v>
      </c>
      <c r="AF219" s="18"/>
      <c r="AG219" s="18"/>
    </row>
    <row r="220" spans="1:33">
      <c r="A220" s="18" t="s">
        <v>865</v>
      </c>
      <c r="B220" s="18" t="s">
        <v>876</v>
      </c>
      <c r="C220" s="18" t="s">
        <v>556</v>
      </c>
      <c r="D220" s="18">
        <v>83152.154999999999</v>
      </c>
      <c r="E220" s="18">
        <v>6603</v>
      </c>
      <c r="F220" s="18">
        <v>89755.154999999999</v>
      </c>
      <c r="G220" s="18">
        <v>27940</v>
      </c>
      <c r="H220" s="18">
        <v>14392</v>
      </c>
      <c r="I220" s="18">
        <v>207</v>
      </c>
      <c r="J220" s="18">
        <v>0</v>
      </c>
      <c r="K220" s="18">
        <v>3420</v>
      </c>
      <c r="L220" s="18">
        <v>41</v>
      </c>
      <c r="M220" s="18">
        <v>3919</v>
      </c>
      <c r="N220" s="18">
        <v>6603</v>
      </c>
      <c r="O220" s="18">
        <v>337</v>
      </c>
      <c r="P220" s="18">
        <v>40381.682000000001</v>
      </c>
      <c r="Q220" s="18">
        <v>15316.15</v>
      </c>
      <c r="R220" s="18">
        <v>-3652.45</v>
      </c>
      <c r="S220" s="18">
        <v>4946.32</v>
      </c>
      <c r="T220" s="18">
        <v>56991.701999999997</v>
      </c>
      <c r="U220" s="18">
        <v>89755.154999999999</v>
      </c>
      <c r="V220" s="18">
        <v>76291.88175</v>
      </c>
      <c r="W220" s="18">
        <v>-19300.179749999999</v>
      </c>
      <c r="X220" s="18">
        <v>-13510.125824999999</v>
      </c>
      <c r="Y220" s="18">
        <v>0.84899999999999998</v>
      </c>
      <c r="Z220" s="18">
        <v>10627</v>
      </c>
      <c r="AA220" s="18">
        <v>76202.126594999994</v>
      </c>
      <c r="AB220" s="18">
        <v>77139.938973362805</v>
      </c>
      <c r="AC220" s="18">
        <v>7258.8631761892102</v>
      </c>
      <c r="AD220" s="18">
        <v>679.79199133664895</v>
      </c>
      <c r="AE220" s="18">
        <v>7224149</v>
      </c>
      <c r="AF220" s="18"/>
      <c r="AG220" s="18"/>
    </row>
    <row r="221" spans="1:33">
      <c r="A221" s="18" t="s">
        <v>865</v>
      </c>
      <c r="B221" s="18" t="s">
        <v>877</v>
      </c>
      <c r="C221" s="18" t="s">
        <v>557</v>
      </c>
      <c r="D221" s="18">
        <v>1186072.4650000001</v>
      </c>
      <c r="E221" s="18">
        <v>72305</v>
      </c>
      <c r="F221" s="18">
        <v>1258377.4650000001</v>
      </c>
      <c r="G221" s="18">
        <v>600664</v>
      </c>
      <c r="H221" s="18">
        <v>188973</v>
      </c>
      <c r="I221" s="18">
        <v>689369</v>
      </c>
      <c r="J221" s="18">
        <v>37186</v>
      </c>
      <c r="K221" s="18">
        <v>0</v>
      </c>
      <c r="L221" s="18">
        <v>671548</v>
      </c>
      <c r="M221" s="18">
        <v>42019</v>
      </c>
      <c r="N221" s="18">
        <v>72305</v>
      </c>
      <c r="O221" s="18">
        <v>3345</v>
      </c>
      <c r="P221" s="18">
        <v>868139.67920000001</v>
      </c>
      <c r="Q221" s="18">
        <v>778198.8</v>
      </c>
      <c r="R221" s="18">
        <v>-609375.19999999995</v>
      </c>
      <c r="S221" s="18">
        <v>54316.02</v>
      </c>
      <c r="T221" s="18">
        <v>1091279.2992</v>
      </c>
      <c r="U221" s="18">
        <v>1258377.4650000001</v>
      </c>
      <c r="V221" s="18">
        <v>1069620.84525</v>
      </c>
      <c r="W221" s="18">
        <v>21658.453949999999</v>
      </c>
      <c r="X221" s="18">
        <v>15160.917765</v>
      </c>
      <c r="Y221" s="18">
        <v>1.012</v>
      </c>
      <c r="Z221" s="18">
        <v>160206</v>
      </c>
      <c r="AA221" s="18">
        <v>1273477.9945799999</v>
      </c>
      <c r="AB221" s="18">
        <v>1289150.5680402799</v>
      </c>
      <c r="AC221" s="18">
        <v>8046.8307556538502</v>
      </c>
      <c r="AD221" s="18">
        <v>1467.75957080129</v>
      </c>
      <c r="AE221" s="18">
        <v>235143890</v>
      </c>
      <c r="AF221" s="18"/>
      <c r="AG221" s="18"/>
    </row>
    <row r="222" spans="1:33">
      <c r="A222" s="18" t="s">
        <v>878</v>
      </c>
      <c r="B222" s="18" t="s">
        <v>879</v>
      </c>
      <c r="C222" s="18" t="s">
        <v>559</v>
      </c>
      <c r="D222" s="18">
        <v>80981.713000000003</v>
      </c>
      <c r="E222" s="18">
        <v>6599</v>
      </c>
      <c r="F222" s="18">
        <v>87580.713000000003</v>
      </c>
      <c r="G222" s="18">
        <v>37274</v>
      </c>
      <c r="H222" s="18">
        <v>5845</v>
      </c>
      <c r="I222" s="18">
        <v>142</v>
      </c>
      <c r="J222" s="18">
        <v>0</v>
      </c>
      <c r="K222" s="18">
        <v>2533</v>
      </c>
      <c r="L222" s="18">
        <v>67</v>
      </c>
      <c r="M222" s="18">
        <v>85</v>
      </c>
      <c r="N222" s="18">
        <v>6599</v>
      </c>
      <c r="O222" s="18">
        <v>373</v>
      </c>
      <c r="P222" s="18">
        <v>53872.112200000003</v>
      </c>
      <c r="Q222" s="18">
        <v>7242</v>
      </c>
      <c r="R222" s="18">
        <v>-446.25</v>
      </c>
      <c r="S222" s="18">
        <v>5594.7</v>
      </c>
      <c r="T222" s="18">
        <v>66262.5622</v>
      </c>
      <c r="U222" s="18">
        <v>87580.713000000003</v>
      </c>
      <c r="V222" s="18">
        <v>74443.606050000002</v>
      </c>
      <c r="W222" s="18">
        <v>-8181.04385</v>
      </c>
      <c r="X222" s="18">
        <v>-5726.7306950000002</v>
      </c>
      <c r="Y222" s="18">
        <v>0.93500000000000005</v>
      </c>
      <c r="Z222" s="18">
        <v>13991</v>
      </c>
      <c r="AA222" s="18">
        <v>81887.966654999997</v>
      </c>
      <c r="AB222" s="18">
        <v>82895.754130225905</v>
      </c>
      <c r="AC222" s="18">
        <v>5924.9341812755301</v>
      </c>
      <c r="AD222" s="18">
        <v>-654.13700357703794</v>
      </c>
      <c r="AE222" s="18">
        <v>-9152031</v>
      </c>
      <c r="AF222" s="18"/>
      <c r="AG222" s="18"/>
    </row>
    <row r="223" spans="1:33">
      <c r="A223" s="18" t="s">
        <v>878</v>
      </c>
      <c r="B223" s="18" t="s">
        <v>880</v>
      </c>
      <c r="C223" s="18" t="s">
        <v>560</v>
      </c>
      <c r="D223" s="18">
        <v>85098.476999999999</v>
      </c>
      <c r="E223" s="18">
        <v>6520</v>
      </c>
      <c r="F223" s="18">
        <v>91618.476999999999</v>
      </c>
      <c r="G223" s="18">
        <v>44384</v>
      </c>
      <c r="H223" s="18">
        <v>7034</v>
      </c>
      <c r="I223" s="18">
        <v>2977</v>
      </c>
      <c r="J223" s="18">
        <v>0</v>
      </c>
      <c r="K223" s="18">
        <v>4262</v>
      </c>
      <c r="L223" s="18">
        <v>20</v>
      </c>
      <c r="M223" s="18">
        <v>10420</v>
      </c>
      <c r="N223" s="18">
        <v>6520</v>
      </c>
      <c r="O223" s="18">
        <v>1139</v>
      </c>
      <c r="P223" s="18">
        <v>64148.195200000002</v>
      </c>
      <c r="Q223" s="18">
        <v>12132.05</v>
      </c>
      <c r="R223" s="18">
        <v>-9842.15</v>
      </c>
      <c r="S223" s="18">
        <v>3770.6</v>
      </c>
      <c r="T223" s="18">
        <v>70208.695200000002</v>
      </c>
      <c r="U223" s="18">
        <v>91618.476999999999</v>
      </c>
      <c r="V223" s="18">
        <v>77875.705449999994</v>
      </c>
      <c r="W223" s="18">
        <v>-7667.0102499999803</v>
      </c>
      <c r="X223" s="18">
        <v>-5366.9071749999803</v>
      </c>
      <c r="Y223" s="18">
        <v>0.94099999999999995</v>
      </c>
      <c r="Z223" s="18">
        <v>13100</v>
      </c>
      <c r="AA223" s="18">
        <v>86212.986856999996</v>
      </c>
      <c r="AB223" s="18">
        <v>87274.001947560799</v>
      </c>
      <c r="AC223" s="18">
        <v>6662.1375532489201</v>
      </c>
      <c r="AD223" s="18">
        <v>83.066368396352999</v>
      </c>
      <c r="AE223" s="18">
        <v>1088169</v>
      </c>
      <c r="AF223" s="18"/>
      <c r="AG223" s="18"/>
    </row>
    <row r="224" spans="1:33">
      <c r="A224" s="18" t="s">
        <v>878</v>
      </c>
      <c r="B224" s="18" t="s">
        <v>881</v>
      </c>
      <c r="C224" s="18" t="s">
        <v>561</v>
      </c>
      <c r="D224" s="18">
        <v>140704.136</v>
      </c>
      <c r="E224" s="18">
        <v>6418</v>
      </c>
      <c r="F224" s="18">
        <v>147122.136</v>
      </c>
      <c r="G224" s="18">
        <v>72790</v>
      </c>
      <c r="H224" s="18">
        <v>16470</v>
      </c>
      <c r="I224" s="18">
        <v>3874</v>
      </c>
      <c r="J224" s="18">
        <v>0</v>
      </c>
      <c r="K224" s="18">
        <v>4721</v>
      </c>
      <c r="L224" s="18">
        <v>19</v>
      </c>
      <c r="M224" s="18">
        <v>4534</v>
      </c>
      <c r="N224" s="18">
        <v>6418</v>
      </c>
      <c r="O224" s="18">
        <v>480</v>
      </c>
      <c r="P224" s="18">
        <v>105203.387</v>
      </c>
      <c r="Q224" s="18">
        <v>21305.25</v>
      </c>
      <c r="R224" s="18">
        <v>-4278.05</v>
      </c>
      <c r="S224" s="18">
        <v>4684.5200000000004</v>
      </c>
      <c r="T224" s="18">
        <v>126915.107</v>
      </c>
      <c r="U224" s="18">
        <v>147122.136</v>
      </c>
      <c r="V224" s="18">
        <v>125053.8156</v>
      </c>
      <c r="W224" s="18">
        <v>1861.2914000000001</v>
      </c>
      <c r="X224" s="18">
        <v>1302.90398</v>
      </c>
      <c r="Y224" s="18">
        <v>1.0089999999999999</v>
      </c>
      <c r="Z224" s="18">
        <v>16659</v>
      </c>
      <c r="AA224" s="18">
        <v>148446.235224</v>
      </c>
      <c r="AB224" s="18">
        <v>150273.14902726299</v>
      </c>
      <c r="AC224" s="18">
        <v>9020.5383892948703</v>
      </c>
      <c r="AD224" s="18">
        <v>2441.4672044423</v>
      </c>
      <c r="AE224" s="18">
        <v>40672402</v>
      </c>
      <c r="AF224" s="18"/>
      <c r="AG224" s="18"/>
    </row>
    <row r="225" spans="1:33">
      <c r="A225" s="18" t="s">
        <v>878</v>
      </c>
      <c r="B225" s="18" t="s">
        <v>882</v>
      </c>
      <c r="C225" s="18" t="s">
        <v>562</v>
      </c>
      <c r="D225" s="18">
        <v>81569.512000000002</v>
      </c>
      <c r="E225" s="18">
        <v>2347</v>
      </c>
      <c r="F225" s="18">
        <v>83916.512000000002</v>
      </c>
      <c r="G225" s="18">
        <v>44883</v>
      </c>
      <c r="H225" s="18">
        <v>14329</v>
      </c>
      <c r="I225" s="18">
        <v>584</v>
      </c>
      <c r="J225" s="18">
        <v>0</v>
      </c>
      <c r="K225" s="18">
        <v>3035</v>
      </c>
      <c r="L225" s="18">
        <v>67</v>
      </c>
      <c r="M225" s="18">
        <v>23</v>
      </c>
      <c r="N225" s="18">
        <v>2347</v>
      </c>
      <c r="O225" s="18">
        <v>1580</v>
      </c>
      <c r="P225" s="18">
        <v>64869.399899999997</v>
      </c>
      <c r="Q225" s="18">
        <v>15255.8</v>
      </c>
      <c r="R225" s="18">
        <v>-1419.5</v>
      </c>
      <c r="S225" s="18">
        <v>1991.04</v>
      </c>
      <c r="T225" s="18">
        <v>80696.7399</v>
      </c>
      <c r="U225" s="18">
        <v>83916.512000000002</v>
      </c>
      <c r="V225" s="18">
        <v>71329.035199999998</v>
      </c>
      <c r="W225" s="18">
        <v>9367.7047000000002</v>
      </c>
      <c r="X225" s="18">
        <v>6557.39329</v>
      </c>
      <c r="Y225" s="18">
        <v>1.0780000000000001</v>
      </c>
      <c r="Z225" s="18">
        <v>8673</v>
      </c>
      <c r="AA225" s="18">
        <v>90461.999935999993</v>
      </c>
      <c r="AB225" s="18">
        <v>91575.307229408296</v>
      </c>
      <c r="AC225" s="18">
        <v>10558.665655414299</v>
      </c>
      <c r="AD225" s="18">
        <v>3979.5944705617399</v>
      </c>
      <c r="AE225" s="18">
        <v>34515023</v>
      </c>
      <c r="AF225" s="18"/>
      <c r="AG225" s="18"/>
    </row>
    <row r="226" spans="1:33">
      <c r="A226" s="18" t="s">
        <v>878</v>
      </c>
      <c r="B226" s="18" t="s">
        <v>883</v>
      </c>
      <c r="C226" s="18" t="s">
        <v>563</v>
      </c>
      <c r="D226" s="18">
        <v>149226.33499999999</v>
      </c>
      <c r="E226" s="18">
        <v>10263</v>
      </c>
      <c r="F226" s="18">
        <v>159489.33499999999</v>
      </c>
      <c r="G226" s="18">
        <v>114351</v>
      </c>
      <c r="H226" s="18">
        <v>11584</v>
      </c>
      <c r="I226" s="18">
        <v>2120</v>
      </c>
      <c r="J226" s="18">
        <v>0</v>
      </c>
      <c r="K226" s="18">
        <v>4658</v>
      </c>
      <c r="L226" s="18">
        <v>493</v>
      </c>
      <c r="M226" s="18">
        <v>23713</v>
      </c>
      <c r="N226" s="18">
        <v>10263</v>
      </c>
      <c r="O226" s="18">
        <v>563</v>
      </c>
      <c r="P226" s="18">
        <v>165271.50030000001</v>
      </c>
      <c r="Q226" s="18">
        <v>15607.7</v>
      </c>
      <c r="R226" s="18">
        <v>-21053.65</v>
      </c>
      <c r="S226" s="18">
        <v>4692.34</v>
      </c>
      <c r="T226" s="18">
        <v>164517.8903</v>
      </c>
      <c r="U226" s="18">
        <v>159489.33499999999</v>
      </c>
      <c r="V226" s="18">
        <v>135565.93474999999</v>
      </c>
      <c r="W226" s="18">
        <v>28951.955549999999</v>
      </c>
      <c r="X226" s="18">
        <v>20266.368885</v>
      </c>
      <c r="Y226" s="18">
        <v>1.127</v>
      </c>
      <c r="Z226" s="18">
        <v>25806</v>
      </c>
      <c r="AA226" s="18">
        <v>179744.480545</v>
      </c>
      <c r="AB226" s="18">
        <v>181956.57889880799</v>
      </c>
      <c r="AC226" s="18">
        <v>7050.9408237932403</v>
      </c>
      <c r="AD226" s="18">
        <v>471.86963894067202</v>
      </c>
      <c r="AE226" s="18">
        <v>12177068</v>
      </c>
      <c r="AF226" s="18"/>
      <c r="AG226" s="18"/>
    </row>
    <row r="227" spans="1:33">
      <c r="A227" s="18" t="s">
        <v>878</v>
      </c>
      <c r="B227" s="18" t="s">
        <v>884</v>
      </c>
      <c r="C227" s="18" t="s">
        <v>564</v>
      </c>
      <c r="D227" s="18">
        <v>21379.958999999999</v>
      </c>
      <c r="E227" s="18">
        <v>3449</v>
      </c>
      <c r="F227" s="18">
        <v>24828.958999999999</v>
      </c>
      <c r="G227" s="18">
        <v>21568</v>
      </c>
      <c r="H227" s="18">
        <v>4452</v>
      </c>
      <c r="I227" s="18">
        <v>79</v>
      </c>
      <c r="J227" s="18">
        <v>0</v>
      </c>
      <c r="K227" s="18">
        <v>1773</v>
      </c>
      <c r="L227" s="18">
        <v>57</v>
      </c>
      <c r="M227" s="18">
        <v>11562</v>
      </c>
      <c r="N227" s="18">
        <v>3449</v>
      </c>
      <c r="O227" s="18">
        <v>3</v>
      </c>
      <c r="P227" s="18">
        <v>31172.2304</v>
      </c>
      <c r="Q227" s="18">
        <v>5358.4</v>
      </c>
      <c r="R227" s="18">
        <v>-9878.7000000000007</v>
      </c>
      <c r="S227" s="18">
        <v>966.11</v>
      </c>
      <c r="T227" s="18">
        <v>27618.040400000002</v>
      </c>
      <c r="U227" s="18">
        <v>24828.958999999999</v>
      </c>
      <c r="V227" s="18">
        <v>21104.615150000001</v>
      </c>
      <c r="W227" s="18">
        <v>6513.4252500000102</v>
      </c>
      <c r="X227" s="18">
        <v>4559.3976750000002</v>
      </c>
      <c r="Y227" s="18">
        <v>1.1839999999999999</v>
      </c>
      <c r="Z227" s="18">
        <v>5451</v>
      </c>
      <c r="AA227" s="18">
        <v>29397.487455999999</v>
      </c>
      <c r="AB227" s="18">
        <v>29759.279558935999</v>
      </c>
      <c r="AC227" s="18">
        <v>5459.4165398892001</v>
      </c>
      <c r="AD227" s="18">
        <v>-1119.6546449633699</v>
      </c>
      <c r="AE227" s="18">
        <v>-6103237</v>
      </c>
      <c r="AF227" s="18"/>
      <c r="AG227" s="18"/>
    </row>
    <row r="228" spans="1:33">
      <c r="A228" s="18" t="s">
        <v>878</v>
      </c>
      <c r="B228" s="18" t="s">
        <v>885</v>
      </c>
      <c r="C228" s="18" t="s">
        <v>565</v>
      </c>
      <c r="D228" s="18">
        <v>159274.39199999999</v>
      </c>
      <c r="E228" s="18">
        <v>10706</v>
      </c>
      <c r="F228" s="18">
        <v>169980.39199999999</v>
      </c>
      <c r="G228" s="18">
        <v>71957</v>
      </c>
      <c r="H228" s="18">
        <v>9012</v>
      </c>
      <c r="I228" s="18">
        <v>1375</v>
      </c>
      <c r="J228" s="18">
        <v>0</v>
      </c>
      <c r="K228" s="18">
        <v>5408</v>
      </c>
      <c r="L228" s="18">
        <v>290</v>
      </c>
      <c r="M228" s="18">
        <v>5948</v>
      </c>
      <c r="N228" s="18">
        <v>10706</v>
      </c>
      <c r="O228" s="18">
        <v>263</v>
      </c>
      <c r="P228" s="18">
        <v>103999.45209999999</v>
      </c>
      <c r="Q228" s="18">
        <v>13425.75</v>
      </c>
      <c r="R228" s="18">
        <v>-5525.85</v>
      </c>
      <c r="S228" s="18">
        <v>8088.94</v>
      </c>
      <c r="T228" s="18">
        <v>119988.29210000001</v>
      </c>
      <c r="U228" s="18">
        <v>169980.39199999999</v>
      </c>
      <c r="V228" s="18">
        <v>144483.33319999999</v>
      </c>
      <c r="W228" s="18">
        <v>-24495.041099999999</v>
      </c>
      <c r="X228" s="18">
        <v>-17146.528770000001</v>
      </c>
      <c r="Y228" s="18">
        <v>0.89900000000000002</v>
      </c>
      <c r="Z228" s="18">
        <v>22852</v>
      </c>
      <c r="AA228" s="18">
        <v>152812.372408</v>
      </c>
      <c r="AB228" s="18">
        <v>154693.01984941401</v>
      </c>
      <c r="AC228" s="18">
        <v>6769.3427205239896</v>
      </c>
      <c r="AD228" s="18">
        <v>190.27153567142199</v>
      </c>
      <c r="AE228" s="18">
        <v>4348085</v>
      </c>
      <c r="AF228" s="18"/>
      <c r="AG228" s="18"/>
    </row>
    <row r="229" spans="1:33">
      <c r="A229" s="18" t="s">
        <v>878</v>
      </c>
      <c r="B229" s="18" t="s">
        <v>886</v>
      </c>
      <c r="C229" s="18" t="s">
        <v>566</v>
      </c>
      <c r="D229" s="18">
        <v>13421.162</v>
      </c>
      <c r="E229" s="18">
        <v>1775</v>
      </c>
      <c r="F229" s="18">
        <v>15196.162</v>
      </c>
      <c r="G229" s="18">
        <v>13850</v>
      </c>
      <c r="H229" s="18">
        <v>2381</v>
      </c>
      <c r="I229" s="18">
        <v>169</v>
      </c>
      <c r="J229" s="18">
        <v>0</v>
      </c>
      <c r="K229" s="18">
        <v>2242</v>
      </c>
      <c r="L229" s="18">
        <v>1</v>
      </c>
      <c r="M229" s="18">
        <v>4500</v>
      </c>
      <c r="N229" s="18">
        <v>1775</v>
      </c>
      <c r="O229" s="18">
        <v>0</v>
      </c>
      <c r="P229" s="18">
        <v>20017.404999999999</v>
      </c>
      <c r="Q229" s="18">
        <v>4073.2</v>
      </c>
      <c r="R229" s="18">
        <v>-3825.85</v>
      </c>
      <c r="S229" s="18">
        <v>743.75</v>
      </c>
      <c r="T229" s="18">
        <v>21008.505000000001</v>
      </c>
      <c r="U229" s="18">
        <v>15196.162</v>
      </c>
      <c r="V229" s="18">
        <v>12916.7377</v>
      </c>
      <c r="W229" s="18">
        <v>8091.7673000000004</v>
      </c>
      <c r="X229" s="18">
        <v>5664.23711</v>
      </c>
      <c r="Y229" s="18">
        <v>1.373</v>
      </c>
      <c r="Z229" s="18">
        <v>4271</v>
      </c>
      <c r="AA229" s="18">
        <v>20864.330426</v>
      </c>
      <c r="AB229" s="18">
        <v>21121.105770915899</v>
      </c>
      <c r="AC229" s="18">
        <v>4945.2366590765296</v>
      </c>
      <c r="AD229" s="18">
        <v>-1633.83452577603</v>
      </c>
      <c r="AE229" s="18">
        <v>-6978107</v>
      </c>
      <c r="AF229" s="18"/>
      <c r="AG229" s="18"/>
    </row>
    <row r="230" spans="1:33">
      <c r="A230" s="18" t="s">
        <v>878</v>
      </c>
      <c r="B230" s="18" t="s">
        <v>887</v>
      </c>
      <c r="C230" s="18" t="s">
        <v>567</v>
      </c>
      <c r="D230" s="18">
        <v>36461.161</v>
      </c>
      <c r="E230" s="18">
        <v>4949</v>
      </c>
      <c r="F230" s="18">
        <v>41410.161</v>
      </c>
      <c r="G230" s="18">
        <v>27359</v>
      </c>
      <c r="H230" s="18">
        <v>520</v>
      </c>
      <c r="I230" s="18">
        <v>8</v>
      </c>
      <c r="J230" s="18">
        <v>0</v>
      </c>
      <c r="K230" s="18">
        <v>4037</v>
      </c>
      <c r="L230" s="18">
        <v>0</v>
      </c>
      <c r="M230" s="18">
        <v>6950</v>
      </c>
      <c r="N230" s="18">
        <v>4949</v>
      </c>
      <c r="O230" s="18">
        <v>365</v>
      </c>
      <c r="P230" s="18">
        <v>39541.962699999996</v>
      </c>
      <c r="Q230" s="18">
        <v>3880.25</v>
      </c>
      <c r="R230" s="18">
        <v>-6217.75</v>
      </c>
      <c r="S230" s="18">
        <v>3025.15</v>
      </c>
      <c r="T230" s="18">
        <v>40229.612699999998</v>
      </c>
      <c r="U230" s="18">
        <v>41410.161</v>
      </c>
      <c r="V230" s="18">
        <v>35198.636850000003</v>
      </c>
      <c r="W230" s="18">
        <v>5030.9758499999998</v>
      </c>
      <c r="X230" s="18">
        <v>3521.6830949999999</v>
      </c>
      <c r="Y230" s="18">
        <v>1.085</v>
      </c>
      <c r="Z230" s="18">
        <v>9830</v>
      </c>
      <c r="AA230" s="18">
        <v>44930.024684999997</v>
      </c>
      <c r="AB230" s="18">
        <v>45482.974257308997</v>
      </c>
      <c r="AC230" s="18">
        <v>4626.95567215757</v>
      </c>
      <c r="AD230" s="18">
        <v>-1952.11551269499</v>
      </c>
      <c r="AE230" s="18">
        <v>-19189295</v>
      </c>
      <c r="AF230" s="18"/>
      <c r="AG230" s="18"/>
    </row>
    <row r="231" spans="1:33">
      <c r="A231" s="18" t="s">
        <v>878</v>
      </c>
      <c r="B231" s="18" t="s">
        <v>888</v>
      </c>
      <c r="C231" s="18" t="s">
        <v>568</v>
      </c>
      <c r="D231" s="18">
        <v>907980.00699999998</v>
      </c>
      <c r="E231" s="18">
        <v>72765</v>
      </c>
      <c r="F231" s="18">
        <v>980745.00699999998</v>
      </c>
      <c r="G231" s="18">
        <v>320112</v>
      </c>
      <c r="H231" s="18">
        <v>243473</v>
      </c>
      <c r="I231" s="18">
        <v>16814</v>
      </c>
      <c r="J231" s="18">
        <v>0</v>
      </c>
      <c r="K231" s="18">
        <v>6649</v>
      </c>
      <c r="L231" s="18">
        <v>0</v>
      </c>
      <c r="M231" s="18">
        <v>0</v>
      </c>
      <c r="N231" s="18">
        <v>72765</v>
      </c>
      <c r="O231" s="18">
        <v>842</v>
      </c>
      <c r="P231" s="18">
        <v>462657.87359999999</v>
      </c>
      <c r="Q231" s="18">
        <v>226895.6</v>
      </c>
      <c r="R231" s="18">
        <v>-715.7</v>
      </c>
      <c r="S231" s="18">
        <v>61850.25</v>
      </c>
      <c r="T231" s="18">
        <v>750688.02359999996</v>
      </c>
      <c r="U231" s="18">
        <v>980745.00699999998</v>
      </c>
      <c r="V231" s="18">
        <v>833633.25595000002</v>
      </c>
      <c r="W231" s="18">
        <v>-82945.232349999904</v>
      </c>
      <c r="X231" s="18">
        <v>-58061.662644999997</v>
      </c>
      <c r="Y231" s="18">
        <v>0.94099999999999995</v>
      </c>
      <c r="Z231" s="18">
        <v>160693</v>
      </c>
      <c r="AA231" s="18">
        <v>922881.05158700002</v>
      </c>
      <c r="AB231" s="18">
        <v>934238.86156695802</v>
      </c>
      <c r="AC231" s="18">
        <v>5813.81181238111</v>
      </c>
      <c r="AD231" s="18">
        <v>-765.25937247145202</v>
      </c>
      <c r="AE231" s="18">
        <v>-122971824</v>
      </c>
      <c r="AF231" s="18"/>
      <c r="AG231" s="18"/>
    </row>
    <row r="232" spans="1:33">
      <c r="A232" s="18" t="s">
        <v>889</v>
      </c>
      <c r="B232" s="18" t="s">
        <v>890</v>
      </c>
      <c r="C232" s="18" t="s">
        <v>570</v>
      </c>
      <c r="D232" s="18">
        <v>124116.405</v>
      </c>
      <c r="E232" s="18">
        <v>6735</v>
      </c>
      <c r="F232" s="18">
        <v>130851.405</v>
      </c>
      <c r="G232" s="18">
        <v>84790</v>
      </c>
      <c r="H232" s="18">
        <v>11266</v>
      </c>
      <c r="I232" s="18">
        <v>1729</v>
      </c>
      <c r="J232" s="18">
        <v>0</v>
      </c>
      <c r="K232" s="18">
        <v>5721</v>
      </c>
      <c r="L232" s="18">
        <v>352</v>
      </c>
      <c r="M232" s="18">
        <v>6742</v>
      </c>
      <c r="N232" s="18">
        <v>6735</v>
      </c>
      <c r="O232" s="18">
        <v>190</v>
      </c>
      <c r="P232" s="18">
        <v>122546.98699999999</v>
      </c>
      <c r="Q232" s="18">
        <v>15908.6</v>
      </c>
      <c r="R232" s="18">
        <v>-6191.4</v>
      </c>
      <c r="S232" s="18">
        <v>4578.6099999999997</v>
      </c>
      <c r="T232" s="18">
        <v>136842.79699999999</v>
      </c>
      <c r="U232" s="18">
        <v>130851.405</v>
      </c>
      <c r="V232" s="18">
        <v>111223.69425</v>
      </c>
      <c r="W232" s="18">
        <v>25619.102749999998</v>
      </c>
      <c r="X232" s="18">
        <v>17933.371924999999</v>
      </c>
      <c r="Y232" s="18">
        <v>1.137</v>
      </c>
      <c r="Z232" s="18">
        <v>22447</v>
      </c>
      <c r="AA232" s="18">
        <v>148778.04748499999</v>
      </c>
      <c r="AB232" s="18">
        <v>150609.04487043599</v>
      </c>
      <c r="AC232" s="18">
        <v>6709.5400218486002</v>
      </c>
      <c r="AD232" s="18">
        <v>130.46883699603899</v>
      </c>
      <c r="AE232" s="18">
        <v>2928634</v>
      </c>
      <c r="AF232" s="18"/>
      <c r="AG232" s="18"/>
    </row>
    <row r="233" spans="1:33">
      <c r="A233" s="18" t="s">
        <v>889</v>
      </c>
      <c r="B233" s="18" t="s">
        <v>891</v>
      </c>
      <c r="C233" s="18" t="s">
        <v>571</v>
      </c>
      <c r="D233" s="18">
        <v>354608.38500000001</v>
      </c>
      <c r="E233" s="18">
        <v>40565</v>
      </c>
      <c r="F233" s="18">
        <v>395173.38500000001</v>
      </c>
      <c r="G233" s="18">
        <v>233530</v>
      </c>
      <c r="H233" s="18">
        <v>39082</v>
      </c>
      <c r="I233" s="18">
        <v>3105</v>
      </c>
      <c r="J233" s="18">
        <v>0</v>
      </c>
      <c r="K233" s="18">
        <v>18366</v>
      </c>
      <c r="L233" s="18">
        <v>693</v>
      </c>
      <c r="M233" s="18">
        <v>64428</v>
      </c>
      <c r="N233" s="18">
        <v>40565</v>
      </c>
      <c r="O233" s="18">
        <v>2862</v>
      </c>
      <c r="P233" s="18">
        <v>337520.90899999999</v>
      </c>
      <c r="Q233" s="18">
        <v>51470.05</v>
      </c>
      <c r="R233" s="18">
        <v>-57785.55</v>
      </c>
      <c r="S233" s="18">
        <v>23527.49</v>
      </c>
      <c r="T233" s="18">
        <v>354732.89899999998</v>
      </c>
      <c r="U233" s="18">
        <v>395173.38500000001</v>
      </c>
      <c r="V233" s="18">
        <v>335897.37725000002</v>
      </c>
      <c r="W233" s="18">
        <v>18835.52175</v>
      </c>
      <c r="X233" s="18">
        <v>13184.865225</v>
      </c>
      <c r="Y233" s="18">
        <v>1.0329999999999999</v>
      </c>
      <c r="Z233" s="18">
        <v>51384</v>
      </c>
      <c r="AA233" s="18">
        <v>408214.10670499998</v>
      </c>
      <c r="AB233" s="18">
        <v>413237.95917994401</v>
      </c>
      <c r="AC233" s="18">
        <v>8042.1524050277103</v>
      </c>
      <c r="AD233" s="18">
        <v>1463.0812201751401</v>
      </c>
      <c r="AE233" s="18">
        <v>75178965</v>
      </c>
      <c r="AF233" s="18"/>
      <c r="AG233" s="18"/>
    </row>
    <row r="234" spans="1:33">
      <c r="A234" s="18" t="s">
        <v>889</v>
      </c>
      <c r="B234" s="18" t="s">
        <v>892</v>
      </c>
      <c r="C234" s="18" t="s">
        <v>572</v>
      </c>
      <c r="D234" s="18">
        <v>395807.70199999999</v>
      </c>
      <c r="E234" s="18">
        <v>34150</v>
      </c>
      <c r="F234" s="18">
        <v>429957.70199999999</v>
      </c>
      <c r="G234" s="18">
        <v>175074</v>
      </c>
      <c r="H234" s="18">
        <v>62511</v>
      </c>
      <c r="I234" s="18">
        <v>11616</v>
      </c>
      <c r="J234" s="18">
        <v>0</v>
      </c>
      <c r="K234" s="18">
        <v>7568</v>
      </c>
      <c r="L234" s="18">
        <v>43</v>
      </c>
      <c r="M234" s="18">
        <v>610</v>
      </c>
      <c r="N234" s="18">
        <v>34150</v>
      </c>
      <c r="O234" s="18">
        <v>133</v>
      </c>
      <c r="P234" s="18">
        <v>253034.4522</v>
      </c>
      <c r="Q234" s="18">
        <v>69440.75</v>
      </c>
      <c r="R234" s="18">
        <v>-668.1</v>
      </c>
      <c r="S234" s="18">
        <v>28923.8</v>
      </c>
      <c r="T234" s="18">
        <v>350730.90220000001</v>
      </c>
      <c r="U234" s="18">
        <v>429957.70199999999</v>
      </c>
      <c r="V234" s="18">
        <v>365464.04670000001</v>
      </c>
      <c r="W234" s="18">
        <v>-14733.1445</v>
      </c>
      <c r="X234" s="18">
        <v>-10313.201150000001</v>
      </c>
      <c r="Y234" s="18">
        <v>0.97599999999999998</v>
      </c>
      <c r="Z234" s="18">
        <v>59892</v>
      </c>
      <c r="AA234" s="18">
        <v>419638.717152</v>
      </c>
      <c r="AB234" s="18">
        <v>424803.17122920702</v>
      </c>
      <c r="AC234" s="18">
        <v>7092.81992969357</v>
      </c>
      <c r="AD234" s="18">
        <v>513.74874484100599</v>
      </c>
      <c r="AE234" s="18">
        <v>30769440</v>
      </c>
      <c r="AF234" s="18"/>
      <c r="AG234" s="18"/>
    </row>
    <row r="235" spans="1:33">
      <c r="A235" s="18" t="s">
        <v>889</v>
      </c>
      <c r="B235" s="18" t="s">
        <v>893</v>
      </c>
      <c r="C235" s="18" t="s">
        <v>573</v>
      </c>
      <c r="D235" s="18">
        <v>61510.624000000003</v>
      </c>
      <c r="E235" s="18">
        <v>7451</v>
      </c>
      <c r="F235" s="18">
        <v>68961.623999999996</v>
      </c>
      <c r="G235" s="18">
        <v>32165</v>
      </c>
      <c r="H235" s="18">
        <v>7007</v>
      </c>
      <c r="I235" s="18">
        <v>235</v>
      </c>
      <c r="J235" s="18">
        <v>0</v>
      </c>
      <c r="K235" s="18">
        <v>4657</v>
      </c>
      <c r="L235" s="18">
        <v>916</v>
      </c>
      <c r="M235" s="18">
        <v>0</v>
      </c>
      <c r="N235" s="18">
        <v>7451</v>
      </c>
      <c r="O235" s="18">
        <v>0</v>
      </c>
      <c r="P235" s="18">
        <v>46488.074500000002</v>
      </c>
      <c r="Q235" s="18">
        <v>10114.15</v>
      </c>
      <c r="R235" s="18">
        <v>-778.6</v>
      </c>
      <c r="S235" s="18">
        <v>6333.35</v>
      </c>
      <c r="T235" s="18">
        <v>62156.974499999997</v>
      </c>
      <c r="U235" s="18">
        <v>68961.623999999996</v>
      </c>
      <c r="V235" s="18">
        <v>58617.380400000002</v>
      </c>
      <c r="W235" s="18">
        <v>3539.5940999999898</v>
      </c>
      <c r="X235" s="18">
        <v>2477.71587</v>
      </c>
      <c r="Y235" s="18">
        <v>1.036</v>
      </c>
      <c r="Z235" s="18">
        <v>10383</v>
      </c>
      <c r="AA235" s="18">
        <v>71444.242463999995</v>
      </c>
      <c r="AB235" s="18">
        <v>72323.500011516895</v>
      </c>
      <c r="AC235" s="18">
        <v>6965.5687192060996</v>
      </c>
      <c r="AD235" s="18">
        <v>386.49753435353199</v>
      </c>
      <c r="AE235" s="18">
        <v>4013004</v>
      </c>
      <c r="AF235" s="18"/>
      <c r="AG235" s="18"/>
    </row>
    <row r="236" spans="1:33">
      <c r="A236" s="18" t="s">
        <v>889</v>
      </c>
      <c r="B236" s="18" t="s">
        <v>894</v>
      </c>
      <c r="C236" s="18" t="s">
        <v>574</v>
      </c>
      <c r="D236" s="18">
        <v>87374.979000000007</v>
      </c>
      <c r="E236" s="18">
        <v>13773</v>
      </c>
      <c r="F236" s="18">
        <v>101147.97900000001</v>
      </c>
      <c r="G236" s="18">
        <v>66707</v>
      </c>
      <c r="H236" s="18">
        <v>4520</v>
      </c>
      <c r="I236" s="18">
        <v>719</v>
      </c>
      <c r="J236" s="18">
        <v>0</v>
      </c>
      <c r="K236" s="18">
        <v>3984</v>
      </c>
      <c r="L236" s="18">
        <v>199</v>
      </c>
      <c r="M236" s="18">
        <v>21078</v>
      </c>
      <c r="N236" s="18">
        <v>13773</v>
      </c>
      <c r="O236" s="18">
        <v>1188</v>
      </c>
      <c r="P236" s="18">
        <v>96411.627099999998</v>
      </c>
      <c r="Q236" s="18">
        <v>7839.55</v>
      </c>
      <c r="R236" s="18">
        <v>-19095.25</v>
      </c>
      <c r="S236" s="18">
        <v>8123.79</v>
      </c>
      <c r="T236" s="18">
        <v>93279.717099999994</v>
      </c>
      <c r="U236" s="18">
        <v>101147.97900000001</v>
      </c>
      <c r="V236" s="18">
        <v>85975.782149999999</v>
      </c>
      <c r="W236" s="18">
        <v>7303.9349500000098</v>
      </c>
      <c r="X236" s="18">
        <v>5112.75446500001</v>
      </c>
      <c r="Y236" s="18">
        <v>1.0509999999999999</v>
      </c>
      <c r="Z236" s="18">
        <v>15297</v>
      </c>
      <c r="AA236" s="18">
        <v>106306.525929</v>
      </c>
      <c r="AB236" s="18">
        <v>107614.83030804701</v>
      </c>
      <c r="AC236" s="18">
        <v>7035.0284570861804</v>
      </c>
      <c r="AD236" s="18">
        <v>455.95727223361899</v>
      </c>
      <c r="AE236" s="18">
        <v>6974778</v>
      </c>
      <c r="AF236" s="18"/>
      <c r="AG236" s="18"/>
    </row>
    <row r="237" spans="1:33">
      <c r="A237" s="18" t="s">
        <v>889</v>
      </c>
      <c r="B237" s="18" t="s">
        <v>895</v>
      </c>
      <c r="C237" s="18" t="s">
        <v>575</v>
      </c>
      <c r="D237" s="18">
        <v>48817.139000000003</v>
      </c>
      <c r="E237" s="18">
        <v>4081</v>
      </c>
      <c r="F237" s="18">
        <v>52898.139000000003</v>
      </c>
      <c r="G237" s="18">
        <v>37015</v>
      </c>
      <c r="H237" s="18">
        <v>2762</v>
      </c>
      <c r="I237" s="18">
        <v>777</v>
      </c>
      <c r="J237" s="18">
        <v>0</v>
      </c>
      <c r="K237" s="18">
        <v>3760</v>
      </c>
      <c r="L237" s="18">
        <v>54</v>
      </c>
      <c r="M237" s="18">
        <v>8798</v>
      </c>
      <c r="N237" s="18">
        <v>4081</v>
      </c>
      <c r="O237" s="18">
        <v>7</v>
      </c>
      <c r="P237" s="18">
        <v>53497.779499999997</v>
      </c>
      <c r="Q237" s="18">
        <v>6204.15</v>
      </c>
      <c r="R237" s="18">
        <v>-7530.15</v>
      </c>
      <c r="S237" s="18">
        <v>1973.19</v>
      </c>
      <c r="T237" s="18">
        <v>54144.969499999999</v>
      </c>
      <c r="U237" s="18">
        <v>52898.139000000003</v>
      </c>
      <c r="V237" s="18">
        <v>44963.418149999998</v>
      </c>
      <c r="W237" s="18">
        <v>9181.5513500000106</v>
      </c>
      <c r="X237" s="18">
        <v>6427.0859450000098</v>
      </c>
      <c r="Y237" s="18">
        <v>1.121</v>
      </c>
      <c r="Z237" s="18">
        <v>16109</v>
      </c>
      <c r="AA237" s="18">
        <v>59298.813819000003</v>
      </c>
      <c r="AB237" s="18">
        <v>60028.598722736999</v>
      </c>
      <c r="AC237" s="18">
        <v>3726.4013112382499</v>
      </c>
      <c r="AD237" s="18">
        <v>-2852.6698736143098</v>
      </c>
      <c r="AE237" s="18">
        <v>-45953659</v>
      </c>
      <c r="AF237" s="18"/>
      <c r="AG237" s="18"/>
    </row>
    <row r="238" spans="1:33">
      <c r="A238" s="18" t="s">
        <v>889</v>
      </c>
      <c r="B238" s="18" t="s">
        <v>896</v>
      </c>
      <c r="C238" s="18" t="s">
        <v>576</v>
      </c>
      <c r="D238" s="18">
        <v>176355.144</v>
      </c>
      <c r="E238" s="18">
        <v>13107</v>
      </c>
      <c r="F238" s="18">
        <v>189462.144</v>
      </c>
      <c r="G238" s="18">
        <v>96407</v>
      </c>
      <c r="H238" s="18">
        <v>49533</v>
      </c>
      <c r="I238" s="18">
        <v>5305</v>
      </c>
      <c r="J238" s="18">
        <v>0</v>
      </c>
      <c r="K238" s="18">
        <v>1005</v>
      </c>
      <c r="L238" s="18">
        <v>1996</v>
      </c>
      <c r="M238" s="18">
        <v>31683</v>
      </c>
      <c r="N238" s="18">
        <v>13107</v>
      </c>
      <c r="O238" s="18">
        <v>2233</v>
      </c>
      <c r="P238" s="18">
        <v>139337.03709999999</v>
      </c>
      <c r="Q238" s="18">
        <v>47466.55</v>
      </c>
      <c r="R238" s="18">
        <v>-30525.200000000001</v>
      </c>
      <c r="S238" s="18">
        <v>5754.84</v>
      </c>
      <c r="T238" s="18">
        <v>162033.22709999999</v>
      </c>
      <c r="U238" s="18">
        <v>189462.144</v>
      </c>
      <c r="V238" s="18">
        <v>161042.8224</v>
      </c>
      <c r="W238" s="18">
        <v>990.40469999998504</v>
      </c>
      <c r="X238" s="18">
        <v>693.28328999998905</v>
      </c>
      <c r="Y238" s="18">
        <v>1.004</v>
      </c>
      <c r="Z238" s="18">
        <v>26584</v>
      </c>
      <c r="AA238" s="18">
        <v>190219.99257599999</v>
      </c>
      <c r="AB238" s="18">
        <v>192561.01206746299</v>
      </c>
      <c r="AC238" s="18">
        <v>7243.49278014833</v>
      </c>
      <c r="AD238" s="18">
        <v>664.42159529576702</v>
      </c>
      <c r="AE238" s="18">
        <v>17662984</v>
      </c>
      <c r="AF238" s="18"/>
      <c r="AG238" s="18"/>
    </row>
    <row r="239" spans="1:33">
      <c r="A239" s="18" t="s">
        <v>889</v>
      </c>
      <c r="B239" s="18" t="s">
        <v>897</v>
      </c>
      <c r="C239" s="18" t="s">
        <v>577</v>
      </c>
      <c r="D239" s="18">
        <v>49311.675000000003</v>
      </c>
      <c r="E239" s="18">
        <v>4838</v>
      </c>
      <c r="F239" s="18">
        <v>54149.675000000003</v>
      </c>
      <c r="G239" s="18">
        <v>39627</v>
      </c>
      <c r="H239" s="18">
        <v>5612</v>
      </c>
      <c r="I239" s="18">
        <v>1462</v>
      </c>
      <c r="J239" s="18">
        <v>0</v>
      </c>
      <c r="K239" s="18">
        <v>2885</v>
      </c>
      <c r="L239" s="18">
        <v>16</v>
      </c>
      <c r="M239" s="18">
        <v>11145</v>
      </c>
      <c r="N239" s="18">
        <v>4838</v>
      </c>
      <c r="O239" s="18">
        <v>16</v>
      </c>
      <c r="P239" s="18">
        <v>57272.903100000003</v>
      </c>
      <c r="Q239" s="18">
        <v>8465.15</v>
      </c>
      <c r="R239" s="18">
        <v>-9500.4500000000007</v>
      </c>
      <c r="S239" s="18">
        <v>2217.65</v>
      </c>
      <c r="T239" s="18">
        <v>58455.253100000002</v>
      </c>
      <c r="U239" s="18">
        <v>54149.675000000003</v>
      </c>
      <c r="V239" s="18">
        <v>46027.223749999997</v>
      </c>
      <c r="W239" s="18">
        <v>12428.029350000001</v>
      </c>
      <c r="X239" s="18">
        <v>8699.6205449999998</v>
      </c>
      <c r="Y239" s="18">
        <v>1.161</v>
      </c>
      <c r="Z239" s="18">
        <v>10186</v>
      </c>
      <c r="AA239" s="18">
        <v>62867.772675</v>
      </c>
      <c r="AB239" s="18">
        <v>63641.480418460596</v>
      </c>
      <c r="AC239" s="18">
        <v>6247.9364243530899</v>
      </c>
      <c r="AD239" s="18">
        <v>-331.13476049947701</v>
      </c>
      <c r="AE239" s="18">
        <v>-3372939</v>
      </c>
      <c r="AF239" s="18"/>
      <c r="AG239" s="18"/>
    </row>
    <row r="240" spans="1:33">
      <c r="A240" s="18" t="s">
        <v>889</v>
      </c>
      <c r="B240" s="18" t="s">
        <v>898</v>
      </c>
      <c r="C240" s="18" t="s">
        <v>578</v>
      </c>
      <c r="D240" s="18">
        <v>154575.09899999999</v>
      </c>
      <c r="E240" s="18">
        <v>13132</v>
      </c>
      <c r="F240" s="18">
        <v>167707.09899999999</v>
      </c>
      <c r="G240" s="18">
        <v>79021</v>
      </c>
      <c r="H240" s="18">
        <v>19034</v>
      </c>
      <c r="I240" s="18">
        <v>7263</v>
      </c>
      <c r="J240" s="18">
        <v>0</v>
      </c>
      <c r="K240" s="18">
        <v>4741</v>
      </c>
      <c r="L240" s="18">
        <v>4702</v>
      </c>
      <c r="M240" s="18">
        <v>1872</v>
      </c>
      <c r="N240" s="18">
        <v>13132</v>
      </c>
      <c r="O240" s="18">
        <v>2339</v>
      </c>
      <c r="P240" s="18">
        <v>114209.05130000001</v>
      </c>
      <c r="Q240" s="18">
        <v>26382.3</v>
      </c>
      <c r="R240" s="18">
        <v>-7576.05</v>
      </c>
      <c r="S240" s="18">
        <v>10843.96</v>
      </c>
      <c r="T240" s="18">
        <v>143859.26130000001</v>
      </c>
      <c r="U240" s="18">
        <v>167707.09899999999</v>
      </c>
      <c r="V240" s="18">
        <v>142551.03414999999</v>
      </c>
      <c r="W240" s="18">
        <v>1308.2271500000199</v>
      </c>
      <c r="X240" s="18">
        <v>915.75900500001399</v>
      </c>
      <c r="Y240" s="18">
        <v>1.0049999999999999</v>
      </c>
      <c r="Z240" s="18">
        <v>20527</v>
      </c>
      <c r="AA240" s="18">
        <v>168545.63449500001</v>
      </c>
      <c r="AB240" s="18">
        <v>170619.909707666</v>
      </c>
      <c r="AC240" s="18">
        <v>8311.9749455675792</v>
      </c>
      <c r="AD240" s="18">
        <v>1732.9037607150101</v>
      </c>
      <c r="AE240" s="18">
        <v>35571315</v>
      </c>
      <c r="AF240" s="18"/>
      <c r="AG240" s="18"/>
    </row>
    <row r="241" spans="1:33">
      <c r="A241" s="18" t="s">
        <v>889</v>
      </c>
      <c r="B241" s="18" t="s">
        <v>899</v>
      </c>
      <c r="C241" s="18" t="s">
        <v>579</v>
      </c>
      <c r="D241" s="18">
        <v>32450.516</v>
      </c>
      <c r="E241" s="18">
        <v>4193</v>
      </c>
      <c r="F241" s="18">
        <v>36643.516000000003</v>
      </c>
      <c r="G241" s="18">
        <v>20608</v>
      </c>
      <c r="H241" s="18">
        <v>2473</v>
      </c>
      <c r="I241" s="18">
        <v>278</v>
      </c>
      <c r="J241" s="18">
        <v>0</v>
      </c>
      <c r="K241" s="18">
        <v>3154</v>
      </c>
      <c r="L241" s="18">
        <v>1</v>
      </c>
      <c r="M241" s="18">
        <v>7564</v>
      </c>
      <c r="N241" s="18">
        <v>4193</v>
      </c>
      <c r="O241" s="18">
        <v>1043</v>
      </c>
      <c r="P241" s="18">
        <v>29784.742399999999</v>
      </c>
      <c r="Q241" s="18">
        <v>5019.25</v>
      </c>
      <c r="R241" s="18">
        <v>-7316.8</v>
      </c>
      <c r="S241" s="18">
        <v>2278.17</v>
      </c>
      <c r="T241" s="18">
        <v>29765.362400000002</v>
      </c>
      <c r="U241" s="18">
        <v>36643.516000000003</v>
      </c>
      <c r="V241" s="18">
        <v>31146.988600000001</v>
      </c>
      <c r="W241" s="18">
        <v>-1381.6261999999999</v>
      </c>
      <c r="X241" s="18">
        <v>-967.13833999999702</v>
      </c>
      <c r="Y241" s="18">
        <v>0.97399999999999998</v>
      </c>
      <c r="Z241" s="18">
        <v>6866</v>
      </c>
      <c r="AA241" s="18">
        <v>35690.784584000001</v>
      </c>
      <c r="AB241" s="18">
        <v>36130.027700589802</v>
      </c>
      <c r="AC241" s="18">
        <v>5262.1654093489296</v>
      </c>
      <c r="AD241" s="18">
        <v>-1316.9057755036299</v>
      </c>
      <c r="AE241" s="18">
        <v>-9041875</v>
      </c>
      <c r="AF241" s="18"/>
      <c r="AG241" s="18"/>
    </row>
    <row r="242" spans="1:33">
      <c r="A242" s="18" t="s">
        <v>889</v>
      </c>
      <c r="B242" s="18" t="s">
        <v>900</v>
      </c>
      <c r="C242" s="18" t="s">
        <v>580</v>
      </c>
      <c r="D242" s="18">
        <v>73819.975999999995</v>
      </c>
      <c r="E242" s="18">
        <v>5299</v>
      </c>
      <c r="F242" s="18">
        <v>79118.975999999995</v>
      </c>
      <c r="G242" s="18">
        <v>38701</v>
      </c>
      <c r="H242" s="18">
        <v>1450</v>
      </c>
      <c r="I242" s="18">
        <v>5823</v>
      </c>
      <c r="J242" s="18">
        <v>0</v>
      </c>
      <c r="K242" s="18">
        <v>3272</v>
      </c>
      <c r="L242" s="18">
        <v>516</v>
      </c>
      <c r="M242" s="18">
        <v>0</v>
      </c>
      <c r="N242" s="18">
        <v>5299</v>
      </c>
      <c r="O242" s="18">
        <v>985</v>
      </c>
      <c r="P242" s="18">
        <v>55934.5553</v>
      </c>
      <c r="Q242" s="18">
        <v>8963.25</v>
      </c>
      <c r="R242" s="18">
        <v>-1275.8499999999999</v>
      </c>
      <c r="S242" s="18">
        <v>4504.1499999999996</v>
      </c>
      <c r="T242" s="18">
        <v>68126.105299999996</v>
      </c>
      <c r="U242" s="18">
        <v>79118.975999999995</v>
      </c>
      <c r="V242" s="18">
        <v>67251.1296</v>
      </c>
      <c r="W242" s="18">
        <v>874.97569999999496</v>
      </c>
      <c r="X242" s="18">
        <v>612.48298999999702</v>
      </c>
      <c r="Y242" s="18">
        <v>1.008</v>
      </c>
      <c r="Z242" s="18">
        <v>11024</v>
      </c>
      <c r="AA242" s="18">
        <v>79751.927807999993</v>
      </c>
      <c r="AB242" s="18">
        <v>80733.427254782393</v>
      </c>
      <c r="AC242" s="18">
        <v>7323.4240978576199</v>
      </c>
      <c r="AD242" s="18">
        <v>744.35291300505696</v>
      </c>
      <c r="AE242" s="18">
        <v>8205747</v>
      </c>
      <c r="AF242" s="18"/>
      <c r="AG242" s="18"/>
    </row>
    <row r="243" spans="1:33">
      <c r="A243" s="18" t="s">
        <v>889</v>
      </c>
      <c r="B243" s="18" t="s">
        <v>901</v>
      </c>
      <c r="C243" s="18" t="s">
        <v>581</v>
      </c>
      <c r="D243" s="18">
        <v>70858.945999999996</v>
      </c>
      <c r="E243" s="18">
        <v>3090</v>
      </c>
      <c r="F243" s="18">
        <v>73948.945999999996</v>
      </c>
      <c r="G243" s="18">
        <v>27672</v>
      </c>
      <c r="H243" s="18">
        <v>10576</v>
      </c>
      <c r="I243" s="18">
        <v>630</v>
      </c>
      <c r="J243" s="18">
        <v>0</v>
      </c>
      <c r="K243" s="18">
        <v>3006</v>
      </c>
      <c r="L243" s="18">
        <v>207</v>
      </c>
      <c r="M243" s="18">
        <v>0</v>
      </c>
      <c r="N243" s="18">
        <v>3090</v>
      </c>
      <c r="O243" s="18">
        <v>0</v>
      </c>
      <c r="P243" s="18">
        <v>39994.3416</v>
      </c>
      <c r="Q243" s="18">
        <v>12080.2</v>
      </c>
      <c r="R243" s="18">
        <v>-175.95</v>
      </c>
      <c r="S243" s="18">
        <v>2626.5</v>
      </c>
      <c r="T243" s="18">
        <v>54525.0916</v>
      </c>
      <c r="U243" s="18">
        <v>73948.945999999996</v>
      </c>
      <c r="V243" s="18">
        <v>62856.604099999997</v>
      </c>
      <c r="W243" s="18">
        <v>-8331.5125000000007</v>
      </c>
      <c r="X243" s="18">
        <v>-5832.0587500000001</v>
      </c>
      <c r="Y243" s="18">
        <v>0.92100000000000004</v>
      </c>
      <c r="Z243" s="18">
        <v>10820</v>
      </c>
      <c r="AA243" s="18">
        <v>68106.979265999995</v>
      </c>
      <c r="AB243" s="18">
        <v>68945.1654303838</v>
      </c>
      <c r="AC243" s="18">
        <v>6372.01159245691</v>
      </c>
      <c r="AD243" s="18">
        <v>-207.059592395653</v>
      </c>
      <c r="AE243" s="18">
        <v>-2240385</v>
      </c>
      <c r="AF243" s="18"/>
      <c r="AG243" s="18"/>
    </row>
    <row r="244" spans="1:33">
      <c r="A244" s="18" t="s">
        <v>889</v>
      </c>
      <c r="B244" s="18" t="s">
        <v>902</v>
      </c>
      <c r="C244" s="18" t="s">
        <v>582</v>
      </c>
      <c r="D244" s="18">
        <v>62267.163</v>
      </c>
      <c r="E244" s="18">
        <v>4802</v>
      </c>
      <c r="F244" s="18">
        <v>67069.163</v>
      </c>
      <c r="G244" s="18">
        <v>37475</v>
      </c>
      <c r="H244" s="18">
        <v>6992</v>
      </c>
      <c r="I244" s="18">
        <v>201</v>
      </c>
      <c r="J244" s="18">
        <v>0</v>
      </c>
      <c r="K244" s="18">
        <v>3291</v>
      </c>
      <c r="L244" s="18">
        <v>-20</v>
      </c>
      <c r="M244" s="18">
        <v>9656</v>
      </c>
      <c r="N244" s="18">
        <v>4802</v>
      </c>
      <c r="O244" s="18">
        <v>0</v>
      </c>
      <c r="P244" s="18">
        <v>54162.6175</v>
      </c>
      <c r="Q244" s="18">
        <v>8911.4</v>
      </c>
      <c r="R244" s="18">
        <v>-8190.6</v>
      </c>
      <c r="S244" s="18">
        <v>2440.1799999999998</v>
      </c>
      <c r="T244" s="18">
        <v>57323.597500000003</v>
      </c>
      <c r="U244" s="18">
        <v>67069.163</v>
      </c>
      <c r="V244" s="18">
        <v>57008.788549999997</v>
      </c>
      <c r="W244" s="18">
        <v>314.80895000000601</v>
      </c>
      <c r="X244" s="18">
        <v>220.36626500000401</v>
      </c>
      <c r="Y244" s="18">
        <v>1.0029999999999999</v>
      </c>
      <c r="Z244" s="18">
        <v>11234</v>
      </c>
      <c r="AA244" s="18">
        <v>67270.370488999994</v>
      </c>
      <c r="AB244" s="18">
        <v>68098.260588142904</v>
      </c>
      <c r="AC244" s="18">
        <v>6061.7999455352401</v>
      </c>
      <c r="AD244" s="18">
        <v>-517.27123931732501</v>
      </c>
      <c r="AE244" s="18">
        <v>-5811025</v>
      </c>
      <c r="AF244" s="18"/>
      <c r="AG244" s="18"/>
    </row>
    <row r="245" spans="1:33">
      <c r="A245" s="18" t="s">
        <v>889</v>
      </c>
      <c r="B245" s="18" t="s">
        <v>903</v>
      </c>
      <c r="C245" s="18" t="s">
        <v>583</v>
      </c>
      <c r="D245" s="18">
        <v>47014.758999999998</v>
      </c>
      <c r="E245" s="18">
        <v>3702</v>
      </c>
      <c r="F245" s="18">
        <v>50716.758999999998</v>
      </c>
      <c r="G245" s="18">
        <v>24517</v>
      </c>
      <c r="H245" s="18">
        <v>14377</v>
      </c>
      <c r="I245" s="18">
        <v>145</v>
      </c>
      <c r="J245" s="18">
        <v>0</v>
      </c>
      <c r="K245" s="18">
        <v>3009</v>
      </c>
      <c r="L245" s="18">
        <v>62</v>
      </c>
      <c r="M245" s="18">
        <v>7447</v>
      </c>
      <c r="N245" s="18">
        <v>3702</v>
      </c>
      <c r="O245" s="18">
        <v>218</v>
      </c>
      <c r="P245" s="18">
        <v>35434.420100000003</v>
      </c>
      <c r="Q245" s="18">
        <v>14901.35</v>
      </c>
      <c r="R245" s="18">
        <v>-6567.95</v>
      </c>
      <c r="S245" s="18">
        <v>1880.71</v>
      </c>
      <c r="T245" s="18">
        <v>45648.530100000004</v>
      </c>
      <c r="U245" s="18">
        <v>50716.758999999998</v>
      </c>
      <c r="V245" s="18">
        <v>43109.245150000002</v>
      </c>
      <c r="W245" s="18">
        <v>2539.2849500000102</v>
      </c>
      <c r="X245" s="18">
        <v>1777.4994650000101</v>
      </c>
      <c r="Y245" s="18">
        <v>1.0349999999999999</v>
      </c>
      <c r="Z245" s="18">
        <v>6747</v>
      </c>
      <c r="AA245" s="18">
        <v>52491.845565000003</v>
      </c>
      <c r="AB245" s="18">
        <v>53137.857753027201</v>
      </c>
      <c r="AC245" s="18">
        <v>7875.77556736731</v>
      </c>
      <c r="AD245" s="18">
        <v>1296.70438251474</v>
      </c>
      <c r="AE245" s="18">
        <v>8748864</v>
      </c>
      <c r="AF245" s="18"/>
      <c r="AG245" s="18"/>
    </row>
    <row r="246" spans="1:33">
      <c r="A246" s="18" t="s">
        <v>889</v>
      </c>
      <c r="B246" s="18" t="s">
        <v>904</v>
      </c>
      <c r="C246" s="18" t="s">
        <v>584</v>
      </c>
      <c r="D246" s="18">
        <v>26035.094000000001</v>
      </c>
      <c r="E246" s="18">
        <v>3227</v>
      </c>
      <c r="F246" s="18">
        <v>29262.094000000001</v>
      </c>
      <c r="G246" s="18">
        <v>13687</v>
      </c>
      <c r="H246" s="18">
        <v>2776</v>
      </c>
      <c r="I246" s="18">
        <v>5</v>
      </c>
      <c r="J246" s="18">
        <v>0</v>
      </c>
      <c r="K246" s="18">
        <v>1002</v>
      </c>
      <c r="L246" s="18">
        <v>2</v>
      </c>
      <c r="M246" s="18">
        <v>196</v>
      </c>
      <c r="N246" s="18">
        <v>3227</v>
      </c>
      <c r="O246" s="18">
        <v>0</v>
      </c>
      <c r="P246" s="18">
        <v>19781.821100000001</v>
      </c>
      <c r="Q246" s="18">
        <v>3215.55</v>
      </c>
      <c r="R246" s="18">
        <v>-168.3</v>
      </c>
      <c r="S246" s="18">
        <v>2709.63</v>
      </c>
      <c r="T246" s="18">
        <v>25538.701099999998</v>
      </c>
      <c r="U246" s="18">
        <v>29262.094000000001</v>
      </c>
      <c r="V246" s="18">
        <v>24872.779900000001</v>
      </c>
      <c r="W246" s="18">
        <v>665.92120000000102</v>
      </c>
      <c r="X246" s="18">
        <v>466.14483999999999</v>
      </c>
      <c r="Y246" s="18">
        <v>1.016</v>
      </c>
      <c r="Z246" s="18">
        <v>6868</v>
      </c>
      <c r="AA246" s="18">
        <v>29730.287504</v>
      </c>
      <c r="AB246" s="18">
        <v>30096.1753457097</v>
      </c>
      <c r="AC246" s="18">
        <v>4382.0872664108501</v>
      </c>
      <c r="AD246" s="18">
        <v>-2196.9839184417201</v>
      </c>
      <c r="AE246" s="18">
        <v>-15088886</v>
      </c>
      <c r="AF246" s="18"/>
      <c r="AG246" s="18"/>
    </row>
    <row r="247" spans="1:33">
      <c r="A247" s="18" t="s">
        <v>905</v>
      </c>
      <c r="B247" s="18" t="s">
        <v>906</v>
      </c>
      <c r="C247" s="18" t="s">
        <v>586</v>
      </c>
      <c r="D247" s="18">
        <v>204938.74299999999</v>
      </c>
      <c r="E247" s="18">
        <v>14918</v>
      </c>
      <c r="F247" s="18">
        <v>219856.74299999999</v>
      </c>
      <c r="G247" s="18">
        <v>89868</v>
      </c>
      <c r="H247" s="18">
        <v>16593</v>
      </c>
      <c r="I247" s="18">
        <v>4431</v>
      </c>
      <c r="J247" s="18">
        <v>0</v>
      </c>
      <c r="K247" s="18">
        <v>7661</v>
      </c>
      <c r="L247" s="18">
        <v>698</v>
      </c>
      <c r="M247" s="18">
        <v>17460</v>
      </c>
      <c r="N247" s="18">
        <v>14918</v>
      </c>
      <c r="O247" s="18">
        <v>0</v>
      </c>
      <c r="P247" s="18">
        <v>129886.22040000001</v>
      </c>
      <c r="Q247" s="18">
        <v>24382.25</v>
      </c>
      <c r="R247" s="18">
        <v>-15434.3</v>
      </c>
      <c r="S247" s="18">
        <v>9712.1</v>
      </c>
      <c r="T247" s="18">
        <v>148546.27040000001</v>
      </c>
      <c r="U247" s="18">
        <v>219856.74299999999</v>
      </c>
      <c r="V247" s="18">
        <v>186878.23155</v>
      </c>
      <c r="W247" s="18">
        <v>-38331.961150000003</v>
      </c>
      <c r="X247" s="18">
        <v>-26832.372804999999</v>
      </c>
      <c r="Y247" s="18">
        <v>0.878</v>
      </c>
      <c r="Z247" s="18">
        <v>26266</v>
      </c>
      <c r="AA247" s="18">
        <v>193034.22035399999</v>
      </c>
      <c r="AB247" s="18">
        <v>195409.874281058</v>
      </c>
      <c r="AC247" s="18">
        <v>7439.6510424525304</v>
      </c>
      <c r="AD247" s="18">
        <v>860.579857599962</v>
      </c>
      <c r="AE247" s="18">
        <v>22603991</v>
      </c>
      <c r="AF247" s="18"/>
      <c r="AG247" s="18"/>
    </row>
    <row r="248" spans="1:33">
      <c r="A248" s="18" t="s">
        <v>905</v>
      </c>
      <c r="B248" s="18" t="s">
        <v>907</v>
      </c>
      <c r="C248" s="18" t="s">
        <v>587</v>
      </c>
      <c r="D248" s="18">
        <v>651254.36600000004</v>
      </c>
      <c r="E248" s="18">
        <v>38531</v>
      </c>
      <c r="F248" s="18">
        <v>689785.36600000004</v>
      </c>
      <c r="G248" s="18">
        <v>322359</v>
      </c>
      <c r="H248" s="18">
        <v>147048</v>
      </c>
      <c r="I248" s="18">
        <v>8431</v>
      </c>
      <c r="J248" s="18">
        <v>0</v>
      </c>
      <c r="K248" s="18">
        <v>34032</v>
      </c>
      <c r="L248" s="18">
        <v>3057</v>
      </c>
      <c r="M248" s="18">
        <v>53173</v>
      </c>
      <c r="N248" s="18">
        <v>38531</v>
      </c>
      <c r="O248" s="18">
        <v>444</v>
      </c>
      <c r="P248" s="18">
        <v>465905.46269999997</v>
      </c>
      <c r="Q248" s="18">
        <v>161084.35</v>
      </c>
      <c r="R248" s="18">
        <v>-48172.9</v>
      </c>
      <c r="S248" s="18">
        <v>23711.94</v>
      </c>
      <c r="T248" s="18">
        <v>602528.85270000005</v>
      </c>
      <c r="U248" s="18">
        <v>689785.36600000004</v>
      </c>
      <c r="V248" s="18">
        <v>586317.56110000005</v>
      </c>
      <c r="W248" s="18">
        <v>16211.2915999999</v>
      </c>
      <c r="X248" s="18">
        <v>11347.904119999899</v>
      </c>
      <c r="Y248" s="18">
        <v>1.016</v>
      </c>
      <c r="Z248" s="18">
        <v>103741</v>
      </c>
      <c r="AA248" s="18">
        <v>700821.93185599998</v>
      </c>
      <c r="AB248" s="18">
        <v>709446.88121228002</v>
      </c>
      <c r="AC248" s="18">
        <v>6838.6354595799103</v>
      </c>
      <c r="AD248" s="18">
        <v>259.564274727346</v>
      </c>
      <c r="AE248" s="18">
        <v>26927457</v>
      </c>
      <c r="AF248" s="18"/>
      <c r="AG248" s="18"/>
    </row>
    <row r="249" spans="1:33">
      <c r="A249" s="18" t="s">
        <v>905</v>
      </c>
      <c r="B249" s="18" t="s">
        <v>908</v>
      </c>
      <c r="C249" s="18" t="s">
        <v>588</v>
      </c>
      <c r="D249" s="18">
        <v>50085.98</v>
      </c>
      <c r="E249" s="18">
        <v>7131</v>
      </c>
      <c r="F249" s="18">
        <v>57216.98</v>
      </c>
      <c r="G249" s="18">
        <v>47682</v>
      </c>
      <c r="H249" s="18">
        <v>10931</v>
      </c>
      <c r="I249" s="18">
        <v>449</v>
      </c>
      <c r="J249" s="18">
        <v>0</v>
      </c>
      <c r="K249" s="18">
        <v>5464</v>
      </c>
      <c r="L249" s="18">
        <v>0</v>
      </c>
      <c r="M249" s="18">
        <v>26448</v>
      </c>
      <c r="N249" s="18">
        <v>7131</v>
      </c>
      <c r="O249" s="18">
        <v>0</v>
      </c>
      <c r="P249" s="18">
        <v>68914.794599999994</v>
      </c>
      <c r="Q249" s="18">
        <v>14317.4</v>
      </c>
      <c r="R249" s="18">
        <v>-22480.799999999999</v>
      </c>
      <c r="S249" s="18">
        <v>1565.19</v>
      </c>
      <c r="T249" s="18">
        <v>62316.584600000002</v>
      </c>
      <c r="U249" s="18">
        <v>57216.98</v>
      </c>
      <c r="V249" s="18">
        <v>48634.432999999997</v>
      </c>
      <c r="W249" s="18">
        <v>13682.151599999999</v>
      </c>
      <c r="X249" s="18">
        <v>9577.50612</v>
      </c>
      <c r="Y249" s="18">
        <v>1.167</v>
      </c>
      <c r="Z249" s="18">
        <v>9330</v>
      </c>
      <c r="AA249" s="18">
        <v>66772.215660000002</v>
      </c>
      <c r="AB249" s="18">
        <v>67593.975014689306</v>
      </c>
      <c r="AC249" s="18">
        <v>7244.7990369441904</v>
      </c>
      <c r="AD249" s="18">
        <v>665.72785209162203</v>
      </c>
      <c r="AE249" s="18">
        <v>6211241</v>
      </c>
      <c r="AF249" s="18"/>
      <c r="AG249" s="18"/>
    </row>
    <row r="250" spans="1:33">
      <c r="A250" s="18" t="s">
        <v>905</v>
      </c>
      <c r="B250" s="18" t="s">
        <v>909</v>
      </c>
      <c r="C250" s="18" t="s">
        <v>589</v>
      </c>
      <c r="D250" s="18">
        <v>294056.76899999997</v>
      </c>
      <c r="E250" s="18">
        <v>20339</v>
      </c>
      <c r="F250" s="18">
        <v>314395.76899999997</v>
      </c>
      <c r="G250" s="18">
        <v>174998</v>
      </c>
      <c r="H250" s="18">
        <v>57944</v>
      </c>
      <c r="I250" s="18">
        <v>6075</v>
      </c>
      <c r="J250" s="18">
        <v>9511</v>
      </c>
      <c r="K250" s="18">
        <v>-52</v>
      </c>
      <c r="L250" s="18">
        <v>4388</v>
      </c>
      <c r="M250" s="18">
        <v>47959</v>
      </c>
      <c r="N250" s="18">
        <v>20339</v>
      </c>
      <c r="O250" s="18">
        <v>823</v>
      </c>
      <c r="P250" s="18">
        <v>252924.60939999999</v>
      </c>
      <c r="Q250" s="18">
        <v>62456.3</v>
      </c>
      <c r="R250" s="18">
        <v>-45194.5</v>
      </c>
      <c r="S250" s="18">
        <v>9135.1200000000008</v>
      </c>
      <c r="T250" s="18">
        <v>279321.5294</v>
      </c>
      <c r="U250" s="18">
        <v>314395.76899999997</v>
      </c>
      <c r="V250" s="18">
        <v>267236.40364999999</v>
      </c>
      <c r="W250" s="18">
        <v>12085.125749999999</v>
      </c>
      <c r="X250" s="18">
        <v>8459.5880249999991</v>
      </c>
      <c r="Y250" s="18">
        <v>1.0269999999999999</v>
      </c>
      <c r="Z250" s="18">
        <v>37570</v>
      </c>
      <c r="AA250" s="18">
        <v>322884.45476300002</v>
      </c>
      <c r="AB250" s="18">
        <v>326858.16326679301</v>
      </c>
      <c r="AC250" s="18">
        <v>8699.9777286875997</v>
      </c>
      <c r="AD250" s="18">
        <v>2120.9065438350299</v>
      </c>
      <c r="AE250" s="18">
        <v>79682459</v>
      </c>
      <c r="AF250" s="18"/>
      <c r="AG250" s="18"/>
    </row>
    <row r="251" spans="1:33">
      <c r="A251" s="18" t="s">
        <v>905</v>
      </c>
      <c r="B251" s="18" t="s">
        <v>910</v>
      </c>
      <c r="C251" s="18" t="s">
        <v>590</v>
      </c>
      <c r="D251" s="18">
        <v>144381.573</v>
      </c>
      <c r="E251" s="18">
        <v>10722</v>
      </c>
      <c r="F251" s="18">
        <v>155103.573</v>
      </c>
      <c r="G251" s="18">
        <v>80973</v>
      </c>
      <c r="H251" s="18">
        <v>23235</v>
      </c>
      <c r="I251" s="18">
        <v>2206</v>
      </c>
      <c r="J251" s="18">
        <v>0</v>
      </c>
      <c r="K251" s="18">
        <v>4622</v>
      </c>
      <c r="L251" s="18">
        <v>344</v>
      </c>
      <c r="M251" s="18">
        <v>32921</v>
      </c>
      <c r="N251" s="18">
        <v>10722</v>
      </c>
      <c r="O251" s="18">
        <v>662</v>
      </c>
      <c r="P251" s="18">
        <v>117030.2769</v>
      </c>
      <c r="Q251" s="18">
        <v>25553.55</v>
      </c>
      <c r="R251" s="18">
        <v>-28837.95</v>
      </c>
      <c r="S251" s="18">
        <v>3517.13</v>
      </c>
      <c r="T251" s="18">
        <v>117263.00689999999</v>
      </c>
      <c r="U251" s="18">
        <v>155103.573</v>
      </c>
      <c r="V251" s="18">
        <v>131838.03705000001</v>
      </c>
      <c r="W251" s="18">
        <v>-14575.030150000001</v>
      </c>
      <c r="X251" s="18">
        <v>-10202.521105</v>
      </c>
      <c r="Y251" s="18">
        <v>0.93400000000000005</v>
      </c>
      <c r="Z251" s="18">
        <v>18452</v>
      </c>
      <c r="AA251" s="18">
        <v>144866.73718200001</v>
      </c>
      <c r="AB251" s="18">
        <v>146649.598440773</v>
      </c>
      <c r="AC251" s="18">
        <v>7947.6261890728701</v>
      </c>
      <c r="AD251" s="18">
        <v>1368.5550042202999</v>
      </c>
      <c r="AE251" s="18">
        <v>25252577</v>
      </c>
      <c r="AF251" s="18"/>
      <c r="AG251" s="119"/>
    </row>
    <row r="252" spans="1:33">
      <c r="A252" s="18" t="s">
        <v>905</v>
      </c>
      <c r="B252" s="18" t="s">
        <v>911</v>
      </c>
      <c r="C252" s="18" t="s">
        <v>591</v>
      </c>
      <c r="D252" s="18">
        <v>49638.366999999998</v>
      </c>
      <c r="E252" s="18">
        <v>7530</v>
      </c>
      <c r="F252" s="18">
        <v>57168.366999999998</v>
      </c>
      <c r="G252" s="18">
        <v>20862</v>
      </c>
      <c r="H252" s="18">
        <v>16756</v>
      </c>
      <c r="I252" s="18">
        <v>1064</v>
      </c>
      <c r="J252" s="18">
        <v>0</v>
      </c>
      <c r="K252" s="18">
        <v>2621</v>
      </c>
      <c r="L252" s="18">
        <v>1169</v>
      </c>
      <c r="M252" s="18">
        <v>0</v>
      </c>
      <c r="N252" s="18">
        <v>7530</v>
      </c>
      <c r="O252" s="18">
        <v>0</v>
      </c>
      <c r="P252" s="18">
        <v>30151.848600000001</v>
      </c>
      <c r="Q252" s="18">
        <v>17374.849999999999</v>
      </c>
      <c r="R252" s="18">
        <v>-993.65</v>
      </c>
      <c r="S252" s="18">
        <v>6400.5</v>
      </c>
      <c r="T252" s="18">
        <v>52933.548600000002</v>
      </c>
      <c r="U252" s="18">
        <v>57168.366999999998</v>
      </c>
      <c r="V252" s="18">
        <v>48593.111949999999</v>
      </c>
      <c r="W252" s="18">
        <v>4340.4366499999996</v>
      </c>
      <c r="X252" s="18">
        <v>3038.3056550000001</v>
      </c>
      <c r="Y252" s="18">
        <v>1.0529999999999999</v>
      </c>
      <c r="Z252" s="18">
        <v>9285</v>
      </c>
      <c r="AA252" s="18">
        <v>60198.290451000001</v>
      </c>
      <c r="AB252" s="18">
        <v>60939.145128734497</v>
      </c>
      <c r="AC252" s="18">
        <v>6563.1820278658597</v>
      </c>
      <c r="AD252" s="18">
        <v>-15.8891569867019</v>
      </c>
      <c r="AE252" s="18">
        <v>-147531</v>
      </c>
      <c r="AF252" s="18"/>
      <c r="AG252" s="18"/>
    </row>
    <row r="253" spans="1:33">
      <c r="A253" s="18" t="s">
        <v>905</v>
      </c>
      <c r="B253" s="18" t="s">
        <v>912</v>
      </c>
      <c r="C253" s="18" t="s">
        <v>592</v>
      </c>
      <c r="D253" s="18">
        <v>42929.601000000002</v>
      </c>
      <c r="E253" s="18">
        <v>5356</v>
      </c>
      <c r="F253" s="18">
        <v>48285.601000000002</v>
      </c>
      <c r="G253" s="18">
        <v>14275</v>
      </c>
      <c r="H253" s="18">
        <v>9219</v>
      </c>
      <c r="I253" s="18">
        <v>224</v>
      </c>
      <c r="J253" s="18">
        <v>0</v>
      </c>
      <c r="K253" s="18">
        <v>-22</v>
      </c>
      <c r="L253" s="18">
        <v>62</v>
      </c>
      <c r="M253" s="18">
        <v>0</v>
      </c>
      <c r="N253" s="18">
        <v>5356</v>
      </c>
      <c r="O253" s="18">
        <v>0</v>
      </c>
      <c r="P253" s="18">
        <v>20631.657500000001</v>
      </c>
      <c r="Q253" s="18">
        <v>8007.85</v>
      </c>
      <c r="R253" s="18">
        <v>-52.7</v>
      </c>
      <c r="S253" s="18">
        <v>4552.6000000000004</v>
      </c>
      <c r="T253" s="18">
        <v>33139.407500000001</v>
      </c>
      <c r="U253" s="18">
        <v>48285.601000000002</v>
      </c>
      <c r="V253" s="18">
        <v>41042.760849999999</v>
      </c>
      <c r="W253" s="18">
        <v>-7903.3533500000003</v>
      </c>
      <c r="X253" s="18">
        <v>-5532.3473450000001</v>
      </c>
      <c r="Y253" s="18">
        <v>0.88500000000000001</v>
      </c>
      <c r="Z253" s="18">
        <v>5740</v>
      </c>
      <c r="AA253" s="18">
        <v>42732.756885000003</v>
      </c>
      <c r="AB253" s="18">
        <v>43258.6648899211</v>
      </c>
      <c r="AC253" s="18">
        <v>7536.3527682789399</v>
      </c>
      <c r="AD253" s="18">
        <v>957.28158342636902</v>
      </c>
      <c r="AE253" s="18">
        <v>5494796</v>
      </c>
      <c r="AF253" s="18"/>
      <c r="AG253" s="18"/>
    </row>
    <row r="254" spans="1:33">
      <c r="A254" s="18" t="s">
        <v>905</v>
      </c>
      <c r="B254" s="18" t="s">
        <v>913</v>
      </c>
      <c r="C254" s="18" t="s">
        <v>593</v>
      </c>
      <c r="D254" s="18">
        <v>82985.826000000001</v>
      </c>
      <c r="E254" s="18">
        <v>3273</v>
      </c>
      <c r="F254" s="18">
        <v>86258.826000000001</v>
      </c>
      <c r="G254" s="18">
        <v>37113</v>
      </c>
      <c r="H254" s="18">
        <v>3567</v>
      </c>
      <c r="I254" s="18">
        <v>43</v>
      </c>
      <c r="J254" s="18">
        <v>0</v>
      </c>
      <c r="K254" s="18">
        <v>3407</v>
      </c>
      <c r="L254" s="18">
        <v>0</v>
      </c>
      <c r="M254" s="18">
        <v>2940</v>
      </c>
      <c r="N254" s="18">
        <v>3273</v>
      </c>
      <c r="O254" s="18">
        <v>8</v>
      </c>
      <c r="P254" s="18">
        <v>53639.418899999997</v>
      </c>
      <c r="Q254" s="18">
        <v>5964.45</v>
      </c>
      <c r="R254" s="18">
        <v>-2505.8000000000002</v>
      </c>
      <c r="S254" s="18">
        <v>2282.25</v>
      </c>
      <c r="T254" s="18">
        <v>59380.318899999998</v>
      </c>
      <c r="U254" s="18">
        <v>86258.826000000001</v>
      </c>
      <c r="V254" s="18">
        <v>73320.002099999998</v>
      </c>
      <c r="W254" s="18">
        <v>-13939.683199999999</v>
      </c>
      <c r="X254" s="18">
        <v>-9757.7782399999996</v>
      </c>
      <c r="Y254" s="18">
        <v>0.88700000000000001</v>
      </c>
      <c r="Z254" s="18">
        <v>11352</v>
      </c>
      <c r="AA254" s="18">
        <v>76511.578662</v>
      </c>
      <c r="AB254" s="18">
        <v>77453.199437738396</v>
      </c>
      <c r="AC254" s="18">
        <v>6822.8681675245298</v>
      </c>
      <c r="AD254" s="18">
        <v>243.79698267196</v>
      </c>
      <c r="AE254" s="18">
        <v>2767583</v>
      </c>
      <c r="AF254" s="18"/>
      <c r="AG254" s="18"/>
    </row>
    <row r="255" spans="1:33">
      <c r="A255" s="18" t="s">
        <v>905</v>
      </c>
      <c r="B255" s="18" t="s">
        <v>914</v>
      </c>
      <c r="C255" s="18" t="s">
        <v>594</v>
      </c>
      <c r="D255" s="18">
        <v>217284.29800000001</v>
      </c>
      <c r="E255" s="18">
        <v>16408</v>
      </c>
      <c r="F255" s="18">
        <v>233692.29800000001</v>
      </c>
      <c r="G255" s="18">
        <v>105669</v>
      </c>
      <c r="H255" s="18">
        <v>27512</v>
      </c>
      <c r="I255" s="18">
        <v>10863</v>
      </c>
      <c r="J255" s="18">
        <v>0</v>
      </c>
      <c r="K255" s="18">
        <v>7673</v>
      </c>
      <c r="L255" s="18">
        <v>6319</v>
      </c>
      <c r="M255" s="18">
        <v>25811</v>
      </c>
      <c r="N255" s="18">
        <v>16408</v>
      </c>
      <c r="O255" s="18">
        <v>334</v>
      </c>
      <c r="P255" s="18">
        <v>152723.4057</v>
      </c>
      <c r="Q255" s="18">
        <v>39140.800000000003</v>
      </c>
      <c r="R255" s="18">
        <v>-27594.400000000001</v>
      </c>
      <c r="S255" s="18">
        <v>9558.93</v>
      </c>
      <c r="T255" s="18">
        <v>173828.73569999999</v>
      </c>
      <c r="U255" s="18">
        <v>233692.29800000001</v>
      </c>
      <c r="V255" s="18">
        <v>198638.45329999999</v>
      </c>
      <c r="W255" s="18">
        <v>-24809.7176</v>
      </c>
      <c r="X255" s="18">
        <v>-17366.802319999999</v>
      </c>
      <c r="Y255" s="18">
        <v>0.92600000000000005</v>
      </c>
      <c r="Z255" s="18">
        <v>38374</v>
      </c>
      <c r="AA255" s="18">
        <v>216399.06794800001</v>
      </c>
      <c r="AB255" s="18">
        <v>219062.27084870599</v>
      </c>
      <c r="AC255" s="18">
        <v>5708.6118426201701</v>
      </c>
      <c r="AD255" s="18">
        <v>-870.45934223239396</v>
      </c>
      <c r="AE255" s="18">
        <v>-33403007</v>
      </c>
      <c r="AF255" s="18"/>
      <c r="AG255" s="18"/>
    </row>
    <row r="256" spans="1:33">
      <c r="A256" s="18" t="s">
        <v>905</v>
      </c>
      <c r="B256" s="18" t="s">
        <v>915</v>
      </c>
      <c r="C256" s="18" t="s">
        <v>595</v>
      </c>
      <c r="D256" s="18">
        <v>191467.617</v>
      </c>
      <c r="E256" s="18">
        <v>10664</v>
      </c>
      <c r="F256" s="18">
        <v>202131.617</v>
      </c>
      <c r="G256" s="18">
        <v>102105</v>
      </c>
      <c r="H256" s="18">
        <v>9963</v>
      </c>
      <c r="I256" s="18">
        <v>83234</v>
      </c>
      <c r="J256" s="18">
        <v>0</v>
      </c>
      <c r="K256" s="18">
        <v>11278</v>
      </c>
      <c r="L256" s="18">
        <v>75295</v>
      </c>
      <c r="M256" s="18">
        <v>15657</v>
      </c>
      <c r="N256" s="18">
        <v>10664</v>
      </c>
      <c r="O256" s="18">
        <v>385</v>
      </c>
      <c r="P256" s="18">
        <v>147572.35649999999</v>
      </c>
      <c r="Q256" s="18">
        <v>88803.75</v>
      </c>
      <c r="R256" s="18">
        <v>-77636.45</v>
      </c>
      <c r="S256" s="18">
        <v>6402.71</v>
      </c>
      <c r="T256" s="18">
        <v>165142.3665</v>
      </c>
      <c r="U256" s="18">
        <v>202131.617</v>
      </c>
      <c r="V256" s="18">
        <v>171811.87445</v>
      </c>
      <c r="W256" s="18">
        <v>-6669.5079500000302</v>
      </c>
      <c r="X256" s="18">
        <v>-4668.65556500002</v>
      </c>
      <c r="Y256" s="18">
        <v>0.97699999999999998</v>
      </c>
      <c r="Z256" s="18">
        <v>24541</v>
      </c>
      <c r="AA256" s="18">
        <v>197482.589809</v>
      </c>
      <c r="AB256" s="18">
        <v>199912.98939900499</v>
      </c>
      <c r="AC256" s="18">
        <v>8146.0816347746804</v>
      </c>
      <c r="AD256" s="18">
        <v>1567.01044992211</v>
      </c>
      <c r="AE256" s="18">
        <v>38456003</v>
      </c>
      <c r="AF256" s="18"/>
      <c r="AG256" s="18"/>
    </row>
    <row r="257" spans="1:33">
      <c r="A257" s="18" t="s">
        <v>916</v>
      </c>
      <c r="B257" s="18" t="s">
        <v>917</v>
      </c>
      <c r="C257" s="18" t="s">
        <v>597</v>
      </c>
      <c r="D257" s="18">
        <v>223642.25599999999</v>
      </c>
      <c r="E257" s="18">
        <v>15038</v>
      </c>
      <c r="F257" s="18">
        <v>238680.25599999999</v>
      </c>
      <c r="G257" s="18">
        <v>102452</v>
      </c>
      <c r="H257" s="18">
        <v>26826</v>
      </c>
      <c r="I257" s="18">
        <v>7667</v>
      </c>
      <c r="J257" s="18">
        <v>2047</v>
      </c>
      <c r="K257" s="18">
        <v>9560</v>
      </c>
      <c r="L257" s="18">
        <v>4845</v>
      </c>
      <c r="M257" s="18">
        <v>0</v>
      </c>
      <c r="N257" s="18">
        <v>15038</v>
      </c>
      <c r="O257" s="18">
        <v>414</v>
      </c>
      <c r="P257" s="18">
        <v>148073.8756</v>
      </c>
      <c r="Q257" s="18">
        <v>39185</v>
      </c>
      <c r="R257" s="18">
        <v>-4470.1499999999996</v>
      </c>
      <c r="S257" s="18">
        <v>12782.3</v>
      </c>
      <c r="T257" s="18">
        <v>195571.02559999999</v>
      </c>
      <c r="U257" s="18">
        <v>238680.25599999999</v>
      </c>
      <c r="V257" s="18">
        <v>202878.2176</v>
      </c>
      <c r="W257" s="18">
        <v>-7307.19200000001</v>
      </c>
      <c r="X257" s="18">
        <v>-5115.0344000000096</v>
      </c>
      <c r="Y257" s="18">
        <v>0.97899999999999998</v>
      </c>
      <c r="Z257" s="18">
        <v>24548</v>
      </c>
      <c r="AA257" s="18">
        <v>233667.97062400001</v>
      </c>
      <c r="AB257" s="18">
        <v>236543.70027971899</v>
      </c>
      <c r="AC257" s="18">
        <v>9635.9662815593492</v>
      </c>
      <c r="AD257" s="18">
        <v>3056.8950967067899</v>
      </c>
      <c r="AE257" s="18">
        <v>75040661</v>
      </c>
      <c r="AF257" s="18"/>
      <c r="AG257" s="18"/>
    </row>
    <row r="258" spans="1:33">
      <c r="A258" s="18" t="s">
        <v>916</v>
      </c>
      <c r="B258" s="18" t="s">
        <v>918</v>
      </c>
      <c r="C258" s="18" t="s">
        <v>598</v>
      </c>
      <c r="D258" s="18">
        <v>140564.606</v>
      </c>
      <c r="E258" s="18">
        <v>10506</v>
      </c>
      <c r="F258" s="18">
        <v>151070.606</v>
      </c>
      <c r="G258" s="18">
        <v>106480</v>
      </c>
      <c r="H258" s="18">
        <v>7208</v>
      </c>
      <c r="I258" s="18">
        <v>4848</v>
      </c>
      <c r="J258" s="18">
        <v>0</v>
      </c>
      <c r="K258" s="18">
        <v>5553</v>
      </c>
      <c r="L258" s="18">
        <v>0</v>
      </c>
      <c r="M258" s="18">
        <v>29920</v>
      </c>
      <c r="N258" s="18">
        <v>10506</v>
      </c>
      <c r="O258" s="18">
        <v>30</v>
      </c>
      <c r="P258" s="18">
        <v>153895.54399999999</v>
      </c>
      <c r="Q258" s="18">
        <v>14967.65</v>
      </c>
      <c r="R258" s="18">
        <v>-25457.5</v>
      </c>
      <c r="S258" s="18">
        <v>3843.7</v>
      </c>
      <c r="T258" s="18">
        <v>147249.394</v>
      </c>
      <c r="U258" s="18">
        <v>151070.606</v>
      </c>
      <c r="V258" s="18">
        <v>128410.0151</v>
      </c>
      <c r="W258" s="18">
        <v>18839.3789</v>
      </c>
      <c r="X258" s="18">
        <v>13187.56523</v>
      </c>
      <c r="Y258" s="18">
        <v>1.087</v>
      </c>
      <c r="Z258" s="18">
        <v>17555</v>
      </c>
      <c r="AA258" s="18">
        <v>164213.74872199999</v>
      </c>
      <c r="AB258" s="18">
        <v>166234.71182539701</v>
      </c>
      <c r="AC258" s="18">
        <v>9469.3655269379997</v>
      </c>
      <c r="AD258" s="18">
        <v>2890.2943420854299</v>
      </c>
      <c r="AE258" s="18">
        <v>50739117</v>
      </c>
      <c r="AF258" s="18"/>
      <c r="AG258" s="18"/>
    </row>
    <row r="259" spans="1:33">
      <c r="A259" s="18" t="s">
        <v>916</v>
      </c>
      <c r="B259" s="18" t="s">
        <v>919</v>
      </c>
      <c r="C259" s="18" t="s">
        <v>599</v>
      </c>
      <c r="D259" s="18">
        <v>150832.10500000001</v>
      </c>
      <c r="E259" s="18">
        <v>12192</v>
      </c>
      <c r="F259" s="18">
        <v>163024.10500000001</v>
      </c>
      <c r="G259" s="18">
        <v>61040</v>
      </c>
      <c r="H259" s="18">
        <v>17444</v>
      </c>
      <c r="I259" s="18">
        <v>1787</v>
      </c>
      <c r="J259" s="18">
        <v>1674</v>
      </c>
      <c r="K259" s="18">
        <v>4776</v>
      </c>
      <c r="L259" s="18">
        <v>500</v>
      </c>
      <c r="M259" s="18">
        <v>0</v>
      </c>
      <c r="N259" s="18">
        <v>12192</v>
      </c>
      <c r="O259" s="18">
        <v>0</v>
      </c>
      <c r="P259" s="18">
        <v>88221.111999999994</v>
      </c>
      <c r="Q259" s="18">
        <v>21828.85</v>
      </c>
      <c r="R259" s="18">
        <v>-425</v>
      </c>
      <c r="S259" s="18">
        <v>10363.200000000001</v>
      </c>
      <c r="T259" s="18">
        <v>119988.162</v>
      </c>
      <c r="U259" s="18">
        <v>163024.10500000001</v>
      </c>
      <c r="V259" s="18">
        <v>138570.48925000001</v>
      </c>
      <c r="W259" s="18">
        <v>-18582.327249999998</v>
      </c>
      <c r="X259" s="18">
        <v>-13007.629075000001</v>
      </c>
      <c r="Y259" s="18">
        <v>0.92</v>
      </c>
      <c r="Z259" s="18">
        <v>18425</v>
      </c>
      <c r="AA259" s="18">
        <v>149982.17660000001</v>
      </c>
      <c r="AB259" s="18">
        <v>151827.99308878201</v>
      </c>
      <c r="AC259" s="18">
        <v>8240.3252694047005</v>
      </c>
      <c r="AD259" s="18">
        <v>1661.2540845521301</v>
      </c>
      <c r="AE259" s="18">
        <v>30608607</v>
      </c>
      <c r="AF259" s="18"/>
      <c r="AG259" s="18"/>
    </row>
    <row r="260" spans="1:33">
      <c r="A260" s="18" t="s">
        <v>916</v>
      </c>
      <c r="B260" s="18" t="s">
        <v>920</v>
      </c>
      <c r="C260" s="18" t="s">
        <v>600</v>
      </c>
      <c r="D260" s="18">
        <v>612700.07900000003</v>
      </c>
      <c r="E260" s="18">
        <v>45566</v>
      </c>
      <c r="F260" s="18">
        <v>658266.07900000003</v>
      </c>
      <c r="G260" s="18">
        <v>334543</v>
      </c>
      <c r="H260" s="18">
        <v>64289</v>
      </c>
      <c r="I260" s="18">
        <v>38420</v>
      </c>
      <c r="J260" s="18">
        <v>0</v>
      </c>
      <c r="K260" s="18">
        <v>24890</v>
      </c>
      <c r="L260" s="18">
        <v>8511</v>
      </c>
      <c r="M260" s="18">
        <v>39362</v>
      </c>
      <c r="N260" s="18">
        <v>45566</v>
      </c>
      <c r="O260" s="18">
        <v>433</v>
      </c>
      <c r="P260" s="18">
        <v>483514.99790000002</v>
      </c>
      <c r="Q260" s="18">
        <v>108459.15</v>
      </c>
      <c r="R260" s="18">
        <v>-41060.1</v>
      </c>
      <c r="S260" s="18">
        <v>32039.56</v>
      </c>
      <c r="T260" s="18">
        <v>582953.60789999994</v>
      </c>
      <c r="U260" s="18">
        <v>658266.07900000003</v>
      </c>
      <c r="V260" s="18">
        <v>559526.16714999999</v>
      </c>
      <c r="W260" s="18">
        <v>23427.4407500001</v>
      </c>
      <c r="X260" s="18">
        <v>16399.208524999998</v>
      </c>
      <c r="Y260" s="18">
        <v>1.0249999999999999</v>
      </c>
      <c r="Z260" s="18">
        <v>99121</v>
      </c>
      <c r="AA260" s="18">
        <v>674722.73097499995</v>
      </c>
      <c r="AB260" s="18">
        <v>683026.47992985696</v>
      </c>
      <c r="AC260" s="18">
        <v>6890.8352410675498</v>
      </c>
      <c r="AD260" s="18">
        <v>311.764056214986</v>
      </c>
      <c r="AE260" s="18">
        <v>30902365</v>
      </c>
      <c r="AF260" s="18"/>
      <c r="AG260" s="18"/>
    </row>
    <row r="261" spans="1:33">
      <c r="A261" s="18" t="s">
        <v>916</v>
      </c>
      <c r="B261" s="18" t="s">
        <v>921</v>
      </c>
      <c r="C261" s="18" t="s">
        <v>601</v>
      </c>
      <c r="D261" s="18">
        <v>107275.482</v>
      </c>
      <c r="E261" s="18">
        <v>8433</v>
      </c>
      <c r="F261" s="18">
        <v>115708.482</v>
      </c>
      <c r="G261" s="18">
        <v>41412</v>
      </c>
      <c r="H261" s="18">
        <v>14754</v>
      </c>
      <c r="I261" s="18">
        <v>1176</v>
      </c>
      <c r="J261" s="18">
        <v>0</v>
      </c>
      <c r="K261" s="18">
        <v>1921</v>
      </c>
      <c r="L261" s="18">
        <v>0</v>
      </c>
      <c r="M261" s="18">
        <v>6625</v>
      </c>
      <c r="N261" s="18">
        <v>8433</v>
      </c>
      <c r="O261" s="18">
        <v>0</v>
      </c>
      <c r="P261" s="18">
        <v>59852.763599999998</v>
      </c>
      <c r="Q261" s="18">
        <v>15173.35</v>
      </c>
      <c r="R261" s="18">
        <v>-5631.25</v>
      </c>
      <c r="S261" s="18">
        <v>6041.8</v>
      </c>
      <c r="T261" s="18">
        <v>75436.6636</v>
      </c>
      <c r="U261" s="18">
        <v>115708.482</v>
      </c>
      <c r="V261" s="18">
        <v>98352.209700000007</v>
      </c>
      <c r="W261" s="18">
        <v>-22915.5461</v>
      </c>
      <c r="X261" s="18">
        <v>-16040.88227</v>
      </c>
      <c r="Y261" s="18">
        <v>0.86099999999999999</v>
      </c>
      <c r="Z261" s="18">
        <v>17481</v>
      </c>
      <c r="AA261" s="18">
        <v>99625.003001999998</v>
      </c>
      <c r="AB261" s="18">
        <v>100851.078509135</v>
      </c>
      <c r="AC261" s="18">
        <v>5769.1824557596601</v>
      </c>
      <c r="AD261" s="18">
        <v>-809.88872909290205</v>
      </c>
      <c r="AE261" s="18">
        <v>-14157665</v>
      </c>
      <c r="AF261" s="18"/>
      <c r="AG261" s="18"/>
    </row>
    <row r="262" spans="1:33">
      <c r="A262" s="18" t="s">
        <v>916</v>
      </c>
      <c r="B262" s="18" t="s">
        <v>922</v>
      </c>
      <c r="C262" s="18" t="s">
        <v>602</v>
      </c>
      <c r="D262" s="18">
        <v>70550.740999999995</v>
      </c>
      <c r="E262" s="18">
        <v>4611</v>
      </c>
      <c r="F262" s="18">
        <v>75161.740999999995</v>
      </c>
      <c r="G262" s="18">
        <v>32041</v>
      </c>
      <c r="H262" s="18">
        <v>8399</v>
      </c>
      <c r="I262" s="18">
        <v>1049</v>
      </c>
      <c r="J262" s="18">
        <v>0</v>
      </c>
      <c r="K262" s="18">
        <v>2825</v>
      </c>
      <c r="L262" s="18">
        <v>690</v>
      </c>
      <c r="M262" s="18">
        <v>9567</v>
      </c>
      <c r="N262" s="18">
        <v>4611</v>
      </c>
      <c r="O262" s="18">
        <v>0</v>
      </c>
      <c r="P262" s="18">
        <v>46308.857300000003</v>
      </c>
      <c r="Q262" s="18">
        <v>10432.049999999999</v>
      </c>
      <c r="R262" s="18">
        <v>-8718.4500000000007</v>
      </c>
      <c r="S262" s="18">
        <v>2292.96</v>
      </c>
      <c r="T262" s="18">
        <v>50315.417300000001</v>
      </c>
      <c r="U262" s="18">
        <v>75161.740999999995</v>
      </c>
      <c r="V262" s="18">
        <v>63887.479850000003</v>
      </c>
      <c r="W262" s="18">
        <v>-13572.062550000001</v>
      </c>
      <c r="X262" s="18">
        <v>-9500.4437849999904</v>
      </c>
      <c r="Y262" s="18">
        <v>0.874</v>
      </c>
      <c r="Z262" s="18">
        <v>9050</v>
      </c>
      <c r="AA262" s="18">
        <v>65691.361634000001</v>
      </c>
      <c r="AB262" s="18">
        <v>66499.819020226205</v>
      </c>
      <c r="AC262" s="18">
        <v>7348.04630057748</v>
      </c>
      <c r="AD262" s="18">
        <v>768.97511572491499</v>
      </c>
      <c r="AE262" s="18">
        <v>6959225</v>
      </c>
      <c r="AF262" s="18"/>
      <c r="AG262" s="18"/>
    </row>
    <row r="263" spans="1:33">
      <c r="A263" s="18" t="s">
        <v>916</v>
      </c>
      <c r="B263" s="18" t="s">
        <v>923</v>
      </c>
      <c r="C263" s="18" t="s">
        <v>603</v>
      </c>
      <c r="D263" s="18">
        <v>431026.44500000001</v>
      </c>
      <c r="E263" s="18">
        <v>23550</v>
      </c>
      <c r="F263" s="18">
        <v>454576.44500000001</v>
      </c>
      <c r="G263" s="18">
        <v>206351</v>
      </c>
      <c r="H263" s="18">
        <v>56229</v>
      </c>
      <c r="I263" s="18">
        <v>15312</v>
      </c>
      <c r="J263" s="18">
        <v>6297</v>
      </c>
      <c r="K263" s="18">
        <v>-1162</v>
      </c>
      <c r="L263" s="18">
        <v>705</v>
      </c>
      <c r="M263" s="18">
        <v>38259</v>
      </c>
      <c r="N263" s="18">
        <v>23550</v>
      </c>
      <c r="O263" s="18">
        <v>27</v>
      </c>
      <c r="P263" s="18">
        <v>298239.10029999999</v>
      </c>
      <c r="Q263" s="18">
        <v>65174.6</v>
      </c>
      <c r="R263" s="18">
        <v>-33142.35</v>
      </c>
      <c r="S263" s="18">
        <v>13513.47</v>
      </c>
      <c r="T263" s="18">
        <v>343784.82030000002</v>
      </c>
      <c r="U263" s="18">
        <v>454576.44500000001</v>
      </c>
      <c r="V263" s="18">
        <v>386389.97824999999</v>
      </c>
      <c r="W263" s="18">
        <v>-42605.157950000001</v>
      </c>
      <c r="X263" s="18">
        <v>-29823.610564999999</v>
      </c>
      <c r="Y263" s="18">
        <v>0.93400000000000005</v>
      </c>
      <c r="Z263" s="18">
        <v>55431</v>
      </c>
      <c r="AA263" s="18">
        <v>424574.39963</v>
      </c>
      <c r="AB263" s="18">
        <v>429799.59668552497</v>
      </c>
      <c r="AC263" s="18">
        <v>7753.7767077181597</v>
      </c>
      <c r="AD263" s="18">
        <v>1174.7055228656</v>
      </c>
      <c r="AE263" s="18">
        <v>65115102</v>
      </c>
      <c r="AF263" s="18"/>
      <c r="AG263" s="18"/>
    </row>
    <row r="264" spans="1:33">
      <c r="A264" s="18" t="s">
        <v>924</v>
      </c>
      <c r="B264" s="18" t="s">
        <v>925</v>
      </c>
      <c r="C264" s="18" t="s">
        <v>605</v>
      </c>
      <c r="D264" s="18">
        <v>46617.902999999998</v>
      </c>
      <c r="E264" s="18">
        <v>4220</v>
      </c>
      <c r="F264" s="18">
        <v>50837.902999999998</v>
      </c>
      <c r="G264" s="18">
        <v>31776</v>
      </c>
      <c r="H264" s="18">
        <v>7248</v>
      </c>
      <c r="I264" s="18">
        <v>839</v>
      </c>
      <c r="J264" s="18">
        <v>0</v>
      </c>
      <c r="K264" s="18">
        <v>3058</v>
      </c>
      <c r="L264" s="18">
        <v>153</v>
      </c>
      <c r="M264" s="18">
        <v>7950</v>
      </c>
      <c r="N264" s="18">
        <v>4220</v>
      </c>
      <c r="O264" s="18">
        <v>0</v>
      </c>
      <c r="P264" s="18">
        <v>45925.852800000001</v>
      </c>
      <c r="Q264" s="18">
        <v>9473.25</v>
      </c>
      <c r="R264" s="18">
        <v>-6887.55</v>
      </c>
      <c r="S264" s="18">
        <v>2235.5</v>
      </c>
      <c r="T264" s="18">
        <v>50747.052799999998</v>
      </c>
      <c r="U264" s="18">
        <v>50837.902999999998</v>
      </c>
      <c r="V264" s="18">
        <v>43212.217550000001</v>
      </c>
      <c r="W264" s="18">
        <v>7534.8352500000001</v>
      </c>
      <c r="X264" s="18">
        <v>5274.3846750000002</v>
      </c>
      <c r="Y264" s="18">
        <v>1.1040000000000001</v>
      </c>
      <c r="Z264" s="18">
        <v>7101</v>
      </c>
      <c r="AA264" s="18">
        <v>56125.044911999998</v>
      </c>
      <c r="AB264" s="18">
        <v>56815.770541409103</v>
      </c>
      <c r="AC264" s="18">
        <v>8001.0942883268699</v>
      </c>
      <c r="AD264" s="18">
        <v>1422.0231034742999</v>
      </c>
      <c r="AE264" s="18">
        <v>10097786</v>
      </c>
      <c r="AF264" s="18"/>
      <c r="AG264" s="18"/>
    </row>
    <row r="265" spans="1:33">
      <c r="A265" s="18" t="s">
        <v>924</v>
      </c>
      <c r="B265" s="18" t="s">
        <v>926</v>
      </c>
      <c r="C265" s="18" t="s">
        <v>606</v>
      </c>
      <c r="D265" s="18">
        <v>28045.458999999999</v>
      </c>
      <c r="E265" s="18">
        <v>2869</v>
      </c>
      <c r="F265" s="18">
        <v>30914.458999999999</v>
      </c>
      <c r="G265" s="18">
        <v>17455</v>
      </c>
      <c r="H265" s="18">
        <v>3808</v>
      </c>
      <c r="I265" s="18">
        <v>128</v>
      </c>
      <c r="J265" s="18">
        <v>0</v>
      </c>
      <c r="K265" s="18">
        <v>2091</v>
      </c>
      <c r="L265" s="18">
        <v>0</v>
      </c>
      <c r="M265" s="18">
        <v>3048</v>
      </c>
      <c r="N265" s="18">
        <v>2869</v>
      </c>
      <c r="O265" s="18">
        <v>34</v>
      </c>
      <c r="P265" s="18">
        <v>25227.711500000001</v>
      </c>
      <c r="Q265" s="18">
        <v>5122.95</v>
      </c>
      <c r="R265" s="18">
        <v>-2619.6999999999998</v>
      </c>
      <c r="S265" s="18">
        <v>1920.49</v>
      </c>
      <c r="T265" s="18">
        <v>29651.451499999999</v>
      </c>
      <c r="U265" s="18">
        <v>30914.458999999999</v>
      </c>
      <c r="V265" s="18">
        <v>26277.290150000001</v>
      </c>
      <c r="W265" s="18">
        <v>3374.1613500000099</v>
      </c>
      <c r="X265" s="18">
        <v>2361.912945</v>
      </c>
      <c r="Y265" s="18">
        <v>1.0760000000000001</v>
      </c>
      <c r="Z265" s="18">
        <v>6037</v>
      </c>
      <c r="AA265" s="18">
        <v>33263.957884000003</v>
      </c>
      <c r="AB265" s="18">
        <v>33673.3342734904</v>
      </c>
      <c r="AC265" s="18">
        <v>5577.8257865645901</v>
      </c>
      <c r="AD265" s="18">
        <v>-1001.24539828798</v>
      </c>
      <c r="AE265" s="18">
        <v>-6044518</v>
      </c>
      <c r="AF265" s="18"/>
      <c r="AG265" s="18"/>
    </row>
    <row r="266" spans="1:33">
      <c r="A266" s="18" t="s">
        <v>924</v>
      </c>
      <c r="B266" s="18" t="s">
        <v>927</v>
      </c>
      <c r="C266" s="18" t="s">
        <v>607</v>
      </c>
      <c r="D266" s="18">
        <v>54335.892</v>
      </c>
      <c r="E266" s="18">
        <v>2025</v>
      </c>
      <c r="F266" s="18">
        <v>56360.892</v>
      </c>
      <c r="G266" s="18">
        <v>38724</v>
      </c>
      <c r="H266" s="18">
        <v>5885</v>
      </c>
      <c r="I266" s="18">
        <v>608</v>
      </c>
      <c r="J266" s="18">
        <v>0</v>
      </c>
      <c r="K266" s="18">
        <v>2826</v>
      </c>
      <c r="L266" s="18">
        <v>703</v>
      </c>
      <c r="M266" s="18">
        <v>1269</v>
      </c>
      <c r="N266" s="18">
        <v>2025</v>
      </c>
      <c r="O266" s="18">
        <v>0</v>
      </c>
      <c r="P266" s="18">
        <v>55967.797200000001</v>
      </c>
      <c r="Q266" s="18">
        <v>7921.15</v>
      </c>
      <c r="R266" s="18">
        <v>-1676.2</v>
      </c>
      <c r="S266" s="18">
        <v>1505.52</v>
      </c>
      <c r="T266" s="18">
        <v>63718.267200000002</v>
      </c>
      <c r="U266" s="18">
        <v>56360.892</v>
      </c>
      <c r="V266" s="18">
        <v>47906.758199999997</v>
      </c>
      <c r="W266" s="18">
        <v>15811.509</v>
      </c>
      <c r="X266" s="18">
        <v>11068.0563</v>
      </c>
      <c r="Y266" s="18">
        <v>1.196</v>
      </c>
      <c r="Z266" s="18">
        <v>10120</v>
      </c>
      <c r="AA266" s="18">
        <v>67407.626831999994</v>
      </c>
      <c r="AB266" s="18">
        <v>68237.206131998901</v>
      </c>
      <c r="AC266" s="18">
        <v>6742.80693003942</v>
      </c>
      <c r="AD266" s="18">
        <v>163.735745186852</v>
      </c>
      <c r="AE266" s="18">
        <v>1657006</v>
      </c>
      <c r="AF266" s="18"/>
      <c r="AG266" s="18"/>
    </row>
    <row r="267" spans="1:33">
      <c r="A267" s="18" t="s">
        <v>924</v>
      </c>
      <c r="B267" s="18" t="s">
        <v>928</v>
      </c>
      <c r="C267" s="18" t="s">
        <v>608</v>
      </c>
      <c r="D267" s="18">
        <v>93318.748999999996</v>
      </c>
      <c r="E267" s="18">
        <v>3767</v>
      </c>
      <c r="F267" s="18">
        <v>97085.748999999996</v>
      </c>
      <c r="G267" s="18">
        <v>65619</v>
      </c>
      <c r="H267" s="18">
        <v>13577</v>
      </c>
      <c r="I267" s="18">
        <v>421</v>
      </c>
      <c r="J267" s="18">
        <v>0</v>
      </c>
      <c r="K267" s="18">
        <v>7109</v>
      </c>
      <c r="L267" s="18">
        <v>147</v>
      </c>
      <c r="M267" s="18">
        <v>7625</v>
      </c>
      <c r="N267" s="18">
        <v>3767</v>
      </c>
      <c r="O267" s="18">
        <v>447</v>
      </c>
      <c r="P267" s="18">
        <v>94839.140700000004</v>
      </c>
      <c r="Q267" s="18">
        <v>17940.95</v>
      </c>
      <c r="R267" s="18">
        <v>-6986.15</v>
      </c>
      <c r="S267" s="18">
        <v>1905.7</v>
      </c>
      <c r="T267" s="18">
        <v>107699.6407</v>
      </c>
      <c r="U267" s="18">
        <v>97085.748999999996</v>
      </c>
      <c r="V267" s="18">
        <v>82522.88665</v>
      </c>
      <c r="W267" s="18">
        <v>25176.75405</v>
      </c>
      <c r="X267" s="18">
        <v>17623.727835000002</v>
      </c>
      <c r="Y267" s="18">
        <v>1.1819999999999999</v>
      </c>
      <c r="Z267" s="18">
        <v>15702</v>
      </c>
      <c r="AA267" s="18">
        <v>114755.355318</v>
      </c>
      <c r="AB267" s="18">
        <v>116167.63864275</v>
      </c>
      <c r="AC267" s="18">
        <v>7398.2701976022399</v>
      </c>
      <c r="AD267" s="18">
        <v>819.19901274967697</v>
      </c>
      <c r="AE267" s="18">
        <v>12863063</v>
      </c>
      <c r="AF267" s="18"/>
      <c r="AG267" s="18"/>
    </row>
    <row r="268" spans="1:33">
      <c r="A268" s="18" t="s">
        <v>924</v>
      </c>
      <c r="B268" s="18" t="s">
        <v>929</v>
      </c>
      <c r="C268" s="18" t="s">
        <v>609</v>
      </c>
      <c r="D268" s="18">
        <v>4906.0320000000002</v>
      </c>
      <c r="E268" s="18">
        <v>944</v>
      </c>
      <c r="F268" s="18">
        <v>5850.0320000000002</v>
      </c>
      <c r="G268" s="18">
        <v>2248</v>
      </c>
      <c r="H268" s="18">
        <v>0</v>
      </c>
      <c r="I268" s="18">
        <v>0</v>
      </c>
      <c r="J268" s="18">
        <v>0</v>
      </c>
      <c r="K268" s="18">
        <v>243</v>
      </c>
      <c r="L268" s="18">
        <v>0</v>
      </c>
      <c r="M268" s="18">
        <v>0</v>
      </c>
      <c r="N268" s="18">
        <v>944</v>
      </c>
      <c r="O268" s="18">
        <v>0</v>
      </c>
      <c r="P268" s="18">
        <v>3249.0344</v>
      </c>
      <c r="Q268" s="18">
        <v>206.55</v>
      </c>
      <c r="R268" s="18">
        <v>0</v>
      </c>
      <c r="S268" s="18">
        <v>802.4</v>
      </c>
      <c r="T268" s="18">
        <v>4257.9844000000003</v>
      </c>
      <c r="U268" s="18">
        <v>5850.0320000000002</v>
      </c>
      <c r="V268" s="18">
        <v>4972.5272000000004</v>
      </c>
      <c r="W268" s="18">
        <v>-714.54280000000006</v>
      </c>
      <c r="X268" s="18">
        <v>-500.17995999999999</v>
      </c>
      <c r="Y268" s="18">
        <v>0.91400000000000003</v>
      </c>
      <c r="Z268" s="18">
        <v>5150</v>
      </c>
      <c r="AA268" s="18">
        <v>5346.9292480000004</v>
      </c>
      <c r="AB268" s="18">
        <v>5412.7334014937096</v>
      </c>
      <c r="AC268" s="18">
        <v>1051.0161944648</v>
      </c>
      <c r="AD268" s="18">
        <v>-5528.05499038777</v>
      </c>
      <c r="AE268" s="18">
        <v>-28469483</v>
      </c>
      <c r="AF268" s="18"/>
      <c r="AG268" s="18"/>
    </row>
    <row r="269" spans="1:33">
      <c r="A269" s="18" t="s">
        <v>924</v>
      </c>
      <c r="B269" s="18" t="s">
        <v>930</v>
      </c>
      <c r="C269" s="18" t="s">
        <v>610</v>
      </c>
      <c r="D269" s="18">
        <v>79522.191000000006</v>
      </c>
      <c r="E269" s="18">
        <v>1861</v>
      </c>
      <c r="F269" s="18">
        <v>81383.191000000006</v>
      </c>
      <c r="G269" s="18">
        <v>47406</v>
      </c>
      <c r="H269" s="18">
        <v>15632</v>
      </c>
      <c r="I269" s="18">
        <v>243</v>
      </c>
      <c r="J269" s="18">
        <v>0</v>
      </c>
      <c r="K269" s="18">
        <v>3595</v>
      </c>
      <c r="L269" s="18">
        <v>12</v>
      </c>
      <c r="M269" s="18">
        <v>15016</v>
      </c>
      <c r="N269" s="18">
        <v>1861</v>
      </c>
      <c r="O269" s="18">
        <v>9</v>
      </c>
      <c r="P269" s="18">
        <v>68515.891799999998</v>
      </c>
      <c r="Q269" s="18">
        <v>16549.5</v>
      </c>
      <c r="R269" s="18">
        <v>-12781.45</v>
      </c>
      <c r="S269" s="18">
        <v>-970.87</v>
      </c>
      <c r="T269" s="18">
        <v>71313.071800000005</v>
      </c>
      <c r="U269" s="18">
        <v>81383.191000000006</v>
      </c>
      <c r="V269" s="18">
        <v>69175.712350000002</v>
      </c>
      <c r="W269" s="18">
        <v>2137.3594499999999</v>
      </c>
      <c r="X269" s="18">
        <v>1496.151615</v>
      </c>
      <c r="Y269" s="18">
        <v>1.018</v>
      </c>
      <c r="Z269" s="18">
        <v>10995</v>
      </c>
      <c r="AA269" s="18">
        <v>82848.088438000006</v>
      </c>
      <c r="AB269" s="18">
        <v>83867.692041371803</v>
      </c>
      <c r="AC269" s="18">
        <v>7627.8028232261704</v>
      </c>
      <c r="AD269" s="18">
        <v>1048.7316383736099</v>
      </c>
      <c r="AE269" s="18">
        <v>11530804</v>
      </c>
      <c r="AF269" s="18"/>
      <c r="AG269" s="18"/>
    </row>
    <row r="270" spans="1:33">
      <c r="A270" s="18" t="s">
        <v>924</v>
      </c>
      <c r="B270" s="18" t="s">
        <v>931</v>
      </c>
      <c r="C270" s="18" t="s">
        <v>611</v>
      </c>
      <c r="D270" s="18">
        <v>34913.493999999999</v>
      </c>
      <c r="E270" s="18">
        <v>2339</v>
      </c>
      <c r="F270" s="18">
        <v>37252.493999999999</v>
      </c>
      <c r="G270" s="18">
        <v>18757</v>
      </c>
      <c r="H270" s="18">
        <v>16481</v>
      </c>
      <c r="I270" s="18">
        <v>1163</v>
      </c>
      <c r="J270" s="18">
        <v>0</v>
      </c>
      <c r="K270" s="18">
        <v>2083</v>
      </c>
      <c r="L270" s="18">
        <v>10</v>
      </c>
      <c r="M270" s="18">
        <v>7229</v>
      </c>
      <c r="N270" s="18">
        <v>2339</v>
      </c>
      <c r="O270" s="18">
        <v>0</v>
      </c>
      <c r="P270" s="18">
        <v>27109.492099999999</v>
      </c>
      <c r="Q270" s="18">
        <v>16767.95</v>
      </c>
      <c r="R270" s="18">
        <v>-6153.15</v>
      </c>
      <c r="S270" s="18">
        <v>759.22</v>
      </c>
      <c r="T270" s="18">
        <v>38483.5121</v>
      </c>
      <c r="U270" s="18">
        <v>37252.493999999999</v>
      </c>
      <c r="V270" s="18">
        <v>31664.619900000002</v>
      </c>
      <c r="W270" s="18">
        <v>6818.8922000000002</v>
      </c>
      <c r="X270" s="18">
        <v>4773.2245400000002</v>
      </c>
      <c r="Y270" s="18">
        <v>1.1279999999999999</v>
      </c>
      <c r="Z270" s="18">
        <v>12626</v>
      </c>
      <c r="AA270" s="18">
        <v>42020.813232</v>
      </c>
      <c r="AB270" s="18">
        <v>42537.959413592602</v>
      </c>
      <c r="AC270" s="18">
        <v>3369.0764623469499</v>
      </c>
      <c r="AD270" s="18">
        <v>-3209.9947225056198</v>
      </c>
      <c r="AE270" s="18">
        <v>-40529393</v>
      </c>
      <c r="AF270" s="18"/>
      <c r="AG270" s="18"/>
    </row>
    <row r="271" spans="1:33">
      <c r="A271" s="18" t="s">
        <v>924</v>
      </c>
      <c r="B271" s="18" t="s">
        <v>932</v>
      </c>
      <c r="C271" s="18" t="s">
        <v>612</v>
      </c>
      <c r="D271" s="18">
        <v>818951.70299999998</v>
      </c>
      <c r="E271" s="18">
        <v>28786</v>
      </c>
      <c r="F271" s="18">
        <v>847737.70299999998</v>
      </c>
      <c r="G271" s="18">
        <v>446960</v>
      </c>
      <c r="H271" s="18">
        <v>73292</v>
      </c>
      <c r="I271" s="18">
        <v>30007</v>
      </c>
      <c r="J271" s="18">
        <v>24087</v>
      </c>
      <c r="K271" s="18">
        <v>0</v>
      </c>
      <c r="L271" s="18">
        <v>382</v>
      </c>
      <c r="M271" s="18">
        <v>17796</v>
      </c>
      <c r="N271" s="18">
        <v>28786</v>
      </c>
      <c r="O271" s="18">
        <v>11788</v>
      </c>
      <c r="P271" s="18">
        <v>645991.28799999994</v>
      </c>
      <c r="Q271" s="18">
        <v>108278.1</v>
      </c>
      <c r="R271" s="18">
        <v>-25471.1</v>
      </c>
      <c r="S271" s="18">
        <v>21442.78</v>
      </c>
      <c r="T271" s="18">
        <v>750241.06799999997</v>
      </c>
      <c r="U271" s="18">
        <v>847737.70299999998</v>
      </c>
      <c r="V271" s="18">
        <v>720577.04755000002</v>
      </c>
      <c r="W271" s="18">
        <v>29664.020450000098</v>
      </c>
      <c r="X271" s="18">
        <v>20764.814315</v>
      </c>
      <c r="Y271" s="18">
        <v>1.024</v>
      </c>
      <c r="Z271" s="18">
        <v>64977</v>
      </c>
      <c r="AA271" s="18">
        <v>868083.40787200001</v>
      </c>
      <c r="AB271" s="18">
        <v>878766.82842377201</v>
      </c>
      <c r="AC271" s="18">
        <v>13524.2751808143</v>
      </c>
      <c r="AD271" s="18">
        <v>6945.2039959617496</v>
      </c>
      <c r="AE271" s="18">
        <v>451278520</v>
      </c>
      <c r="AF271" s="18"/>
      <c r="AG271" s="18"/>
    </row>
    <row r="272" spans="1:33">
      <c r="A272" s="18" t="s">
        <v>933</v>
      </c>
      <c r="B272" s="18" t="s">
        <v>934</v>
      </c>
      <c r="C272" s="18" t="s">
        <v>614</v>
      </c>
      <c r="D272" s="18">
        <v>4420.2809999999999</v>
      </c>
      <c r="E272" s="18">
        <v>0</v>
      </c>
      <c r="F272" s="18">
        <v>4420.2809999999999</v>
      </c>
      <c r="G272" s="18">
        <v>539</v>
      </c>
      <c r="H272" s="18">
        <v>1470</v>
      </c>
      <c r="I272" s="18">
        <v>92</v>
      </c>
      <c r="J272" s="18">
        <v>0</v>
      </c>
      <c r="K272" s="18">
        <v>-1</v>
      </c>
      <c r="L272" s="18">
        <v>0</v>
      </c>
      <c r="M272" s="18">
        <v>0</v>
      </c>
      <c r="N272" s="18">
        <v>0</v>
      </c>
      <c r="O272" s="18">
        <v>0</v>
      </c>
      <c r="P272" s="18">
        <v>779.01670000000001</v>
      </c>
      <c r="Q272" s="18">
        <v>1326.85</v>
      </c>
      <c r="R272" s="18">
        <v>0</v>
      </c>
      <c r="S272" s="18">
        <v>0</v>
      </c>
      <c r="T272" s="18">
        <v>2105.8667</v>
      </c>
      <c r="U272" s="18">
        <v>4420.2809999999999</v>
      </c>
      <c r="V272" s="18">
        <v>3757.2388500000002</v>
      </c>
      <c r="W272" s="18">
        <v>-1651.3721499999999</v>
      </c>
      <c r="X272" s="18">
        <v>-1155.960505</v>
      </c>
      <c r="Y272" s="18">
        <v>0.73799999999999999</v>
      </c>
      <c r="Z272" s="18">
        <v>2358</v>
      </c>
      <c r="AA272" s="18">
        <v>3262.1673780000001</v>
      </c>
      <c r="AB272" s="18">
        <v>3302.31456396555</v>
      </c>
      <c r="AC272" s="18">
        <v>1400.4726734374699</v>
      </c>
      <c r="AD272" s="18">
        <v>-5178.5985114150999</v>
      </c>
      <c r="AE272" s="18">
        <v>-12211135</v>
      </c>
      <c r="AF272" s="18"/>
      <c r="AG272" s="18"/>
    </row>
    <row r="273" spans="1:33">
      <c r="A273" s="18" t="s">
        <v>933</v>
      </c>
      <c r="B273" s="18" t="s">
        <v>935</v>
      </c>
      <c r="C273" s="18" t="s">
        <v>615</v>
      </c>
      <c r="D273" s="18">
        <v>12069.049000000001</v>
      </c>
      <c r="E273" s="18">
        <v>1078</v>
      </c>
      <c r="F273" s="18">
        <v>13147.049000000001</v>
      </c>
      <c r="G273" s="18">
        <v>6424</v>
      </c>
      <c r="H273" s="18">
        <v>1144</v>
      </c>
      <c r="I273" s="18">
        <v>76</v>
      </c>
      <c r="J273" s="18">
        <v>0</v>
      </c>
      <c r="K273" s="18">
        <v>938</v>
      </c>
      <c r="L273" s="18">
        <v>0</v>
      </c>
      <c r="M273" s="18">
        <v>2</v>
      </c>
      <c r="N273" s="18">
        <v>1078</v>
      </c>
      <c r="O273" s="18">
        <v>0</v>
      </c>
      <c r="P273" s="18">
        <v>9284.6072000000004</v>
      </c>
      <c r="Q273" s="18">
        <v>1834.3</v>
      </c>
      <c r="R273" s="18">
        <v>-1.7</v>
      </c>
      <c r="S273" s="18">
        <v>915.96</v>
      </c>
      <c r="T273" s="18">
        <v>12033.1672</v>
      </c>
      <c r="U273" s="18">
        <v>13147.049000000001</v>
      </c>
      <c r="V273" s="18">
        <v>11174.99165</v>
      </c>
      <c r="W273" s="18">
        <v>858.17555000000004</v>
      </c>
      <c r="X273" s="18">
        <v>600.72288500000002</v>
      </c>
      <c r="Y273" s="18">
        <v>1.046</v>
      </c>
      <c r="Z273" s="18">
        <v>2308</v>
      </c>
      <c r="AA273" s="18">
        <v>13751.813254000001</v>
      </c>
      <c r="AB273" s="18">
        <v>13921.055521516701</v>
      </c>
      <c r="AC273" s="18">
        <v>6031.6531722342797</v>
      </c>
      <c r="AD273" s="18">
        <v>-547.41801261828198</v>
      </c>
      <c r="AE273" s="18">
        <v>-1263441</v>
      </c>
      <c r="AF273" s="18"/>
      <c r="AG273" s="18"/>
    </row>
    <row r="274" spans="1:33">
      <c r="A274" s="18" t="s">
        <v>933</v>
      </c>
      <c r="B274" s="18" t="s">
        <v>936</v>
      </c>
      <c r="C274" s="18" t="s">
        <v>616</v>
      </c>
      <c r="D274" s="18">
        <v>133990.97399999999</v>
      </c>
      <c r="E274" s="18">
        <v>4173</v>
      </c>
      <c r="F274" s="18">
        <v>138163.97399999999</v>
      </c>
      <c r="G274" s="18">
        <v>79343</v>
      </c>
      <c r="H274" s="18">
        <v>19046</v>
      </c>
      <c r="I274" s="18">
        <v>2741</v>
      </c>
      <c r="J274" s="18">
        <v>0</v>
      </c>
      <c r="K274" s="18">
        <v>3393</v>
      </c>
      <c r="L274" s="18">
        <v>2955</v>
      </c>
      <c r="M274" s="18">
        <v>4470</v>
      </c>
      <c r="N274" s="18">
        <v>4173</v>
      </c>
      <c r="O274" s="18">
        <v>6651</v>
      </c>
      <c r="P274" s="18">
        <v>114674.4379</v>
      </c>
      <c r="Q274" s="18">
        <v>21403</v>
      </c>
      <c r="R274" s="18">
        <v>-11964.6</v>
      </c>
      <c r="S274" s="18">
        <v>2787.15</v>
      </c>
      <c r="T274" s="18">
        <v>126899.98789999999</v>
      </c>
      <c r="U274" s="18">
        <v>138163.97399999999</v>
      </c>
      <c r="V274" s="18">
        <v>117439.37790000001</v>
      </c>
      <c r="W274" s="18">
        <v>9460.6100000000206</v>
      </c>
      <c r="X274" s="18">
        <v>6622.4270000000097</v>
      </c>
      <c r="Y274" s="18">
        <v>1.048</v>
      </c>
      <c r="Z274" s="18">
        <v>12137</v>
      </c>
      <c r="AA274" s="18">
        <v>144795.844752</v>
      </c>
      <c r="AB274" s="18">
        <v>146577.83354432901</v>
      </c>
      <c r="AC274" s="18">
        <v>12076.941051687299</v>
      </c>
      <c r="AD274" s="18">
        <v>5497.8698668347497</v>
      </c>
      <c r="AE274" s="18">
        <v>66727647</v>
      </c>
      <c r="AF274" s="18"/>
      <c r="AG274" s="18"/>
    </row>
    <row r="275" spans="1:33">
      <c r="A275" s="18" t="s">
        <v>933</v>
      </c>
      <c r="B275" s="18" t="s">
        <v>937</v>
      </c>
      <c r="C275" s="18" t="s">
        <v>617</v>
      </c>
      <c r="D275" s="18">
        <v>13149.906999999999</v>
      </c>
      <c r="E275" s="18">
        <v>674</v>
      </c>
      <c r="F275" s="18">
        <v>13823.906999999999</v>
      </c>
      <c r="G275" s="18">
        <v>4542</v>
      </c>
      <c r="H275" s="18">
        <v>4222</v>
      </c>
      <c r="I275" s="18">
        <v>27</v>
      </c>
      <c r="J275" s="18">
        <v>0</v>
      </c>
      <c r="K275" s="18">
        <v>540</v>
      </c>
      <c r="L275" s="18">
        <v>32</v>
      </c>
      <c r="M275" s="18">
        <v>2087</v>
      </c>
      <c r="N275" s="18">
        <v>674</v>
      </c>
      <c r="O275" s="18">
        <v>0</v>
      </c>
      <c r="P275" s="18">
        <v>6564.5526</v>
      </c>
      <c r="Q275" s="18">
        <v>4070.65</v>
      </c>
      <c r="R275" s="18">
        <v>-1801.15</v>
      </c>
      <c r="S275" s="18">
        <v>218.11</v>
      </c>
      <c r="T275" s="18">
        <v>9052.1625999999997</v>
      </c>
      <c r="U275" s="18">
        <v>13823.906999999999</v>
      </c>
      <c r="V275" s="18">
        <v>11750.320949999999</v>
      </c>
      <c r="W275" s="18">
        <v>-2698.1583500000002</v>
      </c>
      <c r="X275" s="18">
        <v>-1888.7108450000001</v>
      </c>
      <c r="Y275" s="18">
        <v>0.86299999999999999</v>
      </c>
      <c r="Z275" s="18">
        <v>2959</v>
      </c>
      <c r="AA275" s="18">
        <v>11930.031741000001</v>
      </c>
      <c r="AB275" s="18">
        <v>12076.8535154163</v>
      </c>
      <c r="AC275" s="18">
        <v>4081.39692984666</v>
      </c>
      <c r="AD275" s="18">
        <v>-2497.6742550059098</v>
      </c>
      <c r="AE275" s="18">
        <v>-7390618</v>
      </c>
      <c r="AF275" s="18"/>
      <c r="AG275" s="18"/>
    </row>
    <row r="276" spans="1:33">
      <c r="A276" s="18" t="s">
        <v>933</v>
      </c>
      <c r="B276" s="18" t="s">
        <v>938</v>
      </c>
      <c r="C276" s="18" t="s">
        <v>618</v>
      </c>
      <c r="D276" s="18">
        <v>44822.862000000001</v>
      </c>
      <c r="E276" s="18">
        <v>1814</v>
      </c>
      <c r="F276" s="18">
        <v>46636.862000000001</v>
      </c>
      <c r="G276" s="18">
        <v>23734</v>
      </c>
      <c r="H276" s="18">
        <v>13162</v>
      </c>
      <c r="I276" s="18">
        <v>53</v>
      </c>
      <c r="J276" s="18">
        <v>0</v>
      </c>
      <c r="K276" s="18">
        <v>1666</v>
      </c>
      <c r="L276" s="18">
        <v>182</v>
      </c>
      <c r="M276" s="18">
        <v>0</v>
      </c>
      <c r="N276" s="18">
        <v>1814</v>
      </c>
      <c r="O276" s="18">
        <v>0</v>
      </c>
      <c r="P276" s="18">
        <v>34302.750200000002</v>
      </c>
      <c r="Q276" s="18">
        <v>12648.85</v>
      </c>
      <c r="R276" s="18">
        <v>-154.69999999999999</v>
      </c>
      <c r="S276" s="18">
        <v>1541.9</v>
      </c>
      <c r="T276" s="18">
        <v>48338.800199999998</v>
      </c>
      <c r="U276" s="18">
        <v>46636.862000000001</v>
      </c>
      <c r="V276" s="18">
        <v>39641.332699999999</v>
      </c>
      <c r="W276" s="18">
        <v>8697.4675000000097</v>
      </c>
      <c r="X276" s="18">
        <v>6088.2272499999999</v>
      </c>
      <c r="Y276" s="18">
        <v>1.131</v>
      </c>
      <c r="Z276" s="18">
        <v>6949</v>
      </c>
      <c r="AA276" s="18">
        <v>52746.290922</v>
      </c>
      <c r="AB276" s="18">
        <v>53395.434545015698</v>
      </c>
      <c r="AC276" s="18">
        <v>7683.9019348130196</v>
      </c>
      <c r="AD276" s="18">
        <v>1104.83074996045</v>
      </c>
      <c r="AE276" s="18">
        <v>7677469</v>
      </c>
      <c r="AF276" s="18"/>
      <c r="AG276" s="18"/>
    </row>
    <row r="277" spans="1:33">
      <c r="A277" s="18" t="s">
        <v>933</v>
      </c>
      <c r="B277" s="18" t="s">
        <v>939</v>
      </c>
      <c r="C277" s="18" t="s">
        <v>619</v>
      </c>
      <c r="D277" s="18">
        <v>27982.828000000001</v>
      </c>
      <c r="E277" s="18">
        <v>3058</v>
      </c>
      <c r="F277" s="18">
        <v>31040.828000000001</v>
      </c>
      <c r="G277" s="18">
        <v>16772</v>
      </c>
      <c r="H277" s="18">
        <v>732</v>
      </c>
      <c r="I277" s="18">
        <v>524</v>
      </c>
      <c r="J277" s="18">
        <v>5</v>
      </c>
      <c r="K277" s="18">
        <v>1136</v>
      </c>
      <c r="L277" s="18">
        <v>42</v>
      </c>
      <c r="M277" s="18">
        <v>2341</v>
      </c>
      <c r="N277" s="18">
        <v>3058</v>
      </c>
      <c r="O277" s="18">
        <v>1</v>
      </c>
      <c r="P277" s="18">
        <v>24240.571599999999</v>
      </c>
      <c r="Q277" s="18">
        <v>2037.45</v>
      </c>
      <c r="R277" s="18">
        <v>-2026.4</v>
      </c>
      <c r="S277" s="18">
        <v>2201.33</v>
      </c>
      <c r="T277" s="18">
        <v>26452.9516</v>
      </c>
      <c r="U277" s="18">
        <v>31040.828000000001</v>
      </c>
      <c r="V277" s="18">
        <v>26384.703799999999</v>
      </c>
      <c r="W277" s="18">
        <v>68.247800000001007</v>
      </c>
      <c r="X277" s="18">
        <v>47.773460000000703</v>
      </c>
      <c r="Y277" s="18">
        <v>1.002</v>
      </c>
      <c r="Z277" s="18">
        <v>3981</v>
      </c>
      <c r="AA277" s="18">
        <v>31102.909656</v>
      </c>
      <c r="AB277" s="18">
        <v>31485.690228955998</v>
      </c>
      <c r="AC277" s="18">
        <v>7908.9902609786404</v>
      </c>
      <c r="AD277" s="18">
        <v>1329.91907612607</v>
      </c>
      <c r="AE277" s="18">
        <v>5294408</v>
      </c>
      <c r="AF277" s="18"/>
      <c r="AG277" s="18"/>
    </row>
    <row r="278" spans="1:33">
      <c r="A278" s="18" t="s">
        <v>933</v>
      </c>
      <c r="B278" s="18" t="s">
        <v>940</v>
      </c>
      <c r="C278" s="18" t="s">
        <v>620</v>
      </c>
      <c r="D278" s="18">
        <v>29782.347000000002</v>
      </c>
      <c r="E278" s="18">
        <v>1344</v>
      </c>
      <c r="F278" s="18">
        <v>31126.347000000002</v>
      </c>
      <c r="G278" s="18">
        <v>23136</v>
      </c>
      <c r="H278" s="18">
        <v>1944</v>
      </c>
      <c r="I278" s="18">
        <v>430</v>
      </c>
      <c r="J278" s="18">
        <v>0</v>
      </c>
      <c r="K278" s="18">
        <v>2413</v>
      </c>
      <c r="L278" s="18">
        <v>25</v>
      </c>
      <c r="M278" s="18">
        <v>7768</v>
      </c>
      <c r="N278" s="18">
        <v>1344</v>
      </c>
      <c r="O278" s="18">
        <v>0</v>
      </c>
      <c r="P278" s="18">
        <v>33438.460800000001</v>
      </c>
      <c r="Q278" s="18">
        <v>4068.95</v>
      </c>
      <c r="R278" s="18">
        <v>-6624.05</v>
      </c>
      <c r="S278" s="18">
        <v>-178.16</v>
      </c>
      <c r="T278" s="18">
        <v>30705.200799999999</v>
      </c>
      <c r="U278" s="18">
        <v>31126.347000000002</v>
      </c>
      <c r="V278" s="18">
        <v>26457.394950000002</v>
      </c>
      <c r="W278" s="18">
        <v>4247.8058499999997</v>
      </c>
      <c r="X278" s="18">
        <v>2973.4640949999998</v>
      </c>
      <c r="Y278" s="18">
        <v>1.0960000000000001</v>
      </c>
      <c r="Z278" s="18">
        <v>6692</v>
      </c>
      <c r="AA278" s="18">
        <v>34114.476311999999</v>
      </c>
      <c r="AB278" s="18">
        <v>34534.319951493097</v>
      </c>
      <c r="AC278" s="18">
        <v>5160.5379485195899</v>
      </c>
      <c r="AD278" s="18">
        <v>-1418.5332363329801</v>
      </c>
      <c r="AE278" s="18">
        <v>-9492824</v>
      </c>
      <c r="AF278" s="18"/>
      <c r="AG278" s="18"/>
    </row>
    <row r="279" spans="1:33">
      <c r="A279" s="18" t="s">
        <v>933</v>
      </c>
      <c r="B279" s="18" t="s">
        <v>941</v>
      </c>
      <c r="C279" s="18" t="s">
        <v>621</v>
      </c>
      <c r="D279" s="18">
        <v>645948.62699999998</v>
      </c>
      <c r="E279" s="18">
        <v>30205</v>
      </c>
      <c r="F279" s="18">
        <v>676153.62699999998</v>
      </c>
      <c r="G279" s="18">
        <v>399218</v>
      </c>
      <c r="H279" s="18">
        <v>21711</v>
      </c>
      <c r="I279" s="18">
        <v>24052</v>
      </c>
      <c r="J279" s="18">
        <v>0</v>
      </c>
      <c r="K279" s="18">
        <v>24327</v>
      </c>
      <c r="L279" s="18">
        <v>2390</v>
      </c>
      <c r="M279" s="18">
        <v>68202</v>
      </c>
      <c r="N279" s="18">
        <v>30205</v>
      </c>
      <c r="O279" s="18">
        <v>5</v>
      </c>
      <c r="P279" s="18">
        <v>576989.77540000004</v>
      </c>
      <c r="Q279" s="18">
        <v>59576.5</v>
      </c>
      <c r="R279" s="18">
        <v>-60007.45</v>
      </c>
      <c r="S279" s="18">
        <v>14079.91</v>
      </c>
      <c r="T279" s="18">
        <v>590638.73540000001</v>
      </c>
      <c r="U279" s="18">
        <v>676153.62699999998</v>
      </c>
      <c r="V279" s="18">
        <v>574730.58294999995</v>
      </c>
      <c r="W279" s="18">
        <v>15908.1524500002</v>
      </c>
      <c r="X279" s="18">
        <v>11135.7067150001</v>
      </c>
      <c r="Y279" s="18">
        <v>1.016</v>
      </c>
      <c r="Z279" s="18">
        <v>78539</v>
      </c>
      <c r="AA279" s="18">
        <v>686972.08503199997</v>
      </c>
      <c r="AB279" s="18">
        <v>695426.58563087101</v>
      </c>
      <c r="AC279" s="18">
        <v>8854.5383265749697</v>
      </c>
      <c r="AD279" s="18">
        <v>2275.4671417223999</v>
      </c>
      <c r="AE279" s="18">
        <v>178712914</v>
      </c>
      <c r="AF279" s="18"/>
      <c r="AG279" s="18"/>
    </row>
    <row r="280" spans="1:33">
      <c r="A280" s="18" t="s">
        <v>933</v>
      </c>
      <c r="B280" s="18" t="s">
        <v>942</v>
      </c>
      <c r="C280" s="18" t="s">
        <v>622</v>
      </c>
      <c r="D280" s="18">
        <v>11309.535</v>
      </c>
      <c r="E280" s="18">
        <v>0</v>
      </c>
      <c r="F280" s="18">
        <v>11309.535</v>
      </c>
      <c r="G280" s="18">
        <v>4016</v>
      </c>
      <c r="H280" s="18">
        <v>6040</v>
      </c>
      <c r="I280" s="18">
        <v>27</v>
      </c>
      <c r="J280" s="18">
        <v>589</v>
      </c>
      <c r="K280" s="18">
        <v>0</v>
      </c>
      <c r="L280" s="18">
        <v>0</v>
      </c>
      <c r="M280" s="18">
        <v>0</v>
      </c>
      <c r="N280" s="18">
        <v>0</v>
      </c>
      <c r="O280" s="18">
        <v>0</v>
      </c>
      <c r="P280" s="18">
        <v>5804.3248000000003</v>
      </c>
      <c r="Q280" s="18">
        <v>5657.6</v>
      </c>
      <c r="R280" s="18">
        <v>0</v>
      </c>
      <c r="S280" s="18">
        <v>0</v>
      </c>
      <c r="T280" s="18">
        <v>11461.924800000001</v>
      </c>
      <c r="U280" s="18">
        <v>11309.535</v>
      </c>
      <c r="V280" s="18">
        <v>9613.1047500000004</v>
      </c>
      <c r="W280" s="18">
        <v>1848.82005</v>
      </c>
      <c r="X280" s="18">
        <v>1294.174035</v>
      </c>
      <c r="Y280" s="18">
        <v>1.1140000000000001</v>
      </c>
      <c r="Z280" s="18">
        <v>2354</v>
      </c>
      <c r="AA280" s="18">
        <v>12598.82199</v>
      </c>
      <c r="AB280" s="18">
        <v>12753.8745028755</v>
      </c>
      <c r="AC280" s="18">
        <v>5417.95858236002</v>
      </c>
      <c r="AD280" s="18">
        <v>-1161.11260249254</v>
      </c>
      <c r="AE280" s="18">
        <v>-2733259</v>
      </c>
      <c r="AF280" s="18"/>
      <c r="AG280" s="18"/>
    </row>
    <row r="281" spans="1:33">
      <c r="A281" s="18" t="s">
        <v>933</v>
      </c>
      <c r="B281" s="18" t="s">
        <v>943</v>
      </c>
      <c r="C281" s="18" t="s">
        <v>623</v>
      </c>
      <c r="D281" s="18">
        <v>28213.187999999998</v>
      </c>
      <c r="E281" s="18">
        <v>1685</v>
      </c>
      <c r="F281" s="18">
        <v>29898.187999999998</v>
      </c>
      <c r="G281" s="18">
        <v>15799</v>
      </c>
      <c r="H281" s="18">
        <v>6773</v>
      </c>
      <c r="I281" s="18">
        <v>329</v>
      </c>
      <c r="J281" s="18">
        <v>0</v>
      </c>
      <c r="K281" s="18">
        <v>794</v>
      </c>
      <c r="L281" s="18">
        <v>2</v>
      </c>
      <c r="M281" s="18">
        <v>4075</v>
      </c>
      <c r="N281" s="18">
        <v>1685</v>
      </c>
      <c r="O281" s="18">
        <v>2</v>
      </c>
      <c r="P281" s="18">
        <v>22834.294699999999</v>
      </c>
      <c r="Q281" s="18">
        <v>6711.6</v>
      </c>
      <c r="R281" s="18">
        <v>-3467.15</v>
      </c>
      <c r="S281" s="18">
        <v>739.5</v>
      </c>
      <c r="T281" s="18">
        <v>26818.244699999999</v>
      </c>
      <c r="U281" s="18">
        <v>29898.187999999998</v>
      </c>
      <c r="V281" s="18">
        <v>25413.459800000001</v>
      </c>
      <c r="W281" s="18">
        <v>1404.7849000000001</v>
      </c>
      <c r="X281" s="18">
        <v>983.34943000000203</v>
      </c>
      <c r="Y281" s="18">
        <v>1.0329999999999999</v>
      </c>
      <c r="Z281" s="18">
        <v>5591</v>
      </c>
      <c r="AA281" s="18">
        <v>30884.828204000001</v>
      </c>
      <c r="AB281" s="18">
        <v>31264.9248691135</v>
      </c>
      <c r="AC281" s="18">
        <v>5592.0094561104497</v>
      </c>
      <c r="AD281" s="18">
        <v>-987.06172874211495</v>
      </c>
      <c r="AE281" s="18">
        <v>-5518662</v>
      </c>
      <c r="AF281" s="18"/>
      <c r="AG281" s="18"/>
    </row>
    <row r="282" spans="1:33">
      <c r="A282" s="18" t="s">
        <v>933</v>
      </c>
      <c r="B282" s="18" t="s">
        <v>944</v>
      </c>
      <c r="C282" s="18" t="s">
        <v>624</v>
      </c>
      <c r="D282" s="18">
        <v>1001130.379</v>
      </c>
      <c r="E282" s="18">
        <v>56622</v>
      </c>
      <c r="F282" s="18">
        <v>1057752.379</v>
      </c>
      <c r="G282" s="18">
        <v>557021</v>
      </c>
      <c r="H282" s="18">
        <v>213776</v>
      </c>
      <c r="I282" s="18">
        <v>6630</v>
      </c>
      <c r="J282" s="18">
        <v>25054</v>
      </c>
      <c r="K282" s="18">
        <v>3166</v>
      </c>
      <c r="L282" s="18">
        <v>0</v>
      </c>
      <c r="M282" s="18">
        <v>125899</v>
      </c>
      <c r="N282" s="18">
        <v>56622</v>
      </c>
      <c r="O282" s="18">
        <v>945</v>
      </c>
      <c r="P282" s="18">
        <v>805062.45129999996</v>
      </c>
      <c r="Q282" s="18">
        <v>211332.1</v>
      </c>
      <c r="R282" s="18">
        <v>-107817.4</v>
      </c>
      <c r="S282" s="18">
        <v>26725.87</v>
      </c>
      <c r="T282" s="18">
        <v>935303.02130000002</v>
      </c>
      <c r="U282" s="18">
        <v>1057752.379</v>
      </c>
      <c r="V282" s="18">
        <v>899089.52214999998</v>
      </c>
      <c r="W282" s="18">
        <v>36213.499150000003</v>
      </c>
      <c r="X282" s="18">
        <v>25349.449404999999</v>
      </c>
      <c r="Y282" s="18">
        <v>1.024</v>
      </c>
      <c r="Z282" s="18">
        <v>134155</v>
      </c>
      <c r="AA282" s="18">
        <v>1083138.436096</v>
      </c>
      <c r="AB282" s="18">
        <v>1096468.51857847</v>
      </c>
      <c r="AC282" s="18">
        <v>8173.14687174145</v>
      </c>
      <c r="AD282" s="18">
        <v>1594.07568688889</v>
      </c>
      <c r="AE282" s="18">
        <v>213853224</v>
      </c>
      <c r="AF282" s="18"/>
      <c r="AG282" s="18"/>
    </row>
    <row r="283" spans="1:33">
      <c r="A283" s="18" t="s">
        <v>933</v>
      </c>
      <c r="B283" s="18" t="s">
        <v>945</v>
      </c>
      <c r="C283" s="18" t="s">
        <v>625</v>
      </c>
      <c r="D283" s="18">
        <v>48168.572999999997</v>
      </c>
      <c r="E283" s="18">
        <v>4677</v>
      </c>
      <c r="F283" s="18">
        <v>52845.572999999997</v>
      </c>
      <c r="G283" s="18">
        <v>43815</v>
      </c>
      <c r="H283" s="18">
        <v>1679</v>
      </c>
      <c r="I283" s="18">
        <v>154</v>
      </c>
      <c r="J283" s="18">
        <v>0</v>
      </c>
      <c r="K283" s="18">
        <v>400</v>
      </c>
      <c r="L283" s="18">
        <v>0</v>
      </c>
      <c r="M283" s="18">
        <v>10624</v>
      </c>
      <c r="N283" s="18">
        <v>4677</v>
      </c>
      <c r="O283" s="18">
        <v>2233</v>
      </c>
      <c r="P283" s="18">
        <v>63325.819499999998</v>
      </c>
      <c r="Q283" s="18">
        <v>1898.05</v>
      </c>
      <c r="R283" s="18">
        <v>-10928.45</v>
      </c>
      <c r="S283" s="18">
        <v>2169.37</v>
      </c>
      <c r="T283" s="18">
        <v>56464.789499999999</v>
      </c>
      <c r="U283" s="18">
        <v>52845.572999999997</v>
      </c>
      <c r="V283" s="18">
        <v>44918.737050000003</v>
      </c>
      <c r="W283" s="18">
        <v>11546.052449999999</v>
      </c>
      <c r="X283" s="18">
        <v>8082.23671500001</v>
      </c>
      <c r="Y283" s="18">
        <v>1.153</v>
      </c>
      <c r="Z283" s="18">
        <v>6232</v>
      </c>
      <c r="AA283" s="18">
        <v>60930.945669000001</v>
      </c>
      <c r="AB283" s="18">
        <v>61680.817065338299</v>
      </c>
      <c r="AC283" s="18">
        <v>9897.4353442455504</v>
      </c>
      <c r="AD283" s="18">
        <v>3318.3641593929901</v>
      </c>
      <c r="AE283" s="18">
        <v>20680045</v>
      </c>
      <c r="AF283" s="18"/>
      <c r="AG283" s="18"/>
    </row>
    <row r="284" spans="1:33">
      <c r="A284" s="18" t="s">
        <v>933</v>
      </c>
      <c r="B284" s="18" t="s">
        <v>946</v>
      </c>
      <c r="C284" s="18" t="s">
        <v>626</v>
      </c>
      <c r="D284" s="18">
        <v>30327.379000000001</v>
      </c>
      <c r="E284" s="18">
        <v>1571</v>
      </c>
      <c r="F284" s="18">
        <v>31898.379000000001</v>
      </c>
      <c r="G284" s="18">
        <v>18269</v>
      </c>
      <c r="H284" s="18">
        <v>9799</v>
      </c>
      <c r="I284" s="18">
        <v>2127</v>
      </c>
      <c r="J284" s="18">
        <v>0</v>
      </c>
      <c r="K284" s="18">
        <v>588</v>
      </c>
      <c r="L284" s="18">
        <v>366</v>
      </c>
      <c r="M284" s="18">
        <v>0</v>
      </c>
      <c r="N284" s="18">
        <v>1571</v>
      </c>
      <c r="O284" s="18">
        <v>0</v>
      </c>
      <c r="P284" s="18">
        <v>26404.185700000002</v>
      </c>
      <c r="Q284" s="18">
        <v>10636.9</v>
      </c>
      <c r="R284" s="18">
        <v>-311.10000000000002</v>
      </c>
      <c r="S284" s="18">
        <v>1335.35</v>
      </c>
      <c r="T284" s="18">
        <v>38065.335700000003</v>
      </c>
      <c r="U284" s="18">
        <v>31898.379000000001</v>
      </c>
      <c r="V284" s="18">
        <v>27113.622149999999</v>
      </c>
      <c r="W284" s="18">
        <v>10951.71355</v>
      </c>
      <c r="X284" s="18">
        <v>7666.1994850000001</v>
      </c>
      <c r="Y284" s="18">
        <v>1.24</v>
      </c>
      <c r="Z284" s="18">
        <v>5430</v>
      </c>
      <c r="AA284" s="18">
        <v>39553.989959999999</v>
      </c>
      <c r="AB284" s="18">
        <v>40040.7771804574</v>
      </c>
      <c r="AC284" s="18">
        <v>7373.9921142647199</v>
      </c>
      <c r="AD284" s="18">
        <v>794.92092941215503</v>
      </c>
      <c r="AE284" s="18">
        <v>4316421</v>
      </c>
      <c r="AF284" s="18"/>
      <c r="AG284" s="18"/>
    </row>
    <row r="285" spans="1:33">
      <c r="A285" s="18" t="s">
        <v>933</v>
      </c>
      <c r="B285" s="18" t="s">
        <v>947</v>
      </c>
      <c r="C285" s="18" t="s">
        <v>627</v>
      </c>
      <c r="D285" s="18">
        <v>87595.426000000007</v>
      </c>
      <c r="E285" s="18">
        <v>4610</v>
      </c>
      <c r="F285" s="18">
        <v>92205.426000000007</v>
      </c>
      <c r="G285" s="18">
        <v>68046</v>
      </c>
      <c r="H285" s="18">
        <v>6494</v>
      </c>
      <c r="I285" s="18">
        <v>1439</v>
      </c>
      <c r="J285" s="18">
        <v>0</v>
      </c>
      <c r="K285" s="18">
        <v>5475</v>
      </c>
      <c r="L285" s="18">
        <v>452</v>
      </c>
      <c r="M285" s="18">
        <v>17939</v>
      </c>
      <c r="N285" s="18">
        <v>4610</v>
      </c>
      <c r="O285" s="18">
        <v>7454</v>
      </c>
      <c r="P285" s="18">
        <v>98346.883799999996</v>
      </c>
      <c r="Q285" s="18">
        <v>11396.8</v>
      </c>
      <c r="R285" s="18">
        <v>-21968.25</v>
      </c>
      <c r="S285" s="18">
        <v>868.87</v>
      </c>
      <c r="T285" s="18">
        <v>88644.303799999994</v>
      </c>
      <c r="U285" s="18">
        <v>92205.426000000007</v>
      </c>
      <c r="V285" s="18">
        <v>78374.612099999998</v>
      </c>
      <c r="W285" s="18">
        <v>10269.691699999999</v>
      </c>
      <c r="X285" s="18">
        <v>7188.7841900000003</v>
      </c>
      <c r="Y285" s="18">
        <v>1.0780000000000001</v>
      </c>
      <c r="Z285" s="18">
        <v>9111</v>
      </c>
      <c r="AA285" s="18">
        <v>99397.449227999998</v>
      </c>
      <c r="AB285" s="18">
        <v>100620.72425232</v>
      </c>
      <c r="AC285" s="18">
        <v>11043.8727090681</v>
      </c>
      <c r="AD285" s="18">
        <v>4464.8015242155498</v>
      </c>
      <c r="AE285" s="18">
        <v>40678807</v>
      </c>
      <c r="AF285" s="18"/>
      <c r="AG285" s="18"/>
    </row>
    <row r="286" spans="1:33">
      <c r="A286" s="18" t="s">
        <v>933</v>
      </c>
      <c r="B286" s="18" t="s">
        <v>948</v>
      </c>
      <c r="C286" s="18" t="s">
        <v>628</v>
      </c>
      <c r="D286" s="18">
        <v>12068.105</v>
      </c>
      <c r="E286" s="18">
        <v>1362</v>
      </c>
      <c r="F286" s="18">
        <v>13430.105</v>
      </c>
      <c r="G286" s="18">
        <v>10946</v>
      </c>
      <c r="H286" s="18">
        <v>2530</v>
      </c>
      <c r="I286" s="18">
        <v>73</v>
      </c>
      <c r="J286" s="18">
        <v>451</v>
      </c>
      <c r="K286" s="18">
        <v>1681</v>
      </c>
      <c r="L286" s="18">
        <v>10</v>
      </c>
      <c r="M286" s="18">
        <v>0</v>
      </c>
      <c r="N286" s="18">
        <v>1362</v>
      </c>
      <c r="O286" s="18">
        <v>0</v>
      </c>
      <c r="P286" s="18">
        <v>15820.2538</v>
      </c>
      <c r="Q286" s="18">
        <v>4024.75</v>
      </c>
      <c r="R286" s="18">
        <v>-8.5</v>
      </c>
      <c r="S286" s="18">
        <v>1157.7</v>
      </c>
      <c r="T286" s="18">
        <v>20994.203799999999</v>
      </c>
      <c r="U286" s="18">
        <v>13430.105</v>
      </c>
      <c r="V286" s="18">
        <v>11415.589250000001</v>
      </c>
      <c r="W286" s="18">
        <v>9578.6145500000002</v>
      </c>
      <c r="X286" s="18">
        <v>6705.0301849999996</v>
      </c>
      <c r="Y286" s="18">
        <v>1.4990000000000001</v>
      </c>
      <c r="Z286" s="18">
        <v>2694</v>
      </c>
      <c r="AA286" s="18">
        <v>20131.727395000002</v>
      </c>
      <c r="AB286" s="18">
        <v>20379.486663572599</v>
      </c>
      <c r="AC286" s="18">
        <v>7564.7686204798201</v>
      </c>
      <c r="AD286" s="18">
        <v>985.69743562725296</v>
      </c>
      <c r="AE286" s="18">
        <v>2655469</v>
      </c>
      <c r="AF286" s="18"/>
      <c r="AG286" s="18"/>
    </row>
    <row r="287" spans="1:33">
      <c r="A287" s="18" t="s">
        <v>949</v>
      </c>
      <c r="B287" s="18" t="s">
        <v>950</v>
      </c>
      <c r="C287" s="18" t="s">
        <v>630</v>
      </c>
      <c r="D287" s="18">
        <v>10056.815000000001</v>
      </c>
      <c r="E287" s="18">
        <v>2832</v>
      </c>
      <c r="F287" s="18">
        <v>12888.815000000001</v>
      </c>
      <c r="G287" s="18">
        <v>13150</v>
      </c>
      <c r="H287" s="18">
        <v>2394</v>
      </c>
      <c r="I287" s="18">
        <v>925</v>
      </c>
      <c r="J287" s="18">
        <v>0</v>
      </c>
      <c r="K287" s="18">
        <v>235</v>
      </c>
      <c r="L287" s="18">
        <v>38</v>
      </c>
      <c r="M287" s="18">
        <v>6568</v>
      </c>
      <c r="N287" s="18">
        <v>2832</v>
      </c>
      <c r="O287" s="18">
        <v>0</v>
      </c>
      <c r="P287" s="18">
        <v>19005.695</v>
      </c>
      <c r="Q287" s="18">
        <v>3020.9</v>
      </c>
      <c r="R287" s="18">
        <v>-5615.1</v>
      </c>
      <c r="S287" s="18">
        <v>1290.6400000000001</v>
      </c>
      <c r="T287" s="18">
        <v>17702.134999999998</v>
      </c>
      <c r="U287" s="18">
        <v>12888.815000000001</v>
      </c>
      <c r="V287" s="18">
        <v>10955.492749999999</v>
      </c>
      <c r="W287" s="18">
        <v>6746.6422499999999</v>
      </c>
      <c r="X287" s="18">
        <v>4722.6495750000004</v>
      </c>
      <c r="Y287" s="18">
        <v>1.3660000000000001</v>
      </c>
      <c r="Z287" s="18">
        <v>2607</v>
      </c>
      <c r="AA287" s="18">
        <v>17606.121289999999</v>
      </c>
      <c r="AB287" s="18">
        <v>17822.798162661002</v>
      </c>
      <c r="AC287" s="18">
        <v>6836.51636465706</v>
      </c>
      <c r="AD287" s="18">
        <v>257.44517980449302</v>
      </c>
      <c r="AE287" s="18">
        <v>671160</v>
      </c>
      <c r="AF287" s="18"/>
      <c r="AG287" s="18"/>
    </row>
    <row r="288" spans="1:33">
      <c r="A288" s="18" t="s">
        <v>949</v>
      </c>
      <c r="B288" s="18" t="s">
        <v>951</v>
      </c>
      <c r="C288" s="18" t="s">
        <v>631</v>
      </c>
      <c r="D288" s="18">
        <v>40760.796999999999</v>
      </c>
      <c r="E288" s="18">
        <v>2632</v>
      </c>
      <c r="F288" s="18">
        <v>43392.796999999999</v>
      </c>
      <c r="G288" s="18">
        <v>31769</v>
      </c>
      <c r="H288" s="18">
        <v>1674</v>
      </c>
      <c r="I288" s="18">
        <v>800</v>
      </c>
      <c r="J288" s="18">
        <v>0</v>
      </c>
      <c r="K288" s="18">
        <v>568</v>
      </c>
      <c r="L288" s="18">
        <v>13</v>
      </c>
      <c r="M288" s="18">
        <v>9538</v>
      </c>
      <c r="N288" s="18">
        <v>2632</v>
      </c>
      <c r="O288" s="18">
        <v>0</v>
      </c>
      <c r="P288" s="18">
        <v>45915.735699999997</v>
      </c>
      <c r="Q288" s="18">
        <v>2585.6999999999998</v>
      </c>
      <c r="R288" s="18">
        <v>-8118.35</v>
      </c>
      <c r="S288" s="18">
        <v>615.74</v>
      </c>
      <c r="T288" s="18">
        <v>40998.825700000001</v>
      </c>
      <c r="U288" s="18">
        <v>43392.796999999999</v>
      </c>
      <c r="V288" s="18">
        <v>36883.87745</v>
      </c>
      <c r="W288" s="18">
        <v>4114.9482499999904</v>
      </c>
      <c r="X288" s="18">
        <v>2880.4637750000002</v>
      </c>
      <c r="Y288" s="18">
        <v>1.0660000000000001</v>
      </c>
      <c r="Z288" s="18">
        <v>6067</v>
      </c>
      <c r="AA288" s="18">
        <v>46256.721601999998</v>
      </c>
      <c r="AB288" s="18">
        <v>46825.998708023501</v>
      </c>
      <c r="AC288" s="18">
        <v>7718.1471415895003</v>
      </c>
      <c r="AD288" s="18">
        <v>1139.07595673693</v>
      </c>
      <c r="AE288" s="18">
        <v>6910774</v>
      </c>
      <c r="AF288" s="18"/>
      <c r="AG288" s="18"/>
    </row>
    <row r="289" spans="1:33">
      <c r="A289" s="18" t="s">
        <v>949</v>
      </c>
      <c r="B289" s="18" t="s">
        <v>952</v>
      </c>
      <c r="C289" s="18" t="s">
        <v>632</v>
      </c>
      <c r="D289" s="18">
        <v>235086.52100000001</v>
      </c>
      <c r="E289" s="18">
        <v>27659</v>
      </c>
      <c r="F289" s="18">
        <v>262745.52100000001</v>
      </c>
      <c r="G289" s="18">
        <v>144067</v>
      </c>
      <c r="H289" s="18">
        <v>9258</v>
      </c>
      <c r="I289" s="18">
        <v>8092</v>
      </c>
      <c r="J289" s="18">
        <v>0</v>
      </c>
      <c r="K289" s="18">
        <v>8512</v>
      </c>
      <c r="L289" s="18">
        <v>2723</v>
      </c>
      <c r="M289" s="18">
        <v>23813</v>
      </c>
      <c r="N289" s="18">
        <v>27659</v>
      </c>
      <c r="O289" s="18">
        <v>10</v>
      </c>
      <c r="P289" s="18">
        <v>208220.03510000001</v>
      </c>
      <c r="Q289" s="18">
        <v>21982.7</v>
      </c>
      <c r="R289" s="18">
        <v>-22564.1</v>
      </c>
      <c r="S289" s="18">
        <v>19461.939999999999</v>
      </c>
      <c r="T289" s="18">
        <v>227100.57509999999</v>
      </c>
      <c r="U289" s="18">
        <v>262745.52100000001</v>
      </c>
      <c r="V289" s="18">
        <v>223333.69284999999</v>
      </c>
      <c r="W289" s="18">
        <v>3766.8822500000201</v>
      </c>
      <c r="X289" s="18">
        <v>2636.81757500002</v>
      </c>
      <c r="Y289" s="18">
        <v>1.01</v>
      </c>
      <c r="Z289" s="18">
        <v>28055</v>
      </c>
      <c r="AA289" s="18">
        <v>265372.97620999999</v>
      </c>
      <c r="AB289" s="18">
        <v>268638.89637644601</v>
      </c>
      <c r="AC289" s="18">
        <v>9575.4374042575801</v>
      </c>
      <c r="AD289" s="18">
        <v>2996.3662194050098</v>
      </c>
      <c r="AE289" s="18">
        <v>84063054</v>
      </c>
      <c r="AF289" s="18"/>
      <c r="AG289" s="18"/>
    </row>
    <row r="290" spans="1:33">
      <c r="A290" s="18" t="s">
        <v>949</v>
      </c>
      <c r="B290" s="18" t="s">
        <v>953</v>
      </c>
      <c r="C290" s="18" t="s">
        <v>633</v>
      </c>
      <c r="D290" s="18">
        <v>88299.304000000004</v>
      </c>
      <c r="E290" s="18">
        <v>9150</v>
      </c>
      <c r="F290" s="18">
        <v>97449.304000000004</v>
      </c>
      <c r="G290" s="18">
        <v>84220</v>
      </c>
      <c r="H290" s="18">
        <v>7687</v>
      </c>
      <c r="I290" s="18">
        <v>668</v>
      </c>
      <c r="J290" s="18">
        <v>0</v>
      </c>
      <c r="K290" s="18">
        <v>6019</v>
      </c>
      <c r="L290" s="18">
        <v>27</v>
      </c>
      <c r="M290" s="18">
        <v>19589</v>
      </c>
      <c r="N290" s="18">
        <v>9150</v>
      </c>
      <c r="O290" s="18">
        <v>0</v>
      </c>
      <c r="P290" s="18">
        <v>121723.166</v>
      </c>
      <c r="Q290" s="18">
        <v>12217.9</v>
      </c>
      <c r="R290" s="18">
        <v>-16673.599999999999</v>
      </c>
      <c r="S290" s="18">
        <v>4447.37</v>
      </c>
      <c r="T290" s="18">
        <v>121714.836</v>
      </c>
      <c r="U290" s="18">
        <v>97449.304000000004</v>
      </c>
      <c r="V290" s="18">
        <v>82831.9084</v>
      </c>
      <c r="W290" s="18">
        <v>38882.927600000003</v>
      </c>
      <c r="X290" s="18">
        <v>27218.049319999998</v>
      </c>
      <c r="Y290" s="18">
        <v>1.2789999999999999</v>
      </c>
      <c r="Z290" s="18">
        <v>17234</v>
      </c>
      <c r="AA290" s="18">
        <v>124637.659816</v>
      </c>
      <c r="AB290" s="18">
        <v>126171.56372929701</v>
      </c>
      <c r="AC290" s="18">
        <v>7321.0841203027103</v>
      </c>
      <c r="AD290" s="18">
        <v>742.012935450143</v>
      </c>
      <c r="AE290" s="18">
        <v>12787851</v>
      </c>
      <c r="AF290" s="18"/>
      <c r="AG290" s="18"/>
    </row>
    <row r="291" spans="1:33">
      <c r="A291" s="18" t="s">
        <v>949</v>
      </c>
      <c r="B291" s="18" t="s">
        <v>954</v>
      </c>
      <c r="C291" s="18" t="s">
        <v>634</v>
      </c>
      <c r="D291" s="18">
        <v>89371.089000000007</v>
      </c>
      <c r="E291" s="18">
        <v>7704</v>
      </c>
      <c r="F291" s="18">
        <v>97075.089000000007</v>
      </c>
      <c r="G291" s="18">
        <v>50209</v>
      </c>
      <c r="H291" s="18">
        <v>1453</v>
      </c>
      <c r="I291" s="18">
        <v>1521</v>
      </c>
      <c r="J291" s="18">
        <v>0</v>
      </c>
      <c r="K291" s="18">
        <v>2989</v>
      </c>
      <c r="L291" s="18">
        <v>226</v>
      </c>
      <c r="M291" s="18">
        <v>26832</v>
      </c>
      <c r="N291" s="18">
        <v>7704</v>
      </c>
      <c r="O291" s="18">
        <v>0</v>
      </c>
      <c r="P291" s="18">
        <v>72567.0677</v>
      </c>
      <c r="Q291" s="18">
        <v>5068.55</v>
      </c>
      <c r="R291" s="18">
        <v>-22999.3</v>
      </c>
      <c r="S291" s="18">
        <v>1986.96</v>
      </c>
      <c r="T291" s="18">
        <v>56623.277699999999</v>
      </c>
      <c r="U291" s="18">
        <v>97075.089000000007</v>
      </c>
      <c r="V291" s="18">
        <v>82513.825649999999</v>
      </c>
      <c r="W291" s="18">
        <v>-25890.54795</v>
      </c>
      <c r="X291" s="18">
        <v>-18123.383565</v>
      </c>
      <c r="Y291" s="18">
        <v>0.81299999999999994</v>
      </c>
      <c r="Z291" s="18">
        <v>9128</v>
      </c>
      <c r="AA291" s="18">
        <v>78922.047357000003</v>
      </c>
      <c r="AB291" s="18">
        <v>79893.333543414497</v>
      </c>
      <c r="AC291" s="18">
        <v>8752.5562602338396</v>
      </c>
      <c r="AD291" s="18">
        <v>2173.4850753812698</v>
      </c>
      <c r="AE291" s="18">
        <v>19839572</v>
      </c>
      <c r="AF291" s="18"/>
      <c r="AG291" s="18"/>
    </row>
    <row r="292" spans="1:33">
      <c r="A292" s="18" t="s">
        <v>949</v>
      </c>
      <c r="B292" s="18" t="s">
        <v>955</v>
      </c>
      <c r="C292" s="18" t="s">
        <v>635</v>
      </c>
      <c r="D292" s="18">
        <v>18645.651999999998</v>
      </c>
      <c r="E292" s="18">
        <v>1087</v>
      </c>
      <c r="F292" s="18">
        <v>19732.651999999998</v>
      </c>
      <c r="G292" s="18">
        <v>13204</v>
      </c>
      <c r="H292" s="18">
        <v>841</v>
      </c>
      <c r="I292" s="18">
        <v>188</v>
      </c>
      <c r="J292" s="18">
        <v>0</v>
      </c>
      <c r="K292" s="18">
        <v>1581</v>
      </c>
      <c r="L292" s="18">
        <v>0</v>
      </c>
      <c r="M292" s="18">
        <v>2408</v>
      </c>
      <c r="N292" s="18">
        <v>1087</v>
      </c>
      <c r="O292" s="18">
        <v>0</v>
      </c>
      <c r="P292" s="18">
        <v>19083.7412</v>
      </c>
      <c r="Q292" s="18">
        <v>2218.5</v>
      </c>
      <c r="R292" s="18">
        <v>-2046.8</v>
      </c>
      <c r="S292" s="18">
        <v>514.59</v>
      </c>
      <c r="T292" s="18">
        <v>19770.031200000001</v>
      </c>
      <c r="U292" s="18">
        <v>19732.651999999998</v>
      </c>
      <c r="V292" s="18">
        <v>16772.754199999999</v>
      </c>
      <c r="W292" s="18">
        <v>2997.277</v>
      </c>
      <c r="X292" s="18">
        <v>2098.0938999999998</v>
      </c>
      <c r="Y292" s="18">
        <v>1.1060000000000001</v>
      </c>
      <c r="Z292" s="18">
        <v>4680</v>
      </c>
      <c r="AA292" s="18">
        <v>21824.313112</v>
      </c>
      <c r="AB292" s="18">
        <v>22092.902873208099</v>
      </c>
      <c r="AC292" s="18">
        <v>4720.7057421384798</v>
      </c>
      <c r="AD292" s="18">
        <v>-1858.36544271409</v>
      </c>
      <c r="AE292" s="18">
        <v>-8697150</v>
      </c>
      <c r="AF292" s="18"/>
      <c r="AG292" s="18"/>
    </row>
    <row r="293" spans="1:33">
      <c r="A293" s="18" t="s">
        <v>949</v>
      </c>
      <c r="B293" s="18" t="s">
        <v>956</v>
      </c>
      <c r="C293" s="18" t="s">
        <v>636</v>
      </c>
      <c r="D293" s="18">
        <v>121156.834</v>
      </c>
      <c r="E293" s="18">
        <v>8538</v>
      </c>
      <c r="F293" s="18">
        <v>129694.834</v>
      </c>
      <c r="G293" s="18">
        <v>51903</v>
      </c>
      <c r="H293" s="18">
        <v>3960</v>
      </c>
      <c r="I293" s="18">
        <v>500</v>
      </c>
      <c r="J293" s="18">
        <v>0</v>
      </c>
      <c r="K293" s="18">
        <v>4991</v>
      </c>
      <c r="L293" s="18">
        <v>51</v>
      </c>
      <c r="M293" s="18">
        <v>14740</v>
      </c>
      <c r="N293" s="18">
        <v>8538</v>
      </c>
      <c r="O293" s="18">
        <v>35</v>
      </c>
      <c r="P293" s="18">
        <v>75015.405899999998</v>
      </c>
      <c r="Q293" s="18">
        <v>8033.35</v>
      </c>
      <c r="R293" s="18">
        <v>-12602.1</v>
      </c>
      <c r="S293" s="18">
        <v>4751.5</v>
      </c>
      <c r="T293" s="18">
        <v>75198.155899999998</v>
      </c>
      <c r="U293" s="18">
        <v>129694.834</v>
      </c>
      <c r="V293" s="18">
        <v>110240.60890000001</v>
      </c>
      <c r="W293" s="18">
        <v>-35042.453000000001</v>
      </c>
      <c r="X293" s="18">
        <v>-24529.717100000002</v>
      </c>
      <c r="Y293" s="18">
        <v>0.81100000000000005</v>
      </c>
      <c r="Z293" s="18">
        <v>15432</v>
      </c>
      <c r="AA293" s="18">
        <v>105182.510374</v>
      </c>
      <c r="AB293" s="18">
        <v>106476.981599721</v>
      </c>
      <c r="AC293" s="18">
        <v>6899.7525660783704</v>
      </c>
      <c r="AD293" s="18">
        <v>320.681381225807</v>
      </c>
      <c r="AE293" s="18">
        <v>4948755</v>
      </c>
      <c r="AF293" s="18"/>
      <c r="AG293" s="18"/>
    </row>
    <row r="294" spans="1:33">
      <c r="A294" s="18" t="s">
        <v>949</v>
      </c>
      <c r="B294" s="18" t="s">
        <v>957</v>
      </c>
      <c r="C294" s="18" t="s">
        <v>637</v>
      </c>
      <c r="D294" s="18">
        <v>125155.5</v>
      </c>
      <c r="E294" s="18">
        <v>11424</v>
      </c>
      <c r="F294" s="18">
        <v>136579.5</v>
      </c>
      <c r="G294" s="18">
        <v>78843</v>
      </c>
      <c r="H294" s="18">
        <v>13805</v>
      </c>
      <c r="I294" s="18">
        <v>9118</v>
      </c>
      <c r="J294" s="18">
        <v>0</v>
      </c>
      <c r="K294" s="18">
        <v>12631</v>
      </c>
      <c r="L294" s="18">
        <v>4350</v>
      </c>
      <c r="M294" s="18">
        <v>26758</v>
      </c>
      <c r="N294" s="18">
        <v>11424</v>
      </c>
      <c r="O294" s="18">
        <v>0</v>
      </c>
      <c r="P294" s="18">
        <v>113951.7879</v>
      </c>
      <c r="Q294" s="18">
        <v>30220.9</v>
      </c>
      <c r="R294" s="18">
        <v>-26441.8</v>
      </c>
      <c r="S294" s="18">
        <v>5161.54</v>
      </c>
      <c r="T294" s="18">
        <v>122892.4279</v>
      </c>
      <c r="U294" s="18">
        <v>136579.5</v>
      </c>
      <c r="V294" s="18">
        <v>116092.575</v>
      </c>
      <c r="W294" s="18">
        <v>6799.8528999999799</v>
      </c>
      <c r="X294" s="18">
        <v>4759.8970299999901</v>
      </c>
      <c r="Y294" s="18">
        <v>1.0349999999999999</v>
      </c>
      <c r="Z294" s="18">
        <v>22422</v>
      </c>
      <c r="AA294" s="18">
        <v>141359.7825</v>
      </c>
      <c r="AB294" s="18">
        <v>143099.483998565</v>
      </c>
      <c r="AC294" s="18">
        <v>6382.1016857802697</v>
      </c>
      <c r="AD294" s="18">
        <v>-196.96949907229899</v>
      </c>
      <c r="AE294" s="18">
        <v>-4416450</v>
      </c>
      <c r="AF294" s="18"/>
      <c r="AG294" s="18"/>
    </row>
    <row r="295" spans="1:33">
      <c r="A295" s="18" t="s">
        <v>949</v>
      </c>
      <c r="B295" s="18" t="s">
        <v>958</v>
      </c>
      <c r="C295" s="18" t="s">
        <v>638</v>
      </c>
      <c r="D295" s="18">
        <v>539951.78099999996</v>
      </c>
      <c r="E295" s="18">
        <v>43585</v>
      </c>
      <c r="F295" s="18">
        <v>583536.78099999996</v>
      </c>
      <c r="G295" s="18">
        <v>290145</v>
      </c>
      <c r="H295" s="18">
        <v>61169</v>
      </c>
      <c r="I295" s="18">
        <v>12264</v>
      </c>
      <c r="J295" s="18">
        <v>0</v>
      </c>
      <c r="K295" s="18">
        <v>18107</v>
      </c>
      <c r="L295" s="18">
        <v>3743</v>
      </c>
      <c r="M295" s="18">
        <v>51437</v>
      </c>
      <c r="N295" s="18">
        <v>43585</v>
      </c>
      <c r="O295" s="18">
        <v>130</v>
      </c>
      <c r="P295" s="18">
        <v>419346.56849999999</v>
      </c>
      <c r="Q295" s="18">
        <v>77809</v>
      </c>
      <c r="R295" s="18">
        <v>-47013.5</v>
      </c>
      <c r="S295" s="18">
        <v>28302.959999999999</v>
      </c>
      <c r="T295" s="18">
        <v>478445.02850000001</v>
      </c>
      <c r="U295" s="18">
        <v>583536.78099999996</v>
      </c>
      <c r="V295" s="18">
        <v>496006.26384999999</v>
      </c>
      <c r="W295" s="18">
        <v>-17561.235349999901</v>
      </c>
      <c r="X295" s="18">
        <v>-12292.864744999901</v>
      </c>
      <c r="Y295" s="18">
        <v>0.97899999999999998</v>
      </c>
      <c r="Z295" s="18">
        <v>79662</v>
      </c>
      <c r="AA295" s="18">
        <v>571282.50859900005</v>
      </c>
      <c r="AB295" s="18">
        <v>578313.22850205097</v>
      </c>
      <c r="AC295" s="18">
        <v>7259.5871118230898</v>
      </c>
      <c r="AD295" s="18">
        <v>680.51592697052502</v>
      </c>
      <c r="AE295" s="18">
        <v>54211260</v>
      </c>
      <c r="AF295" s="18"/>
      <c r="AG295" s="18"/>
    </row>
    <row r="296" spans="1:33">
      <c r="A296" s="18" t="s">
        <v>949</v>
      </c>
      <c r="B296" s="18" t="s">
        <v>959</v>
      </c>
      <c r="C296" s="18" t="s">
        <v>639</v>
      </c>
      <c r="D296" s="18">
        <v>38075.724000000002</v>
      </c>
      <c r="E296" s="18">
        <v>6465</v>
      </c>
      <c r="F296" s="18">
        <v>44540.724000000002</v>
      </c>
      <c r="G296" s="18">
        <v>25503</v>
      </c>
      <c r="H296" s="18">
        <v>1135</v>
      </c>
      <c r="I296" s="18">
        <v>191</v>
      </c>
      <c r="J296" s="18">
        <v>0</v>
      </c>
      <c r="K296" s="18">
        <v>1668</v>
      </c>
      <c r="L296" s="18">
        <v>78</v>
      </c>
      <c r="M296" s="18">
        <v>13355</v>
      </c>
      <c r="N296" s="18">
        <v>6465</v>
      </c>
      <c r="O296" s="18">
        <v>0</v>
      </c>
      <c r="P296" s="18">
        <v>36859.4859</v>
      </c>
      <c r="Q296" s="18">
        <v>2544.9</v>
      </c>
      <c r="R296" s="18">
        <v>-11418.05</v>
      </c>
      <c r="S296" s="18">
        <v>3224.9</v>
      </c>
      <c r="T296" s="18">
        <v>31211.2359</v>
      </c>
      <c r="U296" s="18">
        <v>44540.724000000002</v>
      </c>
      <c r="V296" s="18">
        <v>37859.615400000002</v>
      </c>
      <c r="W296" s="18">
        <v>-6648.3795</v>
      </c>
      <c r="X296" s="18">
        <v>-4653.8656499999997</v>
      </c>
      <c r="Y296" s="18">
        <v>0.89600000000000002</v>
      </c>
      <c r="Z296" s="18">
        <v>5864</v>
      </c>
      <c r="AA296" s="18">
        <v>39908.488704000003</v>
      </c>
      <c r="AB296" s="18">
        <v>40399.638707034399</v>
      </c>
      <c r="AC296" s="18">
        <v>6889.4336130686297</v>
      </c>
      <c r="AD296" s="18">
        <v>310.36242821605902</v>
      </c>
      <c r="AE296" s="18">
        <v>1819965</v>
      </c>
      <c r="AF296" s="18"/>
      <c r="AG296" s="18"/>
    </row>
    <row r="297" spans="1:33">
      <c r="A297" s="18" t="s">
        <v>949</v>
      </c>
      <c r="B297" s="18" t="s">
        <v>960</v>
      </c>
      <c r="C297" s="18" t="s">
        <v>640</v>
      </c>
      <c r="D297" s="18">
        <v>289949.91100000002</v>
      </c>
      <c r="E297" s="18">
        <v>29288</v>
      </c>
      <c r="F297" s="18">
        <v>319237.91100000002</v>
      </c>
      <c r="G297" s="18">
        <v>195057</v>
      </c>
      <c r="H297" s="18">
        <v>20658</v>
      </c>
      <c r="I297" s="18">
        <v>5196</v>
      </c>
      <c r="J297" s="18">
        <v>0</v>
      </c>
      <c r="K297" s="18">
        <v>13420</v>
      </c>
      <c r="L297" s="18">
        <v>2779</v>
      </c>
      <c r="M297" s="18">
        <v>89838</v>
      </c>
      <c r="N297" s="18">
        <v>29288</v>
      </c>
      <c r="O297" s="18">
        <v>55</v>
      </c>
      <c r="P297" s="18">
        <v>281915.88209999999</v>
      </c>
      <c r="Q297" s="18">
        <v>33382.9</v>
      </c>
      <c r="R297" s="18">
        <v>-78771.199999999997</v>
      </c>
      <c r="S297" s="18">
        <v>9622.34</v>
      </c>
      <c r="T297" s="18">
        <v>246149.9221</v>
      </c>
      <c r="U297" s="18">
        <v>319237.91100000002</v>
      </c>
      <c r="V297" s="18">
        <v>271352.22434999997</v>
      </c>
      <c r="W297" s="18">
        <v>-25202.302250000001</v>
      </c>
      <c r="X297" s="18">
        <v>-17641.611574999999</v>
      </c>
      <c r="Y297" s="18">
        <v>0.94499999999999995</v>
      </c>
      <c r="Z297" s="18">
        <v>42399</v>
      </c>
      <c r="AA297" s="18">
        <v>301679.82589500002</v>
      </c>
      <c r="AB297" s="18">
        <v>305392.57103307598</v>
      </c>
      <c r="AC297" s="18">
        <v>7202.8248551398901</v>
      </c>
      <c r="AD297" s="18">
        <v>623.75367028732796</v>
      </c>
      <c r="AE297" s="18">
        <v>26446532</v>
      </c>
      <c r="AF297" s="18"/>
      <c r="AG297" s="18"/>
    </row>
    <row r="298" spans="1:33">
      <c r="A298" s="18" t="s">
        <v>949</v>
      </c>
      <c r="B298" s="18" t="s">
        <v>961</v>
      </c>
      <c r="C298" s="18" t="s">
        <v>641</v>
      </c>
      <c r="D298" s="18">
        <v>59833.01</v>
      </c>
      <c r="E298" s="18">
        <v>7097</v>
      </c>
      <c r="F298" s="18">
        <v>66930.009999999995</v>
      </c>
      <c r="G298" s="18">
        <v>52311</v>
      </c>
      <c r="H298" s="18">
        <v>239</v>
      </c>
      <c r="I298" s="18">
        <v>2894</v>
      </c>
      <c r="J298" s="18">
        <v>0</v>
      </c>
      <c r="K298" s="18">
        <v>4849</v>
      </c>
      <c r="L298" s="18">
        <v>1080</v>
      </c>
      <c r="M298" s="18">
        <v>27717</v>
      </c>
      <c r="N298" s="18">
        <v>7097</v>
      </c>
      <c r="O298" s="18">
        <v>38</v>
      </c>
      <c r="P298" s="18">
        <v>75605.088300000003</v>
      </c>
      <c r="Q298" s="18">
        <v>6784.7</v>
      </c>
      <c r="R298" s="18">
        <v>-24509.75</v>
      </c>
      <c r="S298" s="18">
        <v>1320.56</v>
      </c>
      <c r="T298" s="18">
        <v>59200.598299999998</v>
      </c>
      <c r="U298" s="18">
        <v>66930.009999999995</v>
      </c>
      <c r="V298" s="18">
        <v>56890.508500000004</v>
      </c>
      <c r="W298" s="18">
        <v>2310.0897999999902</v>
      </c>
      <c r="X298" s="18">
        <v>1617.06286</v>
      </c>
      <c r="Y298" s="18">
        <v>1.024</v>
      </c>
      <c r="Z298" s="18">
        <v>7778</v>
      </c>
      <c r="AA298" s="18">
        <v>68536.330239999996</v>
      </c>
      <c r="AB298" s="18">
        <v>69379.800386289193</v>
      </c>
      <c r="AC298" s="18">
        <v>8920.0051923745505</v>
      </c>
      <c r="AD298" s="18">
        <v>2340.9340075219802</v>
      </c>
      <c r="AE298" s="18">
        <v>18207785</v>
      </c>
      <c r="AF298" s="18"/>
      <c r="AG298" s="18"/>
    </row>
    <row r="299" spans="1:33">
      <c r="A299" s="18" t="s">
        <v>949</v>
      </c>
      <c r="B299" s="18" t="s">
        <v>962</v>
      </c>
      <c r="C299" s="18" t="s">
        <v>642</v>
      </c>
      <c r="D299" s="18">
        <v>21588.991999999998</v>
      </c>
      <c r="E299" s="18">
        <v>2707</v>
      </c>
      <c r="F299" s="18">
        <v>24295.991999999998</v>
      </c>
      <c r="G299" s="18">
        <v>14988</v>
      </c>
      <c r="H299" s="18">
        <v>1616</v>
      </c>
      <c r="I299" s="18">
        <v>1007</v>
      </c>
      <c r="J299" s="18">
        <v>0</v>
      </c>
      <c r="K299" s="18">
        <v>1477</v>
      </c>
      <c r="L299" s="18">
        <v>17</v>
      </c>
      <c r="M299" s="18">
        <v>6456</v>
      </c>
      <c r="N299" s="18">
        <v>2707</v>
      </c>
      <c r="O299" s="18">
        <v>0</v>
      </c>
      <c r="P299" s="18">
        <v>21662.1564</v>
      </c>
      <c r="Q299" s="18">
        <v>3485</v>
      </c>
      <c r="R299" s="18">
        <v>-5502.05</v>
      </c>
      <c r="S299" s="18">
        <v>1203.43</v>
      </c>
      <c r="T299" s="18">
        <v>20848.536400000001</v>
      </c>
      <c r="U299" s="18">
        <v>24295.991999999998</v>
      </c>
      <c r="V299" s="18">
        <v>20651.593199999999</v>
      </c>
      <c r="W299" s="18">
        <v>196.94320000000201</v>
      </c>
      <c r="X299" s="18">
        <v>137.860240000001</v>
      </c>
      <c r="Y299" s="18">
        <v>1.006</v>
      </c>
      <c r="Z299" s="18">
        <v>3201</v>
      </c>
      <c r="AA299" s="18">
        <v>24441.767951999998</v>
      </c>
      <c r="AB299" s="18">
        <v>24742.570482830699</v>
      </c>
      <c r="AC299" s="18">
        <v>7729.6377640833098</v>
      </c>
      <c r="AD299" s="18">
        <v>1150.56657923075</v>
      </c>
      <c r="AE299" s="18">
        <v>3682964</v>
      </c>
      <c r="AF299" s="18"/>
      <c r="AG299" s="18"/>
    </row>
    <row r="300" spans="1:33">
      <c r="A300" s="18" t="s">
        <v>949</v>
      </c>
      <c r="B300" s="18" t="s">
        <v>963</v>
      </c>
      <c r="C300" s="18" t="s">
        <v>643</v>
      </c>
      <c r="D300" s="18">
        <v>41853.788999999997</v>
      </c>
      <c r="E300" s="18">
        <v>2162</v>
      </c>
      <c r="F300" s="18">
        <v>44015.788999999997</v>
      </c>
      <c r="G300" s="18">
        <v>18208</v>
      </c>
      <c r="H300" s="18">
        <v>683</v>
      </c>
      <c r="I300" s="18">
        <v>1290</v>
      </c>
      <c r="J300" s="18">
        <v>0</v>
      </c>
      <c r="K300" s="18">
        <v>1913</v>
      </c>
      <c r="L300" s="18">
        <v>1661</v>
      </c>
      <c r="M300" s="18">
        <v>756</v>
      </c>
      <c r="N300" s="18">
        <v>2162</v>
      </c>
      <c r="O300" s="18">
        <v>87</v>
      </c>
      <c r="P300" s="18">
        <v>26316.022400000002</v>
      </c>
      <c r="Q300" s="18">
        <v>3303.1</v>
      </c>
      <c r="R300" s="18">
        <v>-2128.4</v>
      </c>
      <c r="S300" s="18">
        <v>1709.18</v>
      </c>
      <c r="T300" s="18">
        <v>29199.902399999999</v>
      </c>
      <c r="U300" s="18">
        <v>44015.788999999997</v>
      </c>
      <c r="V300" s="18">
        <v>37413.42065</v>
      </c>
      <c r="W300" s="18">
        <v>-8213.5182499999992</v>
      </c>
      <c r="X300" s="18">
        <v>-5749.462775</v>
      </c>
      <c r="Y300" s="18">
        <v>0.86899999999999999</v>
      </c>
      <c r="Z300" s="18">
        <v>4054</v>
      </c>
      <c r="AA300" s="18">
        <v>38249.720641</v>
      </c>
      <c r="AB300" s="18">
        <v>38720.4563420743</v>
      </c>
      <c r="AC300" s="18">
        <v>9551.1732466882804</v>
      </c>
      <c r="AD300" s="18">
        <v>2972.1020618357102</v>
      </c>
      <c r="AE300" s="18">
        <v>12048902</v>
      </c>
      <c r="AF300" s="18"/>
      <c r="AG300" s="18"/>
    </row>
    <row r="301" spans="1:33">
      <c r="A301" s="18"/>
      <c r="B301" s="18"/>
      <c r="C301" s="18"/>
      <c r="D301" s="18"/>
      <c r="E301" s="18"/>
      <c r="F301" s="18"/>
      <c r="G301" s="18"/>
      <c r="H301" s="18"/>
      <c r="I301" s="18"/>
      <c r="J301" s="18"/>
      <c r="K301" s="18"/>
      <c r="L301" s="18"/>
      <c r="M301" s="18"/>
      <c r="N301" s="18"/>
      <c r="O301" s="18"/>
      <c r="P301" s="18"/>
      <c r="Q301" s="18"/>
      <c r="R301" s="18"/>
      <c r="S301" s="18"/>
      <c r="T301" s="18"/>
      <c r="U301" s="18"/>
      <c r="V301" s="18"/>
      <c r="W301" s="18"/>
      <c r="X301" s="18"/>
      <c r="Y301" s="18"/>
      <c r="Z301" s="18"/>
      <c r="AA301" s="18"/>
      <c r="AB301" s="18"/>
      <c r="AC301" s="18"/>
      <c r="AD301" s="18"/>
      <c r="AE301" s="18"/>
      <c r="AF301" s="18"/>
      <c r="AG301" s="18"/>
    </row>
    <row r="302" spans="1:33">
      <c r="A302" s="18"/>
      <c r="B302" s="18"/>
      <c r="C302" s="18"/>
      <c r="D302" s="18"/>
      <c r="E302" s="18"/>
      <c r="F302" s="18"/>
      <c r="G302" s="18"/>
      <c r="H302" s="18"/>
      <c r="I302" s="18"/>
      <c r="J302" s="18"/>
      <c r="K302" s="18"/>
      <c r="L302" s="18"/>
      <c r="M302" s="18"/>
      <c r="N302" s="18"/>
      <c r="O302" s="18"/>
      <c r="P302" s="18"/>
      <c r="Q302" s="18"/>
      <c r="R302" s="18"/>
      <c r="S302" s="18"/>
      <c r="T302" s="18"/>
      <c r="U302" s="18"/>
      <c r="V302" s="18"/>
      <c r="W302" s="18"/>
      <c r="X302" s="18"/>
      <c r="Y302" s="18"/>
      <c r="Z302" s="18"/>
      <c r="AA302" s="18"/>
      <c r="AB302" s="18"/>
      <c r="AC302" s="18"/>
      <c r="AD302" s="18"/>
      <c r="AE302" s="18"/>
      <c r="AF302" s="18"/>
    </row>
    <row r="303" spans="1:33">
      <c r="A303" s="18"/>
      <c r="B303" s="18"/>
      <c r="C303" s="18"/>
      <c r="D303" s="18"/>
      <c r="E303" s="18"/>
      <c r="F303" s="18"/>
      <c r="G303" s="18"/>
      <c r="H303" s="18"/>
      <c r="I303" s="18"/>
      <c r="J303" s="18"/>
      <c r="K303" s="18"/>
      <c r="L303" s="18"/>
      <c r="M303" s="18"/>
      <c r="N303" s="18"/>
      <c r="O303" s="18"/>
      <c r="P303" s="18"/>
      <c r="Q303" s="18"/>
      <c r="R303" s="18"/>
      <c r="S303" s="18"/>
      <c r="T303" s="18"/>
      <c r="U303" s="18"/>
      <c r="V303" s="18"/>
      <c r="W303" s="18"/>
      <c r="X303" s="18"/>
      <c r="Y303" s="18"/>
      <c r="Z303" s="18"/>
      <c r="AA303" s="18"/>
      <c r="AB303" s="18"/>
      <c r="AC303" s="18"/>
      <c r="AD303" s="18"/>
      <c r="AE303" s="18"/>
      <c r="AF303" s="18"/>
    </row>
    <row r="304" spans="1:33">
      <c r="A304" s="18"/>
      <c r="B304" s="18"/>
      <c r="C304" s="18"/>
      <c r="D304" s="18"/>
      <c r="E304" s="18"/>
      <c r="F304" s="18"/>
      <c r="G304" s="18"/>
      <c r="H304" s="18"/>
      <c r="I304" s="18"/>
      <c r="J304" s="18"/>
      <c r="K304" s="18"/>
      <c r="L304" s="18"/>
      <c r="M304" s="18"/>
      <c r="N304" s="18"/>
      <c r="O304" s="18"/>
      <c r="P304" s="18"/>
      <c r="Q304" s="18"/>
      <c r="R304" s="18"/>
      <c r="S304" s="18"/>
      <c r="T304" s="18"/>
      <c r="U304" s="18"/>
      <c r="V304" s="18"/>
      <c r="W304" s="18"/>
      <c r="X304" s="18"/>
      <c r="Y304" s="18"/>
      <c r="Z304" s="18"/>
      <c r="AA304" s="18"/>
      <c r="AB304" s="18"/>
      <c r="AC304" s="18"/>
      <c r="AD304" s="18"/>
      <c r="AE304" s="18"/>
      <c r="AF304" s="18"/>
    </row>
    <row r="305" spans="1:32" ht="14.4">
      <c r="A305" t="s">
        <v>280</v>
      </c>
      <c r="B305" t="s">
        <v>281</v>
      </c>
      <c r="C305" t="s">
        <v>282</v>
      </c>
      <c r="D305" t="s">
        <v>283</v>
      </c>
      <c r="E305" t="s">
        <v>284</v>
      </c>
      <c r="F305" t="s">
        <v>285</v>
      </c>
      <c r="G305" t="s">
        <v>286</v>
      </c>
      <c r="H305" t="s">
        <v>287</v>
      </c>
      <c r="I305" t="s">
        <v>288</v>
      </c>
      <c r="J305" t="s">
        <v>289</v>
      </c>
      <c r="K305" t="s">
        <v>290</v>
      </c>
      <c r="L305" t="s">
        <v>291</v>
      </c>
      <c r="M305" t="s">
        <v>292</v>
      </c>
      <c r="N305" t="s">
        <v>293</v>
      </c>
      <c r="O305" t="s">
        <v>294</v>
      </c>
      <c r="P305" t="s">
        <v>295</v>
      </c>
      <c r="Q305" t="s">
        <v>296</v>
      </c>
      <c r="R305" t="s">
        <v>297</v>
      </c>
      <c r="S305" t="s">
        <v>298</v>
      </c>
      <c r="T305" t="s">
        <v>299</v>
      </c>
      <c r="U305" t="s">
        <v>300</v>
      </c>
      <c r="V305" t="s">
        <v>301</v>
      </c>
      <c r="W305" t="s">
        <v>302</v>
      </c>
      <c r="X305" t="s">
        <v>303</v>
      </c>
      <c r="Y305" t="s">
        <v>304</v>
      </c>
      <c r="Z305" t="s">
        <v>305</v>
      </c>
      <c r="AA305" t="s">
        <v>306</v>
      </c>
      <c r="AB305" t="s">
        <v>307</v>
      </c>
      <c r="AC305" t="s">
        <v>308</v>
      </c>
      <c r="AD305" t="s">
        <v>309</v>
      </c>
      <c r="AE305" t="s">
        <v>310</v>
      </c>
      <c r="AF305" s="18"/>
    </row>
    <row r="306" spans="1:32">
      <c r="A306" s="18"/>
      <c r="B306" s="18"/>
      <c r="C306" s="18"/>
      <c r="D306" s="18"/>
      <c r="E306" s="18"/>
      <c r="F306" s="18"/>
      <c r="G306" s="18"/>
      <c r="H306" s="18"/>
      <c r="I306" s="18"/>
      <c r="J306" s="18"/>
      <c r="K306" s="18"/>
      <c r="L306" s="18"/>
      <c r="M306" s="18"/>
      <c r="N306" s="18"/>
      <c r="O306" s="18"/>
      <c r="P306" s="18"/>
      <c r="Q306" s="18"/>
      <c r="R306" s="18"/>
      <c r="S306" s="18"/>
      <c r="T306" s="18"/>
      <c r="U306" s="18"/>
      <c r="V306" s="18"/>
      <c r="W306" s="18"/>
      <c r="X306" s="18"/>
      <c r="Y306" s="18"/>
      <c r="Z306" s="18"/>
      <c r="AA306" s="18"/>
      <c r="AB306" s="18"/>
      <c r="AC306" s="18"/>
      <c r="AD306" s="18"/>
      <c r="AE306" s="18"/>
      <c r="AF306" s="18"/>
    </row>
    <row r="307" spans="1:32">
      <c r="A307" s="18"/>
      <c r="B307" s="18"/>
      <c r="C307" s="18"/>
      <c r="D307" s="18"/>
      <c r="E307" s="18"/>
      <c r="F307" s="18"/>
      <c r="G307" s="18"/>
      <c r="H307" s="18"/>
      <c r="I307" s="18"/>
      <c r="J307" s="18"/>
      <c r="K307" s="18"/>
      <c r="L307" s="18"/>
      <c r="M307" s="18"/>
      <c r="N307" s="18"/>
      <c r="O307" s="18"/>
      <c r="P307" s="18"/>
      <c r="Q307" s="18"/>
      <c r="R307" s="18"/>
      <c r="S307" s="18"/>
      <c r="T307" s="18"/>
      <c r="U307" s="18"/>
      <c r="V307" s="18"/>
      <c r="W307" s="18"/>
      <c r="X307" s="18"/>
      <c r="Y307" s="18"/>
      <c r="Z307" s="18"/>
      <c r="AA307" s="18"/>
      <c r="AB307" s="18"/>
      <c r="AC307" s="18"/>
      <c r="AD307" s="18"/>
      <c r="AE307" s="18"/>
      <c r="AF307" s="18"/>
    </row>
    <row r="308" spans="1:32">
      <c r="A308" s="18"/>
      <c r="B308" s="18"/>
      <c r="C308" s="18"/>
      <c r="D308" s="18"/>
      <c r="E308" s="18"/>
      <c r="F308" s="18"/>
      <c r="G308" s="18"/>
      <c r="H308" s="18"/>
      <c r="I308" s="18"/>
      <c r="J308" s="18"/>
      <c r="K308" s="18"/>
      <c r="L308" s="18"/>
      <c r="M308" s="18"/>
      <c r="N308" s="18"/>
      <c r="O308" s="18"/>
      <c r="P308" s="18"/>
      <c r="Q308" s="18"/>
      <c r="R308" s="18"/>
      <c r="S308" s="18"/>
      <c r="T308" s="18"/>
      <c r="U308" s="18"/>
      <c r="V308" s="18"/>
      <c r="W308" s="18"/>
      <c r="X308" s="18"/>
      <c r="Y308" s="18"/>
      <c r="Z308" s="18"/>
      <c r="AA308" s="18"/>
      <c r="AB308" s="18"/>
      <c r="AC308" s="18"/>
      <c r="AD308" s="18"/>
      <c r="AE308" s="18"/>
      <c r="AF308" s="18"/>
    </row>
    <row r="309" spans="1:32">
      <c r="A309" s="18"/>
      <c r="B309" s="18"/>
      <c r="C309" s="18"/>
      <c r="D309" s="18"/>
      <c r="E309" s="18"/>
      <c r="F309" s="18"/>
      <c r="G309" s="18"/>
      <c r="H309" s="18"/>
      <c r="I309" s="18"/>
      <c r="J309" s="18"/>
      <c r="K309" s="18"/>
      <c r="L309" s="18"/>
      <c r="M309" s="18"/>
      <c r="N309" s="18"/>
      <c r="O309" s="18"/>
      <c r="P309" s="18"/>
      <c r="Q309" s="18"/>
      <c r="R309" s="18"/>
      <c r="S309" s="18"/>
      <c r="T309" s="18"/>
      <c r="U309" s="18"/>
      <c r="V309" s="18"/>
      <c r="W309" s="18"/>
      <c r="X309" s="18"/>
      <c r="Y309" s="18"/>
      <c r="Z309" s="18"/>
      <c r="AA309" s="18"/>
      <c r="AB309" s="18"/>
      <c r="AC309" s="18"/>
      <c r="AD309" s="18"/>
      <c r="AE309" s="18"/>
      <c r="AF309" s="18"/>
    </row>
    <row r="310" spans="1:32">
      <c r="A310" s="18"/>
      <c r="B310" s="18"/>
      <c r="C310" s="18"/>
      <c r="D310" s="18"/>
      <c r="E310" s="18"/>
      <c r="F310" s="18"/>
      <c r="G310" s="18"/>
      <c r="H310" s="18"/>
      <c r="I310" s="18"/>
      <c r="J310" s="18"/>
      <c r="K310" s="18"/>
      <c r="L310" s="18"/>
      <c r="M310" s="18"/>
      <c r="N310" s="18"/>
      <c r="O310" s="18"/>
      <c r="P310" s="18"/>
      <c r="Q310" s="18"/>
      <c r="R310" s="18"/>
      <c r="S310" s="18"/>
      <c r="T310" s="18"/>
      <c r="U310" s="18"/>
      <c r="V310" s="18"/>
      <c r="W310" s="18"/>
      <c r="X310" s="18"/>
      <c r="Y310" s="18"/>
      <c r="Z310" s="18"/>
      <c r="AA310" s="18"/>
      <c r="AB310" s="18"/>
      <c r="AC310" s="18"/>
      <c r="AD310" s="18"/>
      <c r="AE310" s="18"/>
      <c r="AF310" s="18"/>
    </row>
    <row r="311" spans="1:32">
      <c r="A311" s="18"/>
      <c r="B311" s="18"/>
      <c r="C311" s="18"/>
      <c r="D311" s="18"/>
      <c r="E311" s="18"/>
      <c r="F311" s="18"/>
      <c r="G311" s="18"/>
      <c r="H311" s="18"/>
      <c r="I311" s="18"/>
      <c r="J311" s="18"/>
      <c r="K311" s="18"/>
      <c r="L311" s="18"/>
      <c r="M311" s="18"/>
      <c r="N311" s="18"/>
      <c r="O311" s="18"/>
      <c r="P311" s="18"/>
      <c r="Q311" s="18"/>
      <c r="R311" s="18"/>
      <c r="S311" s="18"/>
      <c r="T311" s="18"/>
      <c r="U311" s="18"/>
      <c r="V311" s="18"/>
      <c r="W311" s="18"/>
      <c r="X311" s="18"/>
      <c r="Y311" s="18"/>
      <c r="Z311" s="18"/>
      <c r="AA311" s="18"/>
      <c r="AB311" s="18"/>
      <c r="AC311" s="18"/>
      <c r="AD311" s="18"/>
      <c r="AE311" s="18"/>
      <c r="AF311" s="18"/>
    </row>
    <row r="312" spans="1:32">
      <c r="A312" s="18"/>
      <c r="B312" s="18"/>
      <c r="C312" s="18"/>
      <c r="D312" s="18"/>
      <c r="E312" s="18"/>
      <c r="F312" s="18"/>
      <c r="G312" s="18"/>
      <c r="H312" s="18"/>
      <c r="I312" s="18"/>
      <c r="J312" s="18"/>
      <c r="K312" s="18"/>
      <c r="L312" s="18"/>
      <c r="M312" s="18"/>
      <c r="N312" s="18"/>
      <c r="O312" s="18"/>
      <c r="P312" s="18"/>
      <c r="Q312" s="18"/>
      <c r="R312" s="18"/>
      <c r="S312" s="18"/>
      <c r="T312" s="18"/>
      <c r="U312" s="18"/>
      <c r="V312" s="18"/>
      <c r="W312" s="18"/>
      <c r="X312" s="18"/>
      <c r="Y312" s="18"/>
      <c r="Z312" s="18"/>
      <c r="AA312" s="18"/>
      <c r="AB312" s="18"/>
      <c r="AC312" s="18"/>
      <c r="AD312" s="18"/>
      <c r="AE312" s="18"/>
      <c r="AF312" s="18"/>
    </row>
    <row r="313" spans="1:32">
      <c r="A313" s="18"/>
      <c r="B313" s="18"/>
      <c r="C313" s="18"/>
      <c r="D313" s="18"/>
      <c r="E313" s="18"/>
      <c r="F313" s="18"/>
      <c r="G313" s="18"/>
      <c r="H313" s="18"/>
      <c r="I313" s="18"/>
      <c r="J313" s="18"/>
      <c r="K313" s="18"/>
      <c r="L313" s="18"/>
      <c r="M313" s="18"/>
      <c r="N313" s="18"/>
      <c r="O313" s="18"/>
      <c r="P313" s="18"/>
      <c r="Q313" s="18"/>
      <c r="R313" s="18"/>
      <c r="S313" s="18"/>
      <c r="T313" s="18"/>
      <c r="U313" s="18"/>
      <c r="V313" s="18"/>
      <c r="W313" s="18"/>
      <c r="X313" s="18"/>
      <c r="Y313" s="18"/>
      <c r="Z313" s="18"/>
      <c r="AA313" s="18"/>
      <c r="AB313" s="18"/>
      <c r="AC313" s="18"/>
      <c r="AD313" s="18"/>
      <c r="AE313" s="18"/>
      <c r="AF313" s="18"/>
    </row>
    <row r="314" spans="1:32">
      <c r="A314" s="18"/>
      <c r="B314" s="18"/>
      <c r="C314" s="18"/>
      <c r="D314" s="18"/>
      <c r="E314" s="18"/>
      <c r="F314" s="18"/>
      <c r="G314" s="18"/>
      <c r="H314" s="18"/>
      <c r="I314" s="18"/>
      <c r="J314" s="18"/>
      <c r="K314" s="18"/>
      <c r="L314" s="18"/>
      <c r="M314" s="18"/>
      <c r="N314" s="18"/>
      <c r="O314" s="18"/>
      <c r="P314" s="18"/>
      <c r="Q314" s="18"/>
      <c r="R314" s="18"/>
      <c r="S314" s="18"/>
      <c r="T314" s="18"/>
      <c r="U314" s="18"/>
      <c r="V314" s="18"/>
      <c r="W314" s="18"/>
      <c r="X314" s="18"/>
      <c r="Y314" s="18"/>
      <c r="Z314" s="18"/>
      <c r="AA314" s="18"/>
      <c r="AB314" s="18"/>
      <c r="AC314" s="18"/>
      <c r="AD314" s="18"/>
      <c r="AE314" s="18"/>
      <c r="AF314" s="18"/>
    </row>
    <row r="315" spans="1:32">
      <c r="A315" s="18"/>
      <c r="B315" s="18"/>
      <c r="C315" s="18"/>
      <c r="D315" s="18"/>
      <c r="E315" s="18"/>
      <c r="F315" s="18"/>
      <c r="G315" s="18"/>
      <c r="H315" s="18"/>
      <c r="I315" s="18"/>
      <c r="J315" s="18"/>
      <c r="K315" s="18"/>
      <c r="L315" s="18"/>
      <c r="M315" s="18"/>
      <c r="N315" s="18"/>
      <c r="O315" s="18"/>
      <c r="P315" s="18"/>
      <c r="Q315" s="18"/>
      <c r="R315" s="18"/>
      <c r="S315" s="18"/>
      <c r="T315" s="18"/>
      <c r="U315" s="18"/>
      <c r="V315" s="18"/>
      <c r="W315" s="18"/>
      <c r="X315" s="18"/>
      <c r="Y315" s="18"/>
      <c r="Z315" s="18"/>
      <c r="AA315" s="18"/>
      <c r="AB315" s="18"/>
      <c r="AC315" s="18"/>
      <c r="AD315" s="18"/>
      <c r="AE315" s="18"/>
      <c r="AF315" s="18"/>
    </row>
    <row r="316" spans="1:32">
      <c r="A316" s="18"/>
      <c r="B316" s="18"/>
      <c r="C316" s="18"/>
      <c r="D316" s="18"/>
      <c r="E316" s="18"/>
      <c r="F316" s="18"/>
      <c r="G316" s="18"/>
      <c r="H316" s="18"/>
      <c r="I316" s="18"/>
      <c r="J316" s="18"/>
      <c r="K316" s="18"/>
      <c r="L316" s="18"/>
      <c r="M316" s="18"/>
      <c r="N316" s="18"/>
      <c r="O316" s="18"/>
      <c r="P316" s="18"/>
      <c r="Q316" s="18"/>
      <c r="R316" s="18"/>
      <c r="S316" s="18"/>
      <c r="T316" s="18"/>
      <c r="U316" s="18"/>
      <c r="V316" s="18"/>
      <c r="W316" s="18"/>
      <c r="X316" s="18"/>
      <c r="Y316" s="18"/>
      <c r="Z316" s="18"/>
      <c r="AA316" s="18"/>
      <c r="AB316" s="18"/>
      <c r="AC316" s="18"/>
      <c r="AD316" s="18"/>
      <c r="AE316" s="18"/>
      <c r="AF316" s="18"/>
    </row>
    <row r="317" spans="1:32">
      <c r="A317" s="18"/>
      <c r="B317" s="18"/>
      <c r="C317" s="18"/>
      <c r="D317" s="18"/>
      <c r="E317" s="18"/>
      <c r="F317" s="18"/>
      <c r="G317" s="18"/>
      <c r="H317" s="18"/>
      <c r="I317" s="18"/>
      <c r="J317" s="18"/>
      <c r="K317" s="18"/>
      <c r="L317" s="18"/>
      <c r="M317" s="18"/>
      <c r="N317" s="18"/>
      <c r="O317" s="18"/>
      <c r="P317" s="18"/>
      <c r="Q317" s="18"/>
      <c r="R317" s="18"/>
      <c r="S317" s="18"/>
      <c r="T317" s="18"/>
      <c r="U317" s="18"/>
      <c r="V317" s="18"/>
      <c r="W317" s="18"/>
      <c r="X317" s="18"/>
      <c r="Y317" s="18"/>
      <c r="Z317" s="18"/>
      <c r="AA317" s="18"/>
      <c r="AB317" s="18"/>
      <c r="AC317" s="18"/>
      <c r="AD317" s="18"/>
      <c r="AE317" s="18"/>
      <c r="AF317" s="18"/>
    </row>
    <row r="318" spans="1:32">
      <c r="A318" s="18"/>
      <c r="B318" s="18"/>
      <c r="C318" s="18"/>
      <c r="D318" s="18"/>
      <c r="E318" s="18"/>
      <c r="F318" s="18"/>
      <c r="G318" s="18"/>
      <c r="H318" s="18"/>
      <c r="I318" s="18"/>
      <c r="J318" s="18"/>
      <c r="K318" s="18"/>
      <c r="L318" s="18"/>
      <c r="M318" s="18"/>
      <c r="N318" s="18"/>
      <c r="O318" s="18"/>
      <c r="P318" s="18"/>
      <c r="Q318" s="18"/>
      <c r="R318" s="18"/>
      <c r="S318" s="18"/>
      <c r="T318" s="18"/>
      <c r="U318" s="18"/>
      <c r="V318" s="18"/>
      <c r="W318" s="18"/>
      <c r="X318" s="18"/>
      <c r="Y318" s="18"/>
      <c r="Z318" s="18"/>
      <c r="AA318" s="18"/>
      <c r="AB318" s="18"/>
      <c r="AC318" s="18"/>
      <c r="AD318" s="18"/>
      <c r="AE318" s="18"/>
      <c r="AF318" s="18"/>
    </row>
    <row r="319" spans="1:32">
      <c r="A319" s="18"/>
      <c r="B319" s="18"/>
      <c r="C319" s="18"/>
      <c r="D319" s="18"/>
      <c r="E319" s="18"/>
      <c r="F319" s="18"/>
      <c r="G319" s="18"/>
      <c r="H319" s="18"/>
      <c r="I319" s="18"/>
      <c r="J319" s="18"/>
      <c r="K319" s="18"/>
      <c r="L319" s="18"/>
      <c r="M319" s="18"/>
      <c r="N319" s="18"/>
      <c r="O319" s="18"/>
      <c r="P319" s="18"/>
      <c r="Q319" s="18"/>
      <c r="R319" s="18"/>
      <c r="S319" s="18"/>
      <c r="T319" s="18"/>
      <c r="U319" s="18"/>
      <c r="V319" s="18"/>
      <c r="W319" s="18"/>
      <c r="X319" s="18"/>
      <c r="Y319" s="18"/>
      <c r="Z319" s="18"/>
      <c r="AA319" s="18"/>
      <c r="AB319" s="18"/>
      <c r="AC319" s="18"/>
      <c r="AD319" s="18"/>
      <c r="AE319" s="18"/>
      <c r="AF319" s="18"/>
    </row>
    <row r="320" spans="1:32">
      <c r="A320" s="18"/>
      <c r="B320" s="18"/>
      <c r="C320" s="18"/>
      <c r="D320" s="18"/>
      <c r="E320" s="18"/>
      <c r="F320" s="18"/>
      <c r="G320" s="18"/>
      <c r="H320" s="18"/>
      <c r="I320" s="18"/>
      <c r="J320" s="18"/>
      <c r="K320" s="18"/>
      <c r="L320" s="18"/>
      <c r="M320" s="18"/>
      <c r="N320" s="18"/>
      <c r="O320" s="18"/>
      <c r="P320" s="18"/>
      <c r="Q320" s="18"/>
      <c r="R320" s="18"/>
      <c r="S320" s="18"/>
      <c r="T320" s="18"/>
      <c r="U320" s="18"/>
      <c r="V320" s="18"/>
      <c r="W320" s="18"/>
      <c r="X320" s="18"/>
      <c r="Y320" s="18"/>
      <c r="Z320" s="18"/>
      <c r="AA320" s="18"/>
      <c r="AB320" s="18"/>
      <c r="AC320" s="18"/>
      <c r="AD320" s="18"/>
      <c r="AE320" s="18"/>
      <c r="AF320" s="18"/>
    </row>
    <row r="321" spans="1:32">
      <c r="A321" s="18"/>
      <c r="B321" s="18"/>
      <c r="C321" s="18"/>
      <c r="D321" s="18"/>
      <c r="E321" s="18"/>
      <c r="F321" s="18"/>
      <c r="G321" s="18"/>
      <c r="H321" s="18"/>
      <c r="I321" s="18"/>
      <c r="J321" s="18"/>
      <c r="K321" s="18"/>
      <c r="L321" s="18"/>
      <c r="M321" s="18"/>
      <c r="N321" s="18"/>
      <c r="O321" s="18"/>
      <c r="P321" s="18"/>
      <c r="Q321" s="18"/>
      <c r="R321" s="18"/>
      <c r="S321" s="18"/>
      <c r="T321" s="18"/>
      <c r="U321" s="18"/>
      <c r="V321" s="18"/>
      <c r="W321" s="18"/>
      <c r="X321" s="18"/>
      <c r="Y321" s="18"/>
      <c r="Z321" s="18"/>
      <c r="AA321" s="18"/>
      <c r="AB321" s="18"/>
      <c r="AC321" s="18"/>
      <c r="AD321" s="18"/>
      <c r="AE321" s="18"/>
      <c r="AF321" s="18"/>
    </row>
    <row r="322" spans="1:32">
      <c r="A322" s="18"/>
      <c r="B322" s="18"/>
      <c r="C322" s="18"/>
      <c r="D322" s="18"/>
      <c r="E322" s="18"/>
      <c r="F322" s="18"/>
      <c r="G322" s="18"/>
      <c r="H322" s="18"/>
      <c r="I322" s="18"/>
      <c r="J322" s="18"/>
      <c r="K322" s="18"/>
      <c r="L322" s="18"/>
      <c r="M322" s="18"/>
      <c r="N322" s="18"/>
      <c r="O322" s="18"/>
      <c r="P322" s="18"/>
      <c r="Q322" s="18"/>
      <c r="R322" s="18"/>
      <c r="S322" s="18"/>
      <c r="T322" s="18"/>
      <c r="U322" s="18"/>
      <c r="V322" s="18"/>
      <c r="W322" s="18"/>
      <c r="X322" s="18"/>
      <c r="Y322" s="18"/>
      <c r="Z322" s="18"/>
      <c r="AA322" s="18"/>
      <c r="AB322" s="18"/>
      <c r="AC322" s="18"/>
      <c r="AD322" s="18"/>
      <c r="AE322" s="18"/>
      <c r="AF322" s="18"/>
    </row>
    <row r="323" spans="1:32">
      <c r="A323" s="18"/>
      <c r="B323" s="18"/>
      <c r="C323" s="18"/>
      <c r="D323" s="18"/>
      <c r="E323" s="18"/>
      <c r="F323" s="18"/>
      <c r="G323" s="18"/>
      <c r="H323" s="18"/>
      <c r="I323" s="18"/>
      <c r="J323" s="18"/>
      <c r="K323" s="18"/>
      <c r="L323" s="18"/>
      <c r="M323" s="18"/>
      <c r="N323" s="18"/>
      <c r="O323" s="18"/>
      <c r="P323" s="18"/>
      <c r="Q323" s="18"/>
      <c r="R323" s="18"/>
      <c r="S323" s="18"/>
      <c r="T323" s="18"/>
      <c r="U323" s="18"/>
      <c r="V323" s="18"/>
      <c r="W323" s="18"/>
      <c r="X323" s="18"/>
      <c r="Y323" s="18"/>
      <c r="Z323" s="18"/>
      <c r="AA323" s="18"/>
      <c r="AB323" s="18"/>
      <c r="AC323" s="18"/>
      <c r="AD323" s="18"/>
      <c r="AE323" s="18"/>
      <c r="AF323" s="18"/>
    </row>
    <row r="324" spans="1:32">
      <c r="A324" s="18"/>
      <c r="B324" s="18"/>
      <c r="C324" s="18"/>
      <c r="D324" s="18"/>
      <c r="E324" s="18"/>
      <c r="F324" s="18"/>
      <c r="G324" s="18"/>
      <c r="H324" s="18"/>
      <c r="I324" s="18"/>
      <c r="J324" s="18"/>
      <c r="K324" s="18"/>
      <c r="L324" s="18"/>
      <c r="M324" s="18"/>
      <c r="N324" s="18"/>
      <c r="O324" s="18"/>
      <c r="P324" s="18"/>
      <c r="Q324" s="18"/>
      <c r="R324" s="18"/>
      <c r="S324" s="18"/>
      <c r="T324" s="18"/>
      <c r="U324" s="18"/>
      <c r="V324" s="18"/>
      <c r="W324" s="18"/>
      <c r="X324" s="18"/>
      <c r="Y324" s="18"/>
      <c r="Z324" s="18"/>
      <c r="AA324" s="18"/>
      <c r="AB324" s="18"/>
      <c r="AC324" s="18"/>
      <c r="AD324" s="18"/>
      <c r="AE324" s="18"/>
      <c r="AF324" s="18"/>
    </row>
    <row r="325" spans="1:32">
      <c r="A325" s="18"/>
      <c r="B325" s="18"/>
      <c r="C325" s="18"/>
      <c r="D325" s="18"/>
      <c r="E325" s="18"/>
      <c r="F325" s="18"/>
      <c r="G325" s="18"/>
      <c r="H325" s="18"/>
      <c r="I325" s="18"/>
      <c r="J325" s="18"/>
      <c r="K325" s="18"/>
      <c r="L325" s="18"/>
      <c r="M325" s="18"/>
      <c r="N325" s="18"/>
      <c r="O325" s="18"/>
      <c r="P325" s="18"/>
      <c r="Q325" s="18"/>
      <c r="R325" s="18"/>
      <c r="S325" s="18"/>
      <c r="T325" s="18"/>
      <c r="U325" s="18"/>
      <c r="V325" s="18"/>
      <c r="W325" s="18"/>
      <c r="X325" s="18"/>
      <c r="Y325" s="18"/>
      <c r="Z325" s="18"/>
      <c r="AA325" s="18"/>
      <c r="AB325" s="18"/>
      <c r="AC325" s="18"/>
      <c r="AD325" s="18"/>
      <c r="AE325" s="18"/>
      <c r="AF325" s="18"/>
    </row>
    <row r="326" spans="1:32">
      <c r="A326" s="18"/>
      <c r="B326" s="18"/>
      <c r="C326" s="18"/>
      <c r="D326" s="18"/>
      <c r="E326" s="18"/>
      <c r="F326" s="18"/>
      <c r="G326" s="18"/>
      <c r="H326" s="18"/>
      <c r="I326" s="18"/>
      <c r="J326" s="18"/>
      <c r="K326" s="18"/>
      <c r="L326" s="18"/>
      <c r="M326" s="18"/>
      <c r="N326" s="18"/>
      <c r="O326" s="18"/>
      <c r="P326" s="18"/>
      <c r="Q326" s="18"/>
      <c r="R326" s="18"/>
      <c r="S326" s="18"/>
      <c r="T326" s="18"/>
      <c r="U326" s="18"/>
      <c r="V326" s="18"/>
      <c r="W326" s="18"/>
      <c r="X326" s="18"/>
      <c r="Y326" s="18"/>
      <c r="Z326" s="18"/>
      <c r="AA326" s="18"/>
      <c r="AB326" s="18"/>
      <c r="AC326" s="18"/>
      <c r="AD326" s="18"/>
      <c r="AE326" s="18"/>
      <c r="AF326" s="18"/>
    </row>
    <row r="327" spans="1:32">
      <c r="A327" s="18"/>
      <c r="B327" s="18"/>
      <c r="C327" s="18"/>
      <c r="D327" s="18"/>
      <c r="E327" s="18"/>
      <c r="F327" s="18"/>
      <c r="G327" s="18"/>
      <c r="H327" s="18"/>
      <c r="I327" s="18"/>
      <c r="J327" s="18"/>
      <c r="K327" s="18"/>
      <c r="L327" s="18"/>
      <c r="M327" s="18"/>
      <c r="N327" s="18"/>
      <c r="O327" s="18"/>
      <c r="P327" s="18"/>
      <c r="Q327" s="18"/>
      <c r="R327" s="18"/>
      <c r="S327" s="18"/>
      <c r="T327" s="18"/>
      <c r="U327" s="18"/>
      <c r="V327" s="18"/>
      <c r="W327" s="18"/>
      <c r="X327" s="18"/>
      <c r="Y327" s="18"/>
      <c r="Z327" s="18"/>
      <c r="AA327" s="18"/>
      <c r="AB327" s="18"/>
      <c r="AC327" s="18"/>
      <c r="AD327" s="18"/>
      <c r="AE327" s="18"/>
      <c r="AF327" s="18"/>
    </row>
    <row r="328" spans="1:32">
      <c r="A328" s="18"/>
      <c r="B328" s="18"/>
      <c r="C328" s="18"/>
      <c r="D328" s="18"/>
      <c r="E328" s="18"/>
      <c r="F328" s="18"/>
      <c r="G328" s="18"/>
      <c r="H328" s="18"/>
      <c r="I328" s="18"/>
      <c r="J328" s="18"/>
      <c r="K328" s="18"/>
      <c r="L328" s="18"/>
      <c r="M328" s="18"/>
      <c r="N328" s="18"/>
      <c r="O328" s="18"/>
      <c r="P328" s="18"/>
      <c r="Q328" s="18"/>
      <c r="R328" s="18"/>
      <c r="S328" s="18"/>
      <c r="T328" s="18"/>
      <c r="U328" s="18"/>
      <c r="V328" s="18"/>
      <c r="W328" s="18"/>
      <c r="X328" s="18"/>
      <c r="Y328" s="18"/>
      <c r="Z328" s="18"/>
      <c r="AA328" s="18"/>
      <c r="AB328" s="18"/>
      <c r="AC328" s="18"/>
      <c r="AD328" s="18"/>
      <c r="AE328" s="18"/>
      <c r="AF328" s="18"/>
    </row>
    <row r="329" spans="1:32">
      <c r="A329" s="18"/>
      <c r="B329" s="18"/>
      <c r="C329" s="18"/>
      <c r="D329" s="18"/>
      <c r="E329" s="18"/>
      <c r="F329" s="18"/>
      <c r="G329" s="18"/>
      <c r="H329" s="18"/>
      <c r="I329" s="18"/>
      <c r="J329" s="18"/>
      <c r="K329" s="18"/>
      <c r="L329" s="18"/>
      <c r="M329" s="18"/>
      <c r="N329" s="18"/>
      <c r="O329" s="18"/>
      <c r="P329" s="18"/>
      <c r="Q329" s="18"/>
      <c r="R329" s="18"/>
      <c r="S329" s="18"/>
      <c r="T329" s="18"/>
      <c r="U329" s="18"/>
      <c r="V329" s="18"/>
      <c r="W329" s="18"/>
      <c r="X329" s="18"/>
      <c r="Y329" s="18"/>
      <c r="Z329" s="18"/>
      <c r="AA329" s="18"/>
      <c r="AB329" s="18"/>
      <c r="AC329" s="18"/>
      <c r="AD329" s="18"/>
      <c r="AE329" s="18"/>
      <c r="AF329" s="18"/>
    </row>
    <row r="330" spans="1:32">
      <c r="A330" s="18"/>
      <c r="B330" s="18"/>
      <c r="C330" s="18"/>
    </row>
    <row r="331" spans="1:32">
      <c r="A331" s="18"/>
      <c r="B331" s="18"/>
      <c r="C331" s="18"/>
    </row>
    <row r="332" spans="1:32">
      <c r="A332" s="18"/>
      <c r="B332" s="18"/>
      <c r="C332" s="18"/>
    </row>
    <row r="333" spans="1:32">
      <c r="A333" s="18"/>
      <c r="B333" s="18"/>
      <c r="C333" s="18"/>
    </row>
    <row r="334" spans="1:32">
      <c r="A334" s="18"/>
      <c r="B334" s="18"/>
      <c r="C334" s="18"/>
    </row>
    <row r="335" spans="1:32">
      <c r="A335" s="18"/>
      <c r="B335" s="18"/>
      <c r="C335" s="18"/>
    </row>
    <row r="336" spans="1:32">
      <c r="A336" s="18"/>
      <c r="B336" s="18"/>
      <c r="C336" s="18"/>
    </row>
    <row r="337" spans="1:3">
      <c r="A337" s="18"/>
      <c r="B337" s="18"/>
      <c r="C337" s="18"/>
    </row>
    <row r="338" spans="1:3">
      <c r="A338" s="18"/>
      <c r="B338" s="18"/>
      <c r="C338" s="18"/>
    </row>
    <row r="339" spans="1:3">
      <c r="A339" s="18"/>
      <c r="B339" s="18"/>
      <c r="C339" s="18"/>
    </row>
    <row r="340" spans="1:3">
      <c r="A340" s="18"/>
      <c r="B340" s="18"/>
      <c r="C340" s="18"/>
    </row>
    <row r="341" spans="1:3">
      <c r="A341" s="18"/>
      <c r="B341" s="18"/>
      <c r="C341" s="18"/>
    </row>
    <row r="342" spans="1:3">
      <c r="A342" s="18"/>
      <c r="B342" s="18"/>
      <c r="C342" s="18"/>
    </row>
  </sheetData>
  <mergeCells count="5">
    <mergeCell ref="G1:O1"/>
    <mergeCell ref="P1:T1"/>
    <mergeCell ref="I2:K2"/>
    <mergeCell ref="J3:K3"/>
    <mergeCell ref="J4:K4"/>
  </mergeCells>
  <printOptions headings="1"/>
  <pageMargins left="0.70866141732283472" right="0.70866141732283472" top="0.74803149606299213" bottom="0.74803149606299213" header="0.31496062992125984" footer="0.31496062992125984"/>
  <pageSetup paperSize="9" scale="70" pageOrder="overThenDown" orientation="landscape" r:id="rId1"/>
  <headerFooter>
    <oddHeader>&amp;LStatistiska centralbyrån
Offentlig ekonomi och mikrosimuleringar</oddHeader>
    <oddFooter xml:space="preserve">&amp;L1) Antalsuppgifter som uppgår till 1, 2 eller 3 anges av sekretesskäl med ett kryss.
2) Inklusive de insatser som (a) ges till boende i bostad med särskild service för vuxna, (b) inte får tillgodoräknas vid beräkning av grundläggande standardkostnad. 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Blad9"/>
  <dimension ref="A1:WVO323"/>
  <sheetViews>
    <sheetView showGridLines="0" zoomScaleNormal="100" workbookViewId="0">
      <pane ySplit="8" topLeftCell="A9" activePane="bottomLeft" state="frozen"/>
      <selection pane="bottomLeft"/>
    </sheetView>
  </sheetViews>
  <sheetFormatPr defaultColWidth="0" defaultRowHeight="13.2" zeroHeight="1"/>
  <cols>
    <col min="1" max="1" width="21" style="164" customWidth="1"/>
    <col min="2" max="2" width="13.44140625" style="164" bestFit="1" customWidth="1"/>
    <col min="3" max="3" width="13.44140625" style="165" customWidth="1"/>
    <col min="4" max="4" width="16" style="164" customWidth="1"/>
    <col min="5" max="5" width="14.6640625" style="165" customWidth="1"/>
    <col min="6" max="6" width="12.6640625" style="164" customWidth="1"/>
    <col min="7" max="7" width="9.33203125" style="164" customWidth="1"/>
    <col min="8" max="8" width="13.44140625" style="164" hidden="1" customWidth="1"/>
    <col min="9" max="256" width="8.6640625" style="164" hidden="1" customWidth="1"/>
    <col min="257" max="257" width="16.33203125" style="164" hidden="1" customWidth="1"/>
    <col min="258" max="259" width="13.44140625" style="164" hidden="1" customWidth="1"/>
    <col min="260" max="260" width="16" style="164" hidden="1" customWidth="1"/>
    <col min="261" max="261" width="14.6640625" style="164" hidden="1" customWidth="1"/>
    <col min="262" max="262" width="12.6640625" style="164" hidden="1" customWidth="1"/>
    <col min="263" max="263" width="9.33203125" style="164" hidden="1" customWidth="1"/>
    <col min="264" max="264" width="0" style="164" hidden="1" customWidth="1"/>
    <col min="265" max="512" width="0" style="164" hidden="1"/>
    <col min="513" max="513" width="16.33203125" style="164" hidden="1" customWidth="1"/>
    <col min="514" max="515" width="13.44140625" style="164" hidden="1" customWidth="1"/>
    <col min="516" max="516" width="16" style="164" hidden="1" customWidth="1"/>
    <col min="517" max="517" width="14.6640625" style="164" hidden="1" customWidth="1"/>
    <col min="518" max="518" width="12.6640625" style="164" hidden="1" customWidth="1"/>
    <col min="519" max="519" width="9.33203125" style="164" hidden="1" customWidth="1"/>
    <col min="520" max="520" width="0" style="164" hidden="1" customWidth="1"/>
    <col min="521" max="768" width="0" style="164" hidden="1"/>
    <col min="769" max="769" width="16.33203125" style="164" hidden="1" customWidth="1"/>
    <col min="770" max="771" width="13.44140625" style="164" hidden="1" customWidth="1"/>
    <col min="772" max="772" width="16" style="164" hidden="1" customWidth="1"/>
    <col min="773" max="773" width="14.6640625" style="164" hidden="1" customWidth="1"/>
    <col min="774" max="774" width="12.6640625" style="164" hidden="1" customWidth="1"/>
    <col min="775" max="775" width="9.33203125" style="164" hidden="1" customWidth="1"/>
    <col min="776" max="776" width="0" style="164" hidden="1" customWidth="1"/>
    <col min="777" max="1024" width="0" style="164" hidden="1"/>
    <col min="1025" max="1025" width="16.33203125" style="164" hidden="1" customWidth="1"/>
    <col min="1026" max="1027" width="13.44140625" style="164" hidden="1" customWidth="1"/>
    <col min="1028" max="1028" width="16" style="164" hidden="1" customWidth="1"/>
    <col min="1029" max="1029" width="14.6640625" style="164" hidden="1" customWidth="1"/>
    <col min="1030" max="1030" width="12.6640625" style="164" hidden="1" customWidth="1"/>
    <col min="1031" max="1031" width="9.33203125" style="164" hidden="1" customWidth="1"/>
    <col min="1032" max="1032" width="0" style="164" hidden="1" customWidth="1"/>
    <col min="1033" max="1280" width="0" style="164" hidden="1"/>
    <col min="1281" max="1281" width="16.33203125" style="164" hidden="1" customWidth="1"/>
    <col min="1282" max="1283" width="13.44140625" style="164" hidden="1" customWidth="1"/>
    <col min="1284" max="1284" width="16" style="164" hidden="1" customWidth="1"/>
    <col min="1285" max="1285" width="14.6640625" style="164" hidden="1" customWidth="1"/>
    <col min="1286" max="1286" width="12.6640625" style="164" hidden="1" customWidth="1"/>
    <col min="1287" max="1287" width="9.33203125" style="164" hidden="1" customWidth="1"/>
    <col min="1288" max="1288" width="0" style="164" hidden="1" customWidth="1"/>
    <col min="1289" max="1536" width="0" style="164" hidden="1"/>
    <col min="1537" max="1537" width="16.33203125" style="164" hidden="1" customWidth="1"/>
    <col min="1538" max="1539" width="13.44140625" style="164" hidden="1" customWidth="1"/>
    <col min="1540" max="1540" width="16" style="164" hidden="1" customWidth="1"/>
    <col min="1541" max="1541" width="14.6640625" style="164" hidden="1" customWidth="1"/>
    <col min="1542" max="1542" width="12.6640625" style="164" hidden="1" customWidth="1"/>
    <col min="1543" max="1543" width="9.33203125" style="164" hidden="1" customWidth="1"/>
    <col min="1544" max="1544" width="0" style="164" hidden="1" customWidth="1"/>
    <col min="1545" max="1792" width="0" style="164" hidden="1"/>
    <col min="1793" max="1793" width="16.33203125" style="164" hidden="1" customWidth="1"/>
    <col min="1794" max="1795" width="13.44140625" style="164" hidden="1" customWidth="1"/>
    <col min="1796" max="1796" width="16" style="164" hidden="1" customWidth="1"/>
    <col min="1797" max="1797" width="14.6640625" style="164" hidden="1" customWidth="1"/>
    <col min="1798" max="1798" width="12.6640625" style="164" hidden="1" customWidth="1"/>
    <col min="1799" max="1799" width="9.33203125" style="164" hidden="1" customWidth="1"/>
    <col min="1800" max="1800" width="0" style="164" hidden="1" customWidth="1"/>
    <col min="1801" max="2048" width="0" style="164" hidden="1"/>
    <col min="2049" max="2049" width="16.33203125" style="164" hidden="1" customWidth="1"/>
    <col min="2050" max="2051" width="13.44140625" style="164" hidden="1" customWidth="1"/>
    <col min="2052" max="2052" width="16" style="164" hidden="1" customWidth="1"/>
    <col min="2053" max="2053" width="14.6640625" style="164" hidden="1" customWidth="1"/>
    <col min="2054" max="2054" width="12.6640625" style="164" hidden="1" customWidth="1"/>
    <col min="2055" max="2055" width="9.33203125" style="164" hidden="1" customWidth="1"/>
    <col min="2056" max="2056" width="0" style="164" hidden="1" customWidth="1"/>
    <col min="2057" max="2304" width="0" style="164" hidden="1"/>
    <col min="2305" max="2305" width="16.33203125" style="164" hidden="1" customWidth="1"/>
    <col min="2306" max="2307" width="13.44140625" style="164" hidden="1" customWidth="1"/>
    <col min="2308" max="2308" width="16" style="164" hidden="1" customWidth="1"/>
    <col min="2309" max="2309" width="14.6640625" style="164" hidden="1" customWidth="1"/>
    <col min="2310" max="2310" width="12.6640625" style="164" hidden="1" customWidth="1"/>
    <col min="2311" max="2311" width="9.33203125" style="164" hidden="1" customWidth="1"/>
    <col min="2312" max="2312" width="0" style="164" hidden="1" customWidth="1"/>
    <col min="2313" max="2560" width="0" style="164" hidden="1"/>
    <col min="2561" max="2561" width="16.33203125" style="164" hidden="1" customWidth="1"/>
    <col min="2562" max="2563" width="13.44140625" style="164" hidden="1" customWidth="1"/>
    <col min="2564" max="2564" width="16" style="164" hidden="1" customWidth="1"/>
    <col min="2565" max="2565" width="14.6640625" style="164" hidden="1" customWidth="1"/>
    <col min="2566" max="2566" width="12.6640625" style="164" hidden="1" customWidth="1"/>
    <col min="2567" max="2567" width="9.33203125" style="164" hidden="1" customWidth="1"/>
    <col min="2568" max="2568" width="0" style="164" hidden="1" customWidth="1"/>
    <col min="2569" max="2816" width="0" style="164" hidden="1"/>
    <col min="2817" max="2817" width="16.33203125" style="164" hidden="1" customWidth="1"/>
    <col min="2818" max="2819" width="13.44140625" style="164" hidden="1" customWidth="1"/>
    <col min="2820" max="2820" width="16" style="164" hidden="1" customWidth="1"/>
    <col min="2821" max="2821" width="14.6640625" style="164" hidden="1" customWidth="1"/>
    <col min="2822" max="2822" width="12.6640625" style="164" hidden="1" customWidth="1"/>
    <col min="2823" max="2823" width="9.33203125" style="164" hidden="1" customWidth="1"/>
    <col min="2824" max="2824" width="0" style="164" hidden="1" customWidth="1"/>
    <col min="2825" max="3072" width="0" style="164" hidden="1"/>
    <col min="3073" max="3073" width="16.33203125" style="164" hidden="1" customWidth="1"/>
    <col min="3074" max="3075" width="13.44140625" style="164" hidden="1" customWidth="1"/>
    <col min="3076" max="3076" width="16" style="164" hidden="1" customWidth="1"/>
    <col min="3077" max="3077" width="14.6640625" style="164" hidden="1" customWidth="1"/>
    <col min="3078" max="3078" width="12.6640625" style="164" hidden="1" customWidth="1"/>
    <col min="3079" max="3079" width="9.33203125" style="164" hidden="1" customWidth="1"/>
    <col min="3080" max="3080" width="0" style="164" hidden="1" customWidth="1"/>
    <col min="3081" max="3328" width="0" style="164" hidden="1"/>
    <col min="3329" max="3329" width="16.33203125" style="164" hidden="1" customWidth="1"/>
    <col min="3330" max="3331" width="13.44140625" style="164" hidden="1" customWidth="1"/>
    <col min="3332" max="3332" width="16" style="164" hidden="1" customWidth="1"/>
    <col min="3333" max="3333" width="14.6640625" style="164" hidden="1" customWidth="1"/>
    <col min="3334" max="3334" width="12.6640625" style="164" hidden="1" customWidth="1"/>
    <col min="3335" max="3335" width="9.33203125" style="164" hidden="1" customWidth="1"/>
    <col min="3336" max="3336" width="0" style="164" hidden="1" customWidth="1"/>
    <col min="3337" max="3584" width="0" style="164" hidden="1"/>
    <col min="3585" max="3585" width="16.33203125" style="164" hidden="1" customWidth="1"/>
    <col min="3586" max="3587" width="13.44140625" style="164" hidden="1" customWidth="1"/>
    <col min="3588" max="3588" width="16" style="164" hidden="1" customWidth="1"/>
    <col min="3589" max="3589" width="14.6640625" style="164" hidden="1" customWidth="1"/>
    <col min="3590" max="3590" width="12.6640625" style="164" hidden="1" customWidth="1"/>
    <col min="3591" max="3591" width="9.33203125" style="164" hidden="1" customWidth="1"/>
    <col min="3592" max="3592" width="0" style="164" hidden="1" customWidth="1"/>
    <col min="3593" max="3840" width="0" style="164" hidden="1"/>
    <col min="3841" max="3841" width="16.33203125" style="164" hidden="1" customWidth="1"/>
    <col min="3842" max="3843" width="13.44140625" style="164" hidden="1" customWidth="1"/>
    <col min="3844" max="3844" width="16" style="164" hidden="1" customWidth="1"/>
    <col min="3845" max="3845" width="14.6640625" style="164" hidden="1" customWidth="1"/>
    <col min="3846" max="3846" width="12.6640625" style="164" hidden="1" customWidth="1"/>
    <col min="3847" max="3847" width="9.33203125" style="164" hidden="1" customWidth="1"/>
    <col min="3848" max="3848" width="0" style="164" hidden="1" customWidth="1"/>
    <col min="3849" max="4096" width="0" style="164" hidden="1"/>
    <col min="4097" max="4097" width="16.33203125" style="164" hidden="1" customWidth="1"/>
    <col min="4098" max="4099" width="13.44140625" style="164" hidden="1" customWidth="1"/>
    <col min="4100" max="4100" width="16" style="164" hidden="1" customWidth="1"/>
    <col min="4101" max="4101" width="14.6640625" style="164" hidden="1" customWidth="1"/>
    <col min="4102" max="4102" width="12.6640625" style="164" hidden="1" customWidth="1"/>
    <col min="4103" max="4103" width="9.33203125" style="164" hidden="1" customWidth="1"/>
    <col min="4104" max="4104" width="0" style="164" hidden="1" customWidth="1"/>
    <col min="4105" max="4352" width="0" style="164" hidden="1"/>
    <col min="4353" max="4353" width="16.33203125" style="164" hidden="1" customWidth="1"/>
    <col min="4354" max="4355" width="13.44140625" style="164" hidden="1" customWidth="1"/>
    <col min="4356" max="4356" width="16" style="164" hidden="1" customWidth="1"/>
    <col min="4357" max="4357" width="14.6640625" style="164" hidden="1" customWidth="1"/>
    <col min="4358" max="4358" width="12.6640625" style="164" hidden="1" customWidth="1"/>
    <col min="4359" max="4359" width="9.33203125" style="164" hidden="1" customWidth="1"/>
    <col min="4360" max="4360" width="0" style="164" hidden="1" customWidth="1"/>
    <col min="4361" max="4608" width="0" style="164" hidden="1"/>
    <col min="4609" max="4609" width="16.33203125" style="164" hidden="1" customWidth="1"/>
    <col min="4610" max="4611" width="13.44140625" style="164" hidden="1" customWidth="1"/>
    <col min="4612" max="4612" width="16" style="164" hidden="1" customWidth="1"/>
    <col min="4613" max="4613" width="14.6640625" style="164" hidden="1" customWidth="1"/>
    <col min="4614" max="4614" width="12.6640625" style="164" hidden="1" customWidth="1"/>
    <col min="4615" max="4615" width="9.33203125" style="164" hidden="1" customWidth="1"/>
    <col min="4616" max="4616" width="0" style="164" hidden="1" customWidth="1"/>
    <col min="4617" max="4864" width="0" style="164" hidden="1"/>
    <col min="4865" max="4865" width="16.33203125" style="164" hidden="1" customWidth="1"/>
    <col min="4866" max="4867" width="13.44140625" style="164" hidden="1" customWidth="1"/>
    <col min="4868" max="4868" width="16" style="164" hidden="1" customWidth="1"/>
    <col min="4869" max="4869" width="14.6640625" style="164" hidden="1" customWidth="1"/>
    <col min="4870" max="4870" width="12.6640625" style="164" hidden="1" customWidth="1"/>
    <col min="4871" max="4871" width="9.33203125" style="164" hidden="1" customWidth="1"/>
    <col min="4872" max="4872" width="0" style="164" hidden="1" customWidth="1"/>
    <col min="4873" max="5120" width="0" style="164" hidden="1"/>
    <col min="5121" max="5121" width="16.33203125" style="164" hidden="1" customWidth="1"/>
    <col min="5122" max="5123" width="13.44140625" style="164" hidden="1" customWidth="1"/>
    <col min="5124" max="5124" width="16" style="164" hidden="1" customWidth="1"/>
    <col min="5125" max="5125" width="14.6640625" style="164" hidden="1" customWidth="1"/>
    <col min="5126" max="5126" width="12.6640625" style="164" hidden="1" customWidth="1"/>
    <col min="5127" max="5127" width="9.33203125" style="164" hidden="1" customWidth="1"/>
    <col min="5128" max="5128" width="0" style="164" hidden="1" customWidth="1"/>
    <col min="5129" max="5376" width="0" style="164" hidden="1"/>
    <col min="5377" max="5377" width="16.33203125" style="164" hidden="1" customWidth="1"/>
    <col min="5378" max="5379" width="13.44140625" style="164" hidden="1" customWidth="1"/>
    <col min="5380" max="5380" width="16" style="164" hidden="1" customWidth="1"/>
    <col min="5381" max="5381" width="14.6640625" style="164" hidden="1" customWidth="1"/>
    <col min="5382" max="5382" width="12.6640625" style="164" hidden="1" customWidth="1"/>
    <col min="5383" max="5383" width="9.33203125" style="164" hidden="1" customWidth="1"/>
    <col min="5384" max="5384" width="0" style="164" hidden="1" customWidth="1"/>
    <col min="5385" max="5632" width="0" style="164" hidden="1"/>
    <col min="5633" max="5633" width="16.33203125" style="164" hidden="1" customWidth="1"/>
    <col min="5634" max="5635" width="13.44140625" style="164" hidden="1" customWidth="1"/>
    <col min="5636" max="5636" width="16" style="164" hidden="1" customWidth="1"/>
    <col min="5637" max="5637" width="14.6640625" style="164" hidden="1" customWidth="1"/>
    <col min="5638" max="5638" width="12.6640625" style="164" hidden="1" customWidth="1"/>
    <col min="5639" max="5639" width="9.33203125" style="164" hidden="1" customWidth="1"/>
    <col min="5640" max="5640" width="0" style="164" hidden="1" customWidth="1"/>
    <col min="5641" max="5888" width="0" style="164" hidden="1"/>
    <col min="5889" max="5889" width="16.33203125" style="164" hidden="1" customWidth="1"/>
    <col min="5890" max="5891" width="13.44140625" style="164" hidden="1" customWidth="1"/>
    <col min="5892" max="5892" width="16" style="164" hidden="1" customWidth="1"/>
    <col min="5893" max="5893" width="14.6640625" style="164" hidden="1" customWidth="1"/>
    <col min="5894" max="5894" width="12.6640625" style="164" hidden="1" customWidth="1"/>
    <col min="5895" max="5895" width="9.33203125" style="164" hidden="1" customWidth="1"/>
    <col min="5896" max="5896" width="0" style="164" hidden="1" customWidth="1"/>
    <col min="5897" max="6144" width="0" style="164" hidden="1"/>
    <col min="6145" max="6145" width="16.33203125" style="164" hidden="1" customWidth="1"/>
    <col min="6146" max="6147" width="13.44140625" style="164" hidden="1" customWidth="1"/>
    <col min="6148" max="6148" width="16" style="164" hidden="1" customWidth="1"/>
    <col min="6149" max="6149" width="14.6640625" style="164" hidden="1" customWidth="1"/>
    <col min="6150" max="6150" width="12.6640625" style="164" hidden="1" customWidth="1"/>
    <col min="6151" max="6151" width="9.33203125" style="164" hidden="1" customWidth="1"/>
    <col min="6152" max="6152" width="0" style="164" hidden="1" customWidth="1"/>
    <col min="6153" max="6400" width="0" style="164" hidden="1"/>
    <col min="6401" max="6401" width="16.33203125" style="164" hidden="1" customWidth="1"/>
    <col min="6402" max="6403" width="13.44140625" style="164" hidden="1" customWidth="1"/>
    <col min="6404" max="6404" width="16" style="164" hidden="1" customWidth="1"/>
    <col min="6405" max="6405" width="14.6640625" style="164" hidden="1" customWidth="1"/>
    <col min="6406" max="6406" width="12.6640625" style="164" hidden="1" customWidth="1"/>
    <col min="6407" max="6407" width="9.33203125" style="164" hidden="1" customWidth="1"/>
    <col min="6408" max="6408" width="0" style="164" hidden="1" customWidth="1"/>
    <col min="6409" max="6656" width="0" style="164" hidden="1"/>
    <col min="6657" max="6657" width="16.33203125" style="164" hidden="1" customWidth="1"/>
    <col min="6658" max="6659" width="13.44140625" style="164" hidden="1" customWidth="1"/>
    <col min="6660" max="6660" width="16" style="164" hidden="1" customWidth="1"/>
    <col min="6661" max="6661" width="14.6640625" style="164" hidden="1" customWidth="1"/>
    <col min="6662" max="6662" width="12.6640625" style="164" hidden="1" customWidth="1"/>
    <col min="6663" max="6663" width="9.33203125" style="164" hidden="1" customWidth="1"/>
    <col min="6664" max="6664" width="0" style="164" hidden="1" customWidth="1"/>
    <col min="6665" max="6912" width="0" style="164" hidden="1"/>
    <col min="6913" max="6913" width="16.33203125" style="164" hidden="1" customWidth="1"/>
    <col min="6914" max="6915" width="13.44140625" style="164" hidden="1" customWidth="1"/>
    <col min="6916" max="6916" width="16" style="164" hidden="1" customWidth="1"/>
    <col min="6917" max="6917" width="14.6640625" style="164" hidden="1" customWidth="1"/>
    <col min="6918" max="6918" width="12.6640625" style="164" hidden="1" customWidth="1"/>
    <col min="6919" max="6919" width="9.33203125" style="164" hidden="1" customWidth="1"/>
    <col min="6920" max="6920" width="0" style="164" hidden="1" customWidth="1"/>
    <col min="6921" max="7168" width="0" style="164" hidden="1"/>
    <col min="7169" max="7169" width="16.33203125" style="164" hidden="1" customWidth="1"/>
    <col min="7170" max="7171" width="13.44140625" style="164" hidden="1" customWidth="1"/>
    <col min="7172" max="7172" width="16" style="164" hidden="1" customWidth="1"/>
    <col min="7173" max="7173" width="14.6640625" style="164" hidden="1" customWidth="1"/>
    <col min="7174" max="7174" width="12.6640625" style="164" hidden="1" customWidth="1"/>
    <col min="7175" max="7175" width="9.33203125" style="164" hidden="1" customWidth="1"/>
    <col min="7176" max="7176" width="0" style="164" hidden="1" customWidth="1"/>
    <col min="7177" max="7424" width="0" style="164" hidden="1"/>
    <col min="7425" max="7425" width="16.33203125" style="164" hidden="1" customWidth="1"/>
    <col min="7426" max="7427" width="13.44140625" style="164" hidden="1" customWidth="1"/>
    <col min="7428" max="7428" width="16" style="164" hidden="1" customWidth="1"/>
    <col min="7429" max="7429" width="14.6640625" style="164" hidden="1" customWidth="1"/>
    <col min="7430" max="7430" width="12.6640625" style="164" hidden="1" customWidth="1"/>
    <col min="7431" max="7431" width="9.33203125" style="164" hidden="1" customWidth="1"/>
    <col min="7432" max="7432" width="0" style="164" hidden="1" customWidth="1"/>
    <col min="7433" max="7680" width="0" style="164" hidden="1"/>
    <col min="7681" max="7681" width="16.33203125" style="164" hidden="1" customWidth="1"/>
    <col min="7682" max="7683" width="13.44140625" style="164" hidden="1" customWidth="1"/>
    <col min="7684" max="7684" width="16" style="164" hidden="1" customWidth="1"/>
    <col min="7685" max="7685" width="14.6640625" style="164" hidden="1" customWidth="1"/>
    <col min="7686" max="7686" width="12.6640625" style="164" hidden="1" customWidth="1"/>
    <col min="7687" max="7687" width="9.33203125" style="164" hidden="1" customWidth="1"/>
    <col min="7688" max="7688" width="0" style="164" hidden="1" customWidth="1"/>
    <col min="7689" max="7936" width="0" style="164" hidden="1"/>
    <col min="7937" max="7937" width="16.33203125" style="164" hidden="1" customWidth="1"/>
    <col min="7938" max="7939" width="13.44140625" style="164" hidden="1" customWidth="1"/>
    <col min="7940" max="7940" width="16" style="164" hidden="1" customWidth="1"/>
    <col min="7941" max="7941" width="14.6640625" style="164" hidden="1" customWidth="1"/>
    <col min="7942" max="7942" width="12.6640625" style="164" hidden="1" customWidth="1"/>
    <col min="7943" max="7943" width="9.33203125" style="164" hidden="1" customWidth="1"/>
    <col min="7944" max="7944" width="0" style="164" hidden="1" customWidth="1"/>
    <col min="7945" max="8192" width="0" style="164" hidden="1"/>
    <col min="8193" max="8193" width="16.33203125" style="164" hidden="1" customWidth="1"/>
    <col min="8194" max="8195" width="13.44140625" style="164" hidden="1" customWidth="1"/>
    <col min="8196" max="8196" width="16" style="164" hidden="1" customWidth="1"/>
    <col min="8197" max="8197" width="14.6640625" style="164" hidden="1" customWidth="1"/>
    <col min="8198" max="8198" width="12.6640625" style="164" hidden="1" customWidth="1"/>
    <col min="8199" max="8199" width="9.33203125" style="164" hidden="1" customWidth="1"/>
    <col min="8200" max="8200" width="0" style="164" hidden="1" customWidth="1"/>
    <col min="8201" max="8448" width="0" style="164" hidden="1"/>
    <col min="8449" max="8449" width="16.33203125" style="164" hidden="1" customWidth="1"/>
    <col min="8450" max="8451" width="13.44140625" style="164" hidden="1" customWidth="1"/>
    <col min="8452" max="8452" width="16" style="164" hidden="1" customWidth="1"/>
    <col min="8453" max="8453" width="14.6640625" style="164" hidden="1" customWidth="1"/>
    <col min="8454" max="8454" width="12.6640625" style="164" hidden="1" customWidth="1"/>
    <col min="8455" max="8455" width="9.33203125" style="164" hidden="1" customWidth="1"/>
    <col min="8456" max="8456" width="0" style="164" hidden="1" customWidth="1"/>
    <col min="8457" max="8704" width="0" style="164" hidden="1"/>
    <col min="8705" max="8705" width="16.33203125" style="164" hidden="1" customWidth="1"/>
    <col min="8706" max="8707" width="13.44140625" style="164" hidden="1" customWidth="1"/>
    <col min="8708" max="8708" width="16" style="164" hidden="1" customWidth="1"/>
    <col min="8709" max="8709" width="14.6640625" style="164" hidden="1" customWidth="1"/>
    <col min="8710" max="8710" width="12.6640625" style="164" hidden="1" customWidth="1"/>
    <col min="8711" max="8711" width="9.33203125" style="164" hidden="1" customWidth="1"/>
    <col min="8712" max="8712" width="0" style="164" hidden="1" customWidth="1"/>
    <col min="8713" max="8960" width="0" style="164" hidden="1"/>
    <col min="8961" max="8961" width="16.33203125" style="164" hidden="1" customWidth="1"/>
    <col min="8962" max="8963" width="13.44140625" style="164" hidden="1" customWidth="1"/>
    <col min="8964" max="8964" width="16" style="164" hidden="1" customWidth="1"/>
    <col min="8965" max="8965" width="14.6640625" style="164" hidden="1" customWidth="1"/>
    <col min="8966" max="8966" width="12.6640625" style="164" hidden="1" customWidth="1"/>
    <col min="8967" max="8967" width="9.33203125" style="164" hidden="1" customWidth="1"/>
    <col min="8968" max="8968" width="0" style="164" hidden="1" customWidth="1"/>
    <col min="8969" max="9216" width="0" style="164" hidden="1"/>
    <col min="9217" max="9217" width="16.33203125" style="164" hidden="1" customWidth="1"/>
    <col min="9218" max="9219" width="13.44140625" style="164" hidden="1" customWidth="1"/>
    <col min="9220" max="9220" width="16" style="164" hidden="1" customWidth="1"/>
    <col min="9221" max="9221" width="14.6640625" style="164" hidden="1" customWidth="1"/>
    <col min="9222" max="9222" width="12.6640625" style="164" hidden="1" customWidth="1"/>
    <col min="9223" max="9223" width="9.33203125" style="164" hidden="1" customWidth="1"/>
    <col min="9224" max="9224" width="0" style="164" hidden="1" customWidth="1"/>
    <col min="9225" max="9472" width="0" style="164" hidden="1"/>
    <col min="9473" max="9473" width="16.33203125" style="164" hidden="1" customWidth="1"/>
    <col min="9474" max="9475" width="13.44140625" style="164" hidden="1" customWidth="1"/>
    <col min="9476" max="9476" width="16" style="164" hidden="1" customWidth="1"/>
    <col min="9477" max="9477" width="14.6640625" style="164" hidden="1" customWidth="1"/>
    <col min="9478" max="9478" width="12.6640625" style="164" hidden="1" customWidth="1"/>
    <col min="9479" max="9479" width="9.33203125" style="164" hidden="1" customWidth="1"/>
    <col min="9480" max="9480" width="0" style="164" hidden="1" customWidth="1"/>
    <col min="9481" max="9728" width="0" style="164" hidden="1"/>
    <col min="9729" max="9729" width="16.33203125" style="164" hidden="1" customWidth="1"/>
    <col min="9730" max="9731" width="13.44140625" style="164" hidden="1" customWidth="1"/>
    <col min="9732" max="9732" width="16" style="164" hidden="1" customWidth="1"/>
    <col min="9733" max="9733" width="14.6640625" style="164" hidden="1" customWidth="1"/>
    <col min="9734" max="9734" width="12.6640625" style="164" hidden="1" customWidth="1"/>
    <col min="9735" max="9735" width="9.33203125" style="164" hidden="1" customWidth="1"/>
    <col min="9736" max="9736" width="0" style="164" hidden="1" customWidth="1"/>
    <col min="9737" max="9984" width="0" style="164" hidden="1"/>
    <col min="9985" max="9985" width="16.33203125" style="164" hidden="1" customWidth="1"/>
    <col min="9986" max="9987" width="13.44140625" style="164" hidden="1" customWidth="1"/>
    <col min="9988" max="9988" width="16" style="164" hidden="1" customWidth="1"/>
    <col min="9989" max="9989" width="14.6640625" style="164" hidden="1" customWidth="1"/>
    <col min="9990" max="9990" width="12.6640625" style="164" hidden="1" customWidth="1"/>
    <col min="9991" max="9991" width="9.33203125" style="164" hidden="1" customWidth="1"/>
    <col min="9992" max="9992" width="0" style="164" hidden="1" customWidth="1"/>
    <col min="9993" max="10240" width="0" style="164" hidden="1"/>
    <col min="10241" max="10241" width="16.33203125" style="164" hidden="1" customWidth="1"/>
    <col min="10242" max="10243" width="13.44140625" style="164" hidden="1" customWidth="1"/>
    <col min="10244" max="10244" width="16" style="164" hidden="1" customWidth="1"/>
    <col min="10245" max="10245" width="14.6640625" style="164" hidden="1" customWidth="1"/>
    <col min="10246" max="10246" width="12.6640625" style="164" hidden="1" customWidth="1"/>
    <col min="10247" max="10247" width="9.33203125" style="164" hidden="1" customWidth="1"/>
    <col min="10248" max="10248" width="0" style="164" hidden="1" customWidth="1"/>
    <col min="10249" max="10496" width="0" style="164" hidden="1"/>
    <col min="10497" max="10497" width="16.33203125" style="164" hidden="1" customWidth="1"/>
    <col min="10498" max="10499" width="13.44140625" style="164" hidden="1" customWidth="1"/>
    <col min="10500" max="10500" width="16" style="164" hidden="1" customWidth="1"/>
    <col min="10501" max="10501" width="14.6640625" style="164" hidden="1" customWidth="1"/>
    <col min="10502" max="10502" width="12.6640625" style="164" hidden="1" customWidth="1"/>
    <col min="10503" max="10503" width="9.33203125" style="164" hidden="1" customWidth="1"/>
    <col min="10504" max="10504" width="0" style="164" hidden="1" customWidth="1"/>
    <col min="10505" max="10752" width="0" style="164" hidden="1"/>
    <col min="10753" max="10753" width="16.33203125" style="164" hidden="1" customWidth="1"/>
    <col min="10754" max="10755" width="13.44140625" style="164" hidden="1" customWidth="1"/>
    <col min="10756" max="10756" width="16" style="164" hidden="1" customWidth="1"/>
    <col min="10757" max="10757" width="14.6640625" style="164" hidden="1" customWidth="1"/>
    <col min="10758" max="10758" width="12.6640625" style="164" hidden="1" customWidth="1"/>
    <col min="10759" max="10759" width="9.33203125" style="164" hidden="1" customWidth="1"/>
    <col min="10760" max="10760" width="0" style="164" hidden="1" customWidth="1"/>
    <col min="10761" max="11008" width="0" style="164" hidden="1"/>
    <col min="11009" max="11009" width="16.33203125" style="164" hidden="1" customWidth="1"/>
    <col min="11010" max="11011" width="13.44140625" style="164" hidden="1" customWidth="1"/>
    <col min="11012" max="11012" width="16" style="164" hidden="1" customWidth="1"/>
    <col min="11013" max="11013" width="14.6640625" style="164" hidden="1" customWidth="1"/>
    <col min="11014" max="11014" width="12.6640625" style="164" hidden="1" customWidth="1"/>
    <col min="11015" max="11015" width="9.33203125" style="164" hidden="1" customWidth="1"/>
    <col min="11016" max="11016" width="0" style="164" hidden="1" customWidth="1"/>
    <col min="11017" max="11264" width="0" style="164" hidden="1"/>
    <col min="11265" max="11265" width="16.33203125" style="164" hidden="1" customWidth="1"/>
    <col min="11266" max="11267" width="13.44140625" style="164" hidden="1" customWidth="1"/>
    <col min="11268" max="11268" width="16" style="164" hidden="1" customWidth="1"/>
    <col min="11269" max="11269" width="14.6640625" style="164" hidden="1" customWidth="1"/>
    <col min="11270" max="11270" width="12.6640625" style="164" hidden="1" customWidth="1"/>
    <col min="11271" max="11271" width="9.33203125" style="164" hidden="1" customWidth="1"/>
    <col min="11272" max="11272" width="0" style="164" hidden="1" customWidth="1"/>
    <col min="11273" max="11520" width="0" style="164" hidden="1"/>
    <col min="11521" max="11521" width="16.33203125" style="164" hidden="1" customWidth="1"/>
    <col min="11522" max="11523" width="13.44140625" style="164" hidden="1" customWidth="1"/>
    <col min="11524" max="11524" width="16" style="164" hidden="1" customWidth="1"/>
    <col min="11525" max="11525" width="14.6640625" style="164" hidden="1" customWidth="1"/>
    <col min="11526" max="11526" width="12.6640625" style="164" hidden="1" customWidth="1"/>
    <col min="11527" max="11527" width="9.33203125" style="164" hidden="1" customWidth="1"/>
    <col min="11528" max="11528" width="0" style="164" hidden="1" customWidth="1"/>
    <col min="11529" max="11776" width="0" style="164" hidden="1"/>
    <col min="11777" max="11777" width="16.33203125" style="164" hidden="1" customWidth="1"/>
    <col min="11778" max="11779" width="13.44140625" style="164" hidden="1" customWidth="1"/>
    <col min="11780" max="11780" width="16" style="164" hidden="1" customWidth="1"/>
    <col min="11781" max="11781" width="14.6640625" style="164" hidden="1" customWidth="1"/>
    <col min="11782" max="11782" width="12.6640625" style="164" hidden="1" customWidth="1"/>
    <col min="11783" max="11783" width="9.33203125" style="164" hidden="1" customWidth="1"/>
    <col min="11784" max="11784" width="0" style="164" hidden="1" customWidth="1"/>
    <col min="11785" max="12032" width="0" style="164" hidden="1"/>
    <col min="12033" max="12033" width="16.33203125" style="164" hidden="1" customWidth="1"/>
    <col min="12034" max="12035" width="13.44140625" style="164" hidden="1" customWidth="1"/>
    <col min="12036" max="12036" width="16" style="164" hidden="1" customWidth="1"/>
    <col min="12037" max="12037" width="14.6640625" style="164" hidden="1" customWidth="1"/>
    <col min="12038" max="12038" width="12.6640625" style="164" hidden="1" customWidth="1"/>
    <col min="12039" max="12039" width="9.33203125" style="164" hidden="1" customWidth="1"/>
    <col min="12040" max="12040" width="0" style="164" hidden="1" customWidth="1"/>
    <col min="12041" max="12288" width="0" style="164" hidden="1"/>
    <col min="12289" max="12289" width="16.33203125" style="164" hidden="1" customWidth="1"/>
    <col min="12290" max="12291" width="13.44140625" style="164" hidden="1" customWidth="1"/>
    <col min="12292" max="12292" width="16" style="164" hidden="1" customWidth="1"/>
    <col min="12293" max="12293" width="14.6640625" style="164" hidden="1" customWidth="1"/>
    <col min="12294" max="12294" width="12.6640625" style="164" hidden="1" customWidth="1"/>
    <col min="12295" max="12295" width="9.33203125" style="164" hidden="1" customWidth="1"/>
    <col min="12296" max="12296" width="0" style="164" hidden="1" customWidth="1"/>
    <col min="12297" max="12544" width="0" style="164" hidden="1"/>
    <col min="12545" max="12545" width="16.33203125" style="164" hidden="1" customWidth="1"/>
    <col min="12546" max="12547" width="13.44140625" style="164" hidden="1" customWidth="1"/>
    <col min="12548" max="12548" width="16" style="164" hidden="1" customWidth="1"/>
    <col min="12549" max="12549" width="14.6640625" style="164" hidden="1" customWidth="1"/>
    <col min="12550" max="12550" width="12.6640625" style="164" hidden="1" customWidth="1"/>
    <col min="12551" max="12551" width="9.33203125" style="164" hidden="1" customWidth="1"/>
    <col min="12552" max="12552" width="0" style="164" hidden="1" customWidth="1"/>
    <col min="12553" max="12800" width="0" style="164" hidden="1"/>
    <col min="12801" max="12801" width="16.33203125" style="164" hidden="1" customWidth="1"/>
    <col min="12802" max="12803" width="13.44140625" style="164" hidden="1" customWidth="1"/>
    <col min="12804" max="12804" width="16" style="164" hidden="1" customWidth="1"/>
    <col min="12805" max="12805" width="14.6640625" style="164" hidden="1" customWidth="1"/>
    <col min="12806" max="12806" width="12.6640625" style="164" hidden="1" customWidth="1"/>
    <col min="12807" max="12807" width="9.33203125" style="164" hidden="1" customWidth="1"/>
    <col min="12808" max="12808" width="0" style="164" hidden="1" customWidth="1"/>
    <col min="12809" max="13056" width="0" style="164" hidden="1"/>
    <col min="13057" max="13057" width="16.33203125" style="164" hidden="1" customWidth="1"/>
    <col min="13058" max="13059" width="13.44140625" style="164" hidden="1" customWidth="1"/>
    <col min="13060" max="13060" width="16" style="164" hidden="1" customWidth="1"/>
    <col min="13061" max="13061" width="14.6640625" style="164" hidden="1" customWidth="1"/>
    <col min="13062" max="13062" width="12.6640625" style="164" hidden="1" customWidth="1"/>
    <col min="13063" max="13063" width="9.33203125" style="164" hidden="1" customWidth="1"/>
    <col min="13064" max="13064" width="0" style="164" hidden="1" customWidth="1"/>
    <col min="13065" max="13312" width="0" style="164" hidden="1"/>
    <col min="13313" max="13313" width="16.33203125" style="164" hidden="1" customWidth="1"/>
    <col min="13314" max="13315" width="13.44140625" style="164" hidden="1" customWidth="1"/>
    <col min="13316" max="13316" width="16" style="164" hidden="1" customWidth="1"/>
    <col min="13317" max="13317" width="14.6640625" style="164" hidden="1" customWidth="1"/>
    <col min="13318" max="13318" width="12.6640625" style="164" hidden="1" customWidth="1"/>
    <col min="13319" max="13319" width="9.33203125" style="164" hidden="1" customWidth="1"/>
    <col min="13320" max="13320" width="0" style="164" hidden="1" customWidth="1"/>
    <col min="13321" max="13568" width="0" style="164" hidden="1"/>
    <col min="13569" max="13569" width="16.33203125" style="164" hidden="1" customWidth="1"/>
    <col min="13570" max="13571" width="13.44140625" style="164" hidden="1" customWidth="1"/>
    <col min="13572" max="13572" width="16" style="164" hidden="1" customWidth="1"/>
    <col min="13573" max="13573" width="14.6640625" style="164" hidden="1" customWidth="1"/>
    <col min="13574" max="13574" width="12.6640625" style="164" hidden="1" customWidth="1"/>
    <col min="13575" max="13575" width="9.33203125" style="164" hidden="1" customWidth="1"/>
    <col min="13576" max="13576" width="0" style="164" hidden="1" customWidth="1"/>
    <col min="13577" max="13824" width="0" style="164" hidden="1"/>
    <col min="13825" max="13825" width="16.33203125" style="164" hidden="1" customWidth="1"/>
    <col min="13826" max="13827" width="13.44140625" style="164" hidden="1" customWidth="1"/>
    <col min="13828" max="13828" width="16" style="164" hidden="1" customWidth="1"/>
    <col min="13829" max="13829" width="14.6640625" style="164" hidden="1" customWidth="1"/>
    <col min="13830" max="13830" width="12.6640625" style="164" hidden="1" customWidth="1"/>
    <col min="13831" max="13831" width="9.33203125" style="164" hidden="1" customWidth="1"/>
    <col min="13832" max="13832" width="0" style="164" hidden="1" customWidth="1"/>
    <col min="13833" max="14080" width="0" style="164" hidden="1"/>
    <col min="14081" max="14081" width="16.33203125" style="164" hidden="1" customWidth="1"/>
    <col min="14082" max="14083" width="13.44140625" style="164" hidden="1" customWidth="1"/>
    <col min="14084" max="14084" width="16" style="164" hidden="1" customWidth="1"/>
    <col min="14085" max="14085" width="14.6640625" style="164" hidden="1" customWidth="1"/>
    <col min="14086" max="14086" width="12.6640625" style="164" hidden="1" customWidth="1"/>
    <col min="14087" max="14087" width="9.33203125" style="164" hidden="1" customWidth="1"/>
    <col min="14088" max="14088" width="0" style="164" hidden="1" customWidth="1"/>
    <col min="14089" max="14336" width="0" style="164" hidden="1"/>
    <col min="14337" max="14337" width="16.33203125" style="164" hidden="1" customWidth="1"/>
    <col min="14338" max="14339" width="13.44140625" style="164" hidden="1" customWidth="1"/>
    <col min="14340" max="14340" width="16" style="164" hidden="1" customWidth="1"/>
    <col min="14341" max="14341" width="14.6640625" style="164" hidden="1" customWidth="1"/>
    <col min="14342" max="14342" width="12.6640625" style="164" hidden="1" customWidth="1"/>
    <col min="14343" max="14343" width="9.33203125" style="164" hidden="1" customWidth="1"/>
    <col min="14344" max="14344" width="0" style="164" hidden="1" customWidth="1"/>
    <col min="14345" max="14592" width="0" style="164" hidden="1"/>
    <col min="14593" max="14593" width="16.33203125" style="164" hidden="1" customWidth="1"/>
    <col min="14594" max="14595" width="13.44140625" style="164" hidden="1" customWidth="1"/>
    <col min="14596" max="14596" width="16" style="164" hidden="1" customWidth="1"/>
    <col min="14597" max="14597" width="14.6640625" style="164" hidden="1" customWidth="1"/>
    <col min="14598" max="14598" width="12.6640625" style="164" hidden="1" customWidth="1"/>
    <col min="14599" max="14599" width="9.33203125" style="164" hidden="1" customWidth="1"/>
    <col min="14600" max="14600" width="0" style="164" hidden="1" customWidth="1"/>
    <col min="14601" max="14848" width="0" style="164" hidden="1"/>
    <col min="14849" max="14849" width="16.33203125" style="164" hidden="1" customWidth="1"/>
    <col min="14850" max="14851" width="13.44140625" style="164" hidden="1" customWidth="1"/>
    <col min="14852" max="14852" width="16" style="164" hidden="1" customWidth="1"/>
    <col min="14853" max="14853" width="14.6640625" style="164" hidden="1" customWidth="1"/>
    <col min="14854" max="14854" width="12.6640625" style="164" hidden="1" customWidth="1"/>
    <col min="14855" max="14855" width="9.33203125" style="164" hidden="1" customWidth="1"/>
    <col min="14856" max="14856" width="0" style="164" hidden="1" customWidth="1"/>
    <col min="14857" max="15104" width="0" style="164" hidden="1"/>
    <col min="15105" max="15105" width="16.33203125" style="164" hidden="1" customWidth="1"/>
    <col min="15106" max="15107" width="13.44140625" style="164" hidden="1" customWidth="1"/>
    <col min="15108" max="15108" width="16" style="164" hidden="1" customWidth="1"/>
    <col min="15109" max="15109" width="14.6640625" style="164" hidden="1" customWidth="1"/>
    <col min="15110" max="15110" width="12.6640625" style="164" hidden="1" customWidth="1"/>
    <col min="15111" max="15111" width="9.33203125" style="164" hidden="1" customWidth="1"/>
    <col min="15112" max="15112" width="0" style="164" hidden="1" customWidth="1"/>
    <col min="15113" max="15360" width="0" style="164" hidden="1"/>
    <col min="15361" max="15361" width="16.33203125" style="164" hidden="1" customWidth="1"/>
    <col min="15362" max="15363" width="13.44140625" style="164" hidden="1" customWidth="1"/>
    <col min="15364" max="15364" width="16" style="164" hidden="1" customWidth="1"/>
    <col min="15365" max="15365" width="14.6640625" style="164" hidden="1" customWidth="1"/>
    <col min="15366" max="15366" width="12.6640625" style="164" hidden="1" customWidth="1"/>
    <col min="15367" max="15367" width="9.33203125" style="164" hidden="1" customWidth="1"/>
    <col min="15368" max="15368" width="0" style="164" hidden="1" customWidth="1"/>
    <col min="15369" max="15616" width="0" style="164" hidden="1"/>
    <col min="15617" max="15617" width="16.33203125" style="164" hidden="1" customWidth="1"/>
    <col min="15618" max="15619" width="13.44140625" style="164" hidden="1" customWidth="1"/>
    <col min="15620" max="15620" width="16" style="164" hidden="1" customWidth="1"/>
    <col min="15621" max="15621" width="14.6640625" style="164" hidden="1" customWidth="1"/>
    <col min="15622" max="15622" width="12.6640625" style="164" hidden="1" customWidth="1"/>
    <col min="15623" max="15623" width="9.33203125" style="164" hidden="1" customWidth="1"/>
    <col min="15624" max="15624" width="0" style="164" hidden="1" customWidth="1"/>
    <col min="15625" max="15872" width="0" style="164" hidden="1"/>
    <col min="15873" max="15873" width="16.33203125" style="164" hidden="1" customWidth="1"/>
    <col min="15874" max="15875" width="13.44140625" style="164" hidden="1" customWidth="1"/>
    <col min="15876" max="15876" width="16" style="164" hidden="1" customWidth="1"/>
    <col min="15877" max="15877" width="14.6640625" style="164" hidden="1" customWidth="1"/>
    <col min="15878" max="15878" width="12.6640625" style="164" hidden="1" customWidth="1"/>
    <col min="15879" max="15879" width="9.33203125" style="164" hidden="1" customWidth="1"/>
    <col min="15880" max="15880" width="0" style="164" hidden="1" customWidth="1"/>
    <col min="15881" max="16128" width="0" style="164" hidden="1"/>
    <col min="16129" max="16129" width="16.33203125" style="164" hidden="1" customWidth="1"/>
    <col min="16130" max="16131" width="13.44140625" style="164" hidden="1" customWidth="1"/>
    <col min="16132" max="16132" width="16" style="164" hidden="1" customWidth="1"/>
    <col min="16133" max="16133" width="14.6640625" style="164" hidden="1" customWidth="1"/>
    <col min="16134" max="16134" width="12.6640625" style="164" hidden="1" customWidth="1"/>
    <col min="16135" max="16135" width="9.33203125" style="164" hidden="1" customWidth="1"/>
    <col min="16136" max="16136" width="0" style="164" hidden="1" customWidth="1"/>
    <col min="16137" max="16384" width="0" style="164" hidden="1"/>
  </cols>
  <sheetData>
    <row r="1" spans="1:7" ht="16.2" thickBot="1">
      <c r="A1" s="163" t="s">
        <v>965</v>
      </c>
    </row>
    <row r="2" spans="1:7">
      <c r="A2" s="166" t="s">
        <v>5</v>
      </c>
      <c r="B2" s="167" t="s">
        <v>11</v>
      </c>
      <c r="C2" s="168" t="s">
        <v>11</v>
      </c>
      <c r="D2" s="169" t="s">
        <v>312</v>
      </c>
      <c r="E2" s="168" t="s">
        <v>11</v>
      </c>
      <c r="F2" s="169" t="s">
        <v>312</v>
      </c>
    </row>
    <row r="3" spans="1:7">
      <c r="B3" s="170" t="s">
        <v>17</v>
      </c>
      <c r="C3" s="171" t="s">
        <v>17</v>
      </c>
      <c r="D3" s="172" t="str">
        <f>B6&amp;"-"</f>
        <v>utfall,-</v>
      </c>
      <c r="E3" s="171" t="s">
        <v>17</v>
      </c>
      <c r="F3" s="173" t="s">
        <v>966</v>
      </c>
    </row>
    <row r="4" spans="1:7">
      <c r="A4" s="164" t="s">
        <v>18</v>
      </c>
      <c r="B4" s="174" t="s">
        <v>313</v>
      </c>
      <c r="C4" s="173" t="s">
        <v>313</v>
      </c>
      <c r="D4" s="175" t="s">
        <v>967</v>
      </c>
      <c r="E4" s="173" t="s">
        <v>313</v>
      </c>
      <c r="F4" s="176" t="s">
        <v>22</v>
      </c>
    </row>
    <row r="5" spans="1:7">
      <c r="B5" s="177" t="s">
        <v>968</v>
      </c>
      <c r="C5" s="177" t="s">
        <v>968</v>
      </c>
      <c r="D5" s="178" t="s">
        <v>22</v>
      </c>
      <c r="E5" s="177" t="s">
        <v>969</v>
      </c>
      <c r="F5" s="179"/>
    </row>
    <row r="6" spans="1:7">
      <c r="A6" s="180"/>
      <c r="B6" s="182" t="s">
        <v>970</v>
      </c>
      <c r="C6" s="182" t="s">
        <v>971</v>
      </c>
      <c r="D6" s="179"/>
      <c r="E6" s="181" t="s">
        <v>324</v>
      </c>
      <c r="F6" s="179"/>
    </row>
    <row r="7" spans="1:7">
      <c r="A7" s="180"/>
      <c r="B7" s="182" t="s">
        <v>972</v>
      </c>
      <c r="C7" s="182" t="s">
        <v>973</v>
      </c>
      <c r="D7" s="179"/>
      <c r="E7" s="188" t="s">
        <v>974</v>
      </c>
      <c r="F7" s="179"/>
    </row>
    <row r="8" spans="1:7">
      <c r="A8" s="183"/>
      <c r="B8" s="183"/>
      <c r="C8" s="184"/>
      <c r="D8" s="185"/>
      <c r="E8" s="184"/>
      <c r="F8" s="186"/>
    </row>
    <row r="9" spans="1:7" ht="27" customHeight="1">
      <c r="A9" s="145" t="s">
        <v>334</v>
      </c>
      <c r="B9" s="154"/>
      <c r="C9" s="148"/>
      <c r="D9" s="146"/>
      <c r="E9" s="146"/>
      <c r="F9" s="146"/>
      <c r="G9" s="144"/>
    </row>
    <row r="10" spans="1:7">
      <c r="A10" s="151" t="s">
        <v>314</v>
      </c>
      <c r="B10" s="154">
        <v>56988115</v>
      </c>
      <c r="C10" s="154">
        <v>57311187</v>
      </c>
      <c r="D10" s="154">
        <v>-323072</v>
      </c>
      <c r="E10" s="154">
        <v>41238368</v>
      </c>
      <c r="F10" s="154">
        <v>15749747</v>
      </c>
      <c r="G10" s="146"/>
    </row>
    <row r="11" spans="1:7">
      <c r="A11" s="151" t="s">
        <v>335</v>
      </c>
      <c r="B11" s="154">
        <v>-37040234</v>
      </c>
      <c r="C11" s="154">
        <v>-37147829</v>
      </c>
      <c r="D11" s="154">
        <v>107595</v>
      </c>
      <c r="E11" s="154">
        <v>-22319991</v>
      </c>
      <c r="F11" s="154">
        <v>-14720243</v>
      </c>
      <c r="G11" s="154"/>
    </row>
    <row r="12" spans="1:7">
      <c r="A12" s="151" t="s">
        <v>336</v>
      </c>
      <c r="B12" s="154">
        <v>26353560</v>
      </c>
      <c r="C12" s="154">
        <v>23895313</v>
      </c>
      <c r="D12" s="154">
        <v>2458247</v>
      </c>
      <c r="E12" s="154">
        <v>22177682</v>
      </c>
      <c r="F12" s="154">
        <v>4175878</v>
      </c>
      <c r="G12" s="154"/>
    </row>
    <row r="13" spans="1:7">
      <c r="A13" s="151" t="s">
        <v>337</v>
      </c>
      <c r="B13" s="154">
        <v>-122580115</v>
      </c>
      <c r="C13" s="154">
        <v>-121180683</v>
      </c>
      <c r="D13" s="154">
        <v>-1399432</v>
      </c>
      <c r="E13" s="154">
        <v>-116100175</v>
      </c>
      <c r="F13" s="154">
        <v>-6479940</v>
      </c>
      <c r="G13" s="154"/>
    </row>
    <row r="14" spans="1:7">
      <c r="A14" s="151" t="s">
        <v>338</v>
      </c>
      <c r="B14" s="154">
        <v>-170914478</v>
      </c>
      <c r="C14" s="154">
        <v>-169784877</v>
      </c>
      <c r="D14" s="154">
        <v>-1129601</v>
      </c>
      <c r="E14" s="154">
        <v>-160364614</v>
      </c>
      <c r="F14" s="154">
        <v>-10549864</v>
      </c>
      <c r="G14" s="154"/>
    </row>
    <row r="15" spans="1:7">
      <c r="A15" s="151" t="s">
        <v>339</v>
      </c>
      <c r="B15" s="154">
        <v>-88409269</v>
      </c>
      <c r="C15" s="154">
        <v>-82201209</v>
      </c>
      <c r="D15" s="154">
        <v>-6208060</v>
      </c>
      <c r="E15" s="154">
        <v>-66156779</v>
      </c>
      <c r="F15" s="154">
        <v>-22252490</v>
      </c>
      <c r="G15" s="154"/>
    </row>
    <row r="16" spans="1:7" ht="12.75" customHeight="1">
      <c r="A16" s="151" t="s">
        <v>340</v>
      </c>
      <c r="B16" s="154">
        <v>-31364158</v>
      </c>
      <c r="C16" s="154">
        <v>-31908097</v>
      </c>
      <c r="D16" s="154">
        <v>543939</v>
      </c>
      <c r="E16" s="154">
        <v>-27731308</v>
      </c>
      <c r="F16" s="154">
        <v>-3632850</v>
      </c>
      <c r="G16" s="154"/>
    </row>
    <row r="17" spans="1:8" ht="12.75" customHeight="1">
      <c r="A17" s="151" t="s">
        <v>341</v>
      </c>
      <c r="B17" s="154">
        <v>-159927520</v>
      </c>
      <c r="C17" s="154">
        <v>-158532327</v>
      </c>
      <c r="D17" s="154">
        <v>-1395193</v>
      </c>
      <c r="E17" s="154">
        <v>-150735145</v>
      </c>
      <c r="F17" s="154">
        <v>-9192375</v>
      </c>
      <c r="G17" s="154"/>
    </row>
    <row r="18" spans="1:8" ht="12.75" customHeight="1">
      <c r="A18" s="151" t="s">
        <v>342</v>
      </c>
      <c r="B18" s="154">
        <v>-22015153</v>
      </c>
      <c r="C18" s="154">
        <v>-21331176</v>
      </c>
      <c r="D18" s="154">
        <v>-683977</v>
      </c>
      <c r="E18" s="154">
        <v>-28292587</v>
      </c>
      <c r="F18" s="154">
        <v>6277434</v>
      </c>
      <c r="G18" s="154"/>
    </row>
    <row r="19" spans="1:8" ht="12.75" customHeight="1">
      <c r="A19" s="151" t="s">
        <v>343</v>
      </c>
      <c r="B19" s="154">
        <v>-6112937</v>
      </c>
      <c r="C19" s="154">
        <v>-7152213</v>
      </c>
      <c r="D19" s="154">
        <v>1039276</v>
      </c>
      <c r="E19" s="154">
        <v>-6638289</v>
      </c>
      <c r="F19" s="154">
        <v>525352</v>
      </c>
      <c r="G19" s="154"/>
    </row>
    <row r="20" spans="1:8" ht="12.75" customHeight="1">
      <c r="A20" s="151" t="s">
        <v>344</v>
      </c>
      <c r="B20" s="154">
        <v>-47747393</v>
      </c>
      <c r="C20" s="154">
        <v>-47274451</v>
      </c>
      <c r="D20" s="154">
        <v>-472942</v>
      </c>
      <c r="E20" s="154">
        <v>-43868228</v>
      </c>
      <c r="F20" s="154">
        <v>-3879165</v>
      </c>
      <c r="G20" s="154"/>
    </row>
    <row r="21" spans="1:8" ht="12.75" customHeight="1">
      <c r="A21" s="151" t="s">
        <v>345</v>
      </c>
      <c r="B21" s="154">
        <v>-9459508</v>
      </c>
      <c r="C21" s="154">
        <v>-9789001</v>
      </c>
      <c r="D21" s="154">
        <v>329493</v>
      </c>
      <c r="E21" s="154">
        <v>-1000910</v>
      </c>
      <c r="F21" s="154">
        <v>-8458598</v>
      </c>
      <c r="G21" s="154"/>
    </row>
    <row r="22" spans="1:8">
      <c r="A22" s="151" t="s">
        <v>346</v>
      </c>
      <c r="B22" s="154">
        <v>-44245437</v>
      </c>
      <c r="C22" s="154">
        <v>-44302231</v>
      </c>
      <c r="D22" s="154">
        <v>56794</v>
      </c>
      <c r="E22" s="154">
        <v>-52133415</v>
      </c>
      <c r="F22" s="154">
        <v>7887978</v>
      </c>
      <c r="G22" s="154"/>
    </row>
    <row r="23" spans="1:8">
      <c r="A23" s="151" t="s">
        <v>347</v>
      </c>
      <c r="B23" s="154">
        <v>-99987897</v>
      </c>
      <c r="C23" s="154">
        <v>-99465863</v>
      </c>
      <c r="D23" s="154">
        <v>-522034</v>
      </c>
      <c r="E23" s="154">
        <v>-96976954</v>
      </c>
      <c r="F23" s="154">
        <v>-3010943</v>
      </c>
      <c r="G23" s="154"/>
    </row>
    <row r="24" spans="1:8">
      <c r="A24" s="151" t="s">
        <v>348</v>
      </c>
      <c r="B24" s="154">
        <v>-292893776</v>
      </c>
      <c r="C24" s="154">
        <v>-289941598</v>
      </c>
      <c r="D24" s="154">
        <v>-2952178</v>
      </c>
      <c r="E24" s="154">
        <v>-279076961</v>
      </c>
      <c r="F24" s="154">
        <v>-13816815</v>
      </c>
      <c r="G24" s="154"/>
      <c r="H24" s="187"/>
    </row>
    <row r="25" spans="1:8">
      <c r="A25" s="151" t="s">
        <v>349</v>
      </c>
      <c r="B25" s="154">
        <v>-2102191270</v>
      </c>
      <c r="C25" s="154">
        <v>-2081900946</v>
      </c>
      <c r="D25" s="154">
        <v>-20290324</v>
      </c>
      <c r="E25" s="154">
        <v>-1954718009</v>
      </c>
      <c r="F25" s="154">
        <v>-147473261</v>
      </c>
      <c r="G25" s="154"/>
    </row>
    <row r="26" spans="1:8">
      <c r="A26" s="151" t="s">
        <v>350</v>
      </c>
      <c r="B26" s="154">
        <v>-165749540</v>
      </c>
      <c r="C26" s="154">
        <v>-165699259</v>
      </c>
      <c r="D26" s="154">
        <v>-50281</v>
      </c>
      <c r="E26" s="154">
        <v>-156344628</v>
      </c>
      <c r="F26" s="154">
        <v>-9404912</v>
      </c>
      <c r="G26" s="154"/>
    </row>
    <row r="27" spans="1:8">
      <c r="A27" s="151" t="s">
        <v>351</v>
      </c>
      <c r="B27" s="154">
        <v>166607958</v>
      </c>
      <c r="C27" s="154">
        <v>165799567</v>
      </c>
      <c r="D27" s="154">
        <v>808391</v>
      </c>
      <c r="E27" s="154">
        <v>187174841</v>
      </c>
      <c r="F27" s="154">
        <v>-20566883</v>
      </c>
      <c r="G27" s="154"/>
    </row>
    <row r="28" spans="1:8">
      <c r="A28" s="151" t="s">
        <v>352</v>
      </c>
      <c r="B28" s="154">
        <v>-20106565</v>
      </c>
      <c r="C28" s="154">
        <v>-21617175</v>
      </c>
      <c r="D28" s="154">
        <v>1510610</v>
      </c>
      <c r="E28" s="154">
        <v>-24337289</v>
      </c>
      <c r="F28" s="154">
        <v>4230724</v>
      </c>
      <c r="G28" s="154"/>
    </row>
    <row r="29" spans="1:8">
      <c r="A29" s="151" t="s">
        <v>353</v>
      </c>
      <c r="B29" s="154">
        <v>-116126063</v>
      </c>
      <c r="C29" s="154">
        <v>-115608276</v>
      </c>
      <c r="D29" s="154">
        <v>-517787</v>
      </c>
      <c r="E29" s="154">
        <v>-108714027</v>
      </c>
      <c r="F29" s="154">
        <v>-7412036</v>
      </c>
      <c r="G29" s="154"/>
    </row>
    <row r="30" spans="1:8">
      <c r="A30" s="151" t="s">
        <v>354</v>
      </c>
      <c r="B30" s="154">
        <v>-15673451</v>
      </c>
      <c r="C30" s="154">
        <v>-16370215</v>
      </c>
      <c r="D30" s="154">
        <v>696764</v>
      </c>
      <c r="E30" s="154">
        <v>-2172224</v>
      </c>
      <c r="F30" s="154">
        <v>-13501227</v>
      </c>
      <c r="G30" s="154"/>
    </row>
    <row r="31" spans="1:8">
      <c r="A31" s="151" t="s">
        <v>355</v>
      </c>
      <c r="B31" s="154">
        <v>-42788686</v>
      </c>
      <c r="C31" s="154">
        <v>-42372452</v>
      </c>
      <c r="D31" s="154">
        <v>-416234</v>
      </c>
      <c r="E31" s="154">
        <v>-47102633</v>
      </c>
      <c r="F31" s="154">
        <v>4313947</v>
      </c>
      <c r="G31" s="154"/>
    </row>
    <row r="32" spans="1:8">
      <c r="A32" s="151" t="s">
        <v>356</v>
      </c>
      <c r="B32" s="154">
        <v>-6956691</v>
      </c>
      <c r="C32" s="154">
        <v>-9120447</v>
      </c>
      <c r="D32" s="154">
        <v>2163756</v>
      </c>
      <c r="E32" s="154">
        <v>-4978866</v>
      </c>
      <c r="F32" s="154">
        <v>-1977825</v>
      </c>
      <c r="G32" s="154"/>
    </row>
    <row r="33" spans="1:7">
      <c r="A33" s="151" t="s">
        <v>357</v>
      </c>
      <c r="B33" s="154">
        <v>-28573765</v>
      </c>
      <c r="C33" s="154">
        <v>-29261524</v>
      </c>
      <c r="D33" s="154">
        <v>687759</v>
      </c>
      <c r="E33" s="154">
        <v>-26508487</v>
      </c>
      <c r="F33" s="154">
        <v>-2065278</v>
      </c>
      <c r="G33" s="154"/>
    </row>
    <row r="34" spans="1:7">
      <c r="A34" s="151" t="s">
        <v>358</v>
      </c>
      <c r="B34" s="154">
        <v>-59399816</v>
      </c>
      <c r="C34" s="154">
        <v>-60134964</v>
      </c>
      <c r="D34" s="154">
        <v>735148</v>
      </c>
      <c r="E34" s="154">
        <v>-72603650</v>
      </c>
      <c r="F34" s="154">
        <v>13203834</v>
      </c>
      <c r="G34" s="154"/>
    </row>
    <row r="35" spans="1:7">
      <c r="A35" s="151" t="s">
        <v>359</v>
      </c>
      <c r="B35" s="154">
        <v>-43417665</v>
      </c>
      <c r="C35" s="154">
        <v>-41830188</v>
      </c>
      <c r="D35" s="154">
        <v>-1587477</v>
      </c>
      <c r="E35" s="154">
        <v>-36726058</v>
      </c>
      <c r="F35" s="154">
        <v>-6691607</v>
      </c>
      <c r="G35" s="154"/>
    </row>
    <row r="36" spans="1:7" ht="27" customHeight="1">
      <c r="A36" s="145" t="s">
        <v>360</v>
      </c>
      <c r="B36" s="154"/>
      <c r="C36" s="154"/>
      <c r="D36" s="154"/>
      <c r="E36" s="154"/>
      <c r="F36" s="154"/>
      <c r="G36" s="154"/>
    </row>
    <row r="37" spans="1:7">
      <c r="A37" s="151" t="s">
        <v>361</v>
      </c>
      <c r="B37" s="154">
        <v>10066957</v>
      </c>
      <c r="C37" s="154">
        <v>10402941</v>
      </c>
      <c r="D37" s="154">
        <v>-335984</v>
      </c>
      <c r="E37" s="154">
        <v>8138954</v>
      </c>
      <c r="F37" s="154">
        <v>1928003</v>
      </c>
      <c r="G37" s="154"/>
    </row>
    <row r="38" spans="1:7">
      <c r="A38" s="151" t="s">
        <v>362</v>
      </c>
      <c r="B38" s="154">
        <v>-3809616</v>
      </c>
      <c r="C38" s="154">
        <v>-3967651</v>
      </c>
      <c r="D38" s="154">
        <v>158035</v>
      </c>
      <c r="E38" s="154">
        <v>-307149</v>
      </c>
      <c r="F38" s="154">
        <v>-3502467</v>
      </c>
      <c r="G38" s="154"/>
    </row>
    <row r="39" spans="1:7">
      <c r="A39" s="151" t="s">
        <v>363</v>
      </c>
      <c r="B39" s="154">
        <v>-19642604</v>
      </c>
      <c r="C39" s="154">
        <v>-20344280</v>
      </c>
      <c r="D39" s="154">
        <v>701676</v>
      </c>
      <c r="E39" s="154">
        <v>-21528732</v>
      </c>
      <c r="F39" s="154">
        <v>1886128</v>
      </c>
      <c r="G39" s="154"/>
    </row>
    <row r="40" spans="1:7">
      <c r="A40" s="151" t="s">
        <v>364</v>
      </c>
      <c r="B40" s="154">
        <v>-45014412</v>
      </c>
      <c r="C40" s="154">
        <v>-44436180</v>
      </c>
      <c r="D40" s="154">
        <v>-578232</v>
      </c>
      <c r="E40" s="154">
        <v>-42998630</v>
      </c>
      <c r="F40" s="154">
        <v>-2015782</v>
      </c>
      <c r="G40" s="154"/>
    </row>
    <row r="41" spans="1:7">
      <c r="A41" s="151" t="s">
        <v>365</v>
      </c>
      <c r="B41" s="154">
        <v>23837146</v>
      </c>
      <c r="C41" s="154">
        <v>23392948</v>
      </c>
      <c r="D41" s="154">
        <v>444198</v>
      </c>
      <c r="E41" s="154">
        <v>27565785</v>
      </c>
      <c r="F41" s="154">
        <v>-3728639</v>
      </c>
      <c r="G41" s="154"/>
    </row>
    <row r="42" spans="1:7">
      <c r="A42" s="151" t="s">
        <v>366</v>
      </c>
      <c r="B42" s="154">
        <v>-109306905</v>
      </c>
      <c r="C42" s="154">
        <v>-92280610</v>
      </c>
      <c r="D42" s="154">
        <v>-17026295</v>
      </c>
      <c r="E42" s="154">
        <v>-69709140</v>
      </c>
      <c r="F42" s="154">
        <v>-39597765</v>
      </c>
      <c r="G42" s="154"/>
    </row>
    <row r="43" spans="1:7">
      <c r="A43" s="151" t="s">
        <v>367</v>
      </c>
      <c r="B43" s="154">
        <v>-12041050</v>
      </c>
      <c r="C43" s="154">
        <v>-12249399</v>
      </c>
      <c r="D43" s="154">
        <v>208349</v>
      </c>
      <c r="E43" s="154">
        <v>-14784483</v>
      </c>
      <c r="F43" s="154">
        <v>2743433</v>
      </c>
      <c r="G43" s="154"/>
    </row>
    <row r="44" spans="1:7">
      <c r="A44" s="151" t="s">
        <v>368</v>
      </c>
      <c r="B44" s="154">
        <v>-13524086</v>
      </c>
      <c r="C44" s="154">
        <v>-14059265</v>
      </c>
      <c r="D44" s="154">
        <v>535179</v>
      </c>
      <c r="E44" s="154">
        <v>-15062759</v>
      </c>
      <c r="F44" s="154">
        <v>1538673</v>
      </c>
      <c r="G44" s="154"/>
    </row>
    <row r="45" spans="1:7" ht="27" customHeight="1">
      <c r="A45" s="145" t="s">
        <v>369</v>
      </c>
      <c r="B45" s="154"/>
      <c r="C45" s="154"/>
      <c r="D45" s="154"/>
      <c r="E45" s="154"/>
      <c r="F45" s="154"/>
      <c r="G45" s="154"/>
    </row>
    <row r="46" spans="1:7">
      <c r="A46" s="151" t="s">
        <v>370</v>
      </c>
      <c r="B46" s="154">
        <v>7813209</v>
      </c>
      <c r="C46" s="154">
        <v>4370191</v>
      </c>
      <c r="D46" s="154">
        <v>3443018</v>
      </c>
      <c r="E46" s="154">
        <v>-5065486</v>
      </c>
      <c r="F46" s="154">
        <v>12878695</v>
      </c>
      <c r="G46" s="154"/>
    </row>
    <row r="47" spans="1:7">
      <c r="A47" s="151" t="s">
        <v>371</v>
      </c>
      <c r="B47" s="154">
        <v>34261380</v>
      </c>
      <c r="C47" s="154">
        <v>33149312</v>
      </c>
      <c r="D47" s="154">
        <v>1112068</v>
      </c>
      <c r="E47" s="154">
        <v>30514749</v>
      </c>
      <c r="F47" s="154">
        <v>3746631</v>
      </c>
      <c r="G47" s="154"/>
    </row>
    <row r="48" spans="1:7">
      <c r="A48" s="151" t="s">
        <v>372</v>
      </c>
      <c r="B48" s="154">
        <v>12274557</v>
      </c>
      <c r="C48" s="154">
        <v>12024571</v>
      </c>
      <c r="D48" s="154">
        <v>249986</v>
      </c>
      <c r="E48" s="154">
        <v>19191521</v>
      </c>
      <c r="F48" s="154">
        <v>-6916964</v>
      </c>
      <c r="G48" s="154"/>
    </row>
    <row r="49" spans="1:7">
      <c r="A49" s="151" t="s">
        <v>373</v>
      </c>
      <c r="B49" s="154">
        <v>104817105</v>
      </c>
      <c r="C49" s="154">
        <v>104363548</v>
      </c>
      <c r="D49" s="154">
        <v>453557</v>
      </c>
      <c r="E49" s="154">
        <v>94529672</v>
      </c>
      <c r="F49" s="154">
        <v>10287433</v>
      </c>
      <c r="G49" s="154"/>
    </row>
    <row r="50" spans="1:7">
      <c r="A50" s="151" t="s">
        <v>374</v>
      </c>
      <c r="B50" s="154">
        <v>54062963</v>
      </c>
      <c r="C50" s="154">
        <v>53065434</v>
      </c>
      <c r="D50" s="154">
        <v>997529</v>
      </c>
      <c r="E50" s="154">
        <v>49088731</v>
      </c>
      <c r="F50" s="154">
        <v>4974232</v>
      </c>
      <c r="G50" s="154"/>
    </row>
    <row r="51" spans="1:7">
      <c r="A51" s="151" t="s">
        <v>375</v>
      </c>
      <c r="B51" s="154">
        <v>-3741595</v>
      </c>
      <c r="C51" s="154">
        <v>-4001361</v>
      </c>
      <c r="D51" s="154">
        <v>259766</v>
      </c>
      <c r="E51" s="154">
        <v>-8247561</v>
      </c>
      <c r="F51" s="154">
        <v>4505966</v>
      </c>
      <c r="G51" s="154"/>
    </row>
    <row r="52" spans="1:7">
      <c r="A52" s="151" t="s">
        <v>376</v>
      </c>
      <c r="B52" s="154">
        <v>-51383733</v>
      </c>
      <c r="C52" s="154">
        <v>-51626206</v>
      </c>
      <c r="D52" s="154">
        <v>242473</v>
      </c>
      <c r="E52" s="154">
        <v>-50186357</v>
      </c>
      <c r="F52" s="154">
        <v>-1197376</v>
      </c>
      <c r="G52" s="154"/>
    </row>
    <row r="53" spans="1:7">
      <c r="A53" s="151" t="s">
        <v>377</v>
      </c>
      <c r="B53" s="154">
        <v>-29004137</v>
      </c>
      <c r="C53" s="154">
        <v>-29255516</v>
      </c>
      <c r="D53" s="154">
        <v>251379</v>
      </c>
      <c r="E53" s="154">
        <v>-28030384</v>
      </c>
      <c r="F53" s="154">
        <v>-973753</v>
      </c>
      <c r="G53" s="154"/>
    </row>
    <row r="54" spans="1:7">
      <c r="A54" s="151" t="s">
        <v>378</v>
      </c>
      <c r="B54" s="154">
        <v>13474851</v>
      </c>
      <c r="C54" s="154">
        <v>12753825</v>
      </c>
      <c r="D54" s="154">
        <v>721026</v>
      </c>
      <c r="E54" s="154">
        <v>6045758</v>
      </c>
      <c r="F54" s="154">
        <v>7429093</v>
      </c>
      <c r="G54" s="154"/>
    </row>
    <row r="55" spans="1:7" ht="27" customHeight="1">
      <c r="A55" s="145" t="s">
        <v>379</v>
      </c>
      <c r="B55" s="154"/>
      <c r="C55" s="154"/>
      <c r="D55" s="154"/>
      <c r="E55" s="154"/>
      <c r="F55" s="154"/>
      <c r="G55" s="154"/>
    </row>
    <row r="56" spans="1:7">
      <c r="A56" s="151" t="s">
        <v>380</v>
      </c>
      <c r="B56" s="154">
        <v>383291</v>
      </c>
      <c r="C56" s="154">
        <v>370891</v>
      </c>
      <c r="D56" s="154">
        <v>12400</v>
      </c>
      <c r="E56" s="154">
        <v>1454954</v>
      </c>
      <c r="F56" s="154">
        <v>-1071663</v>
      </c>
      <c r="G56" s="154"/>
    </row>
    <row r="57" spans="1:7">
      <c r="A57" s="151" t="s">
        <v>381</v>
      </c>
      <c r="B57" s="154">
        <v>35084035</v>
      </c>
      <c r="C57" s="154">
        <v>34128765</v>
      </c>
      <c r="D57" s="154">
        <v>955270</v>
      </c>
      <c r="E57" s="154">
        <v>22103728</v>
      </c>
      <c r="F57" s="154">
        <v>12980307</v>
      </c>
      <c r="G57" s="154"/>
    </row>
    <row r="58" spans="1:7">
      <c r="A58" s="151" t="s">
        <v>382</v>
      </c>
      <c r="B58" s="154">
        <v>-1887759</v>
      </c>
      <c r="C58" s="154">
        <v>-2011449</v>
      </c>
      <c r="D58" s="154">
        <v>123690</v>
      </c>
      <c r="E58" s="154">
        <v>-2473820</v>
      </c>
      <c r="F58" s="154">
        <v>586061</v>
      </c>
      <c r="G58" s="154"/>
    </row>
    <row r="59" spans="1:7">
      <c r="A59" s="151" t="s">
        <v>383</v>
      </c>
      <c r="B59" s="154">
        <v>-18976461</v>
      </c>
      <c r="C59" s="154">
        <v>-13205197</v>
      </c>
      <c r="D59" s="154">
        <v>-5771264</v>
      </c>
      <c r="E59" s="154">
        <v>-62631088</v>
      </c>
      <c r="F59" s="154">
        <v>43654627</v>
      </c>
      <c r="G59" s="154"/>
    </row>
    <row r="60" spans="1:7">
      <c r="A60" s="151" t="s">
        <v>384</v>
      </c>
      <c r="B60" s="154">
        <v>7818588</v>
      </c>
      <c r="C60" s="154">
        <v>7456474</v>
      </c>
      <c r="D60" s="154">
        <v>362114</v>
      </c>
      <c r="E60" s="154">
        <v>10432794</v>
      </c>
      <c r="F60" s="154">
        <v>-2614206</v>
      </c>
      <c r="G60" s="154"/>
    </row>
    <row r="61" spans="1:7">
      <c r="A61" s="151" t="s">
        <v>385</v>
      </c>
      <c r="B61" s="154">
        <v>40274561</v>
      </c>
      <c r="C61" s="154">
        <v>38420392</v>
      </c>
      <c r="D61" s="154">
        <v>1854169</v>
      </c>
      <c r="E61" s="154">
        <v>38879004</v>
      </c>
      <c r="F61" s="154">
        <v>1395557</v>
      </c>
      <c r="G61" s="154"/>
    </row>
    <row r="62" spans="1:7">
      <c r="A62" s="151" t="s">
        <v>386</v>
      </c>
      <c r="B62" s="154">
        <v>165506696</v>
      </c>
      <c r="C62" s="154">
        <v>163366317</v>
      </c>
      <c r="D62" s="154">
        <v>2140379</v>
      </c>
      <c r="E62" s="154">
        <v>156630792</v>
      </c>
      <c r="F62" s="154">
        <v>8875904</v>
      </c>
      <c r="G62" s="154"/>
    </row>
    <row r="63" spans="1:7">
      <c r="A63" s="151" t="s">
        <v>387</v>
      </c>
      <c r="B63" s="154">
        <v>38149721</v>
      </c>
      <c r="C63" s="154">
        <v>37496767</v>
      </c>
      <c r="D63" s="154">
        <v>652954</v>
      </c>
      <c r="E63" s="154">
        <v>32133935</v>
      </c>
      <c r="F63" s="154">
        <v>6015786</v>
      </c>
      <c r="G63" s="154"/>
    </row>
    <row r="64" spans="1:7">
      <c r="A64" s="151" t="s">
        <v>388</v>
      </c>
      <c r="B64" s="154">
        <v>-836091</v>
      </c>
      <c r="C64" s="154">
        <v>-803481</v>
      </c>
      <c r="D64" s="154">
        <v>-32610</v>
      </c>
      <c r="E64" s="154">
        <v>493186</v>
      </c>
      <c r="F64" s="154">
        <v>-1329277</v>
      </c>
      <c r="G64" s="154"/>
    </row>
    <row r="65" spans="1:7">
      <c r="A65" s="151" t="s">
        <v>389</v>
      </c>
      <c r="B65" s="154">
        <v>15288749</v>
      </c>
      <c r="C65" s="154">
        <v>15021761</v>
      </c>
      <c r="D65" s="154">
        <v>266988</v>
      </c>
      <c r="E65" s="154">
        <v>14006827</v>
      </c>
      <c r="F65" s="154">
        <v>1281922</v>
      </c>
      <c r="G65" s="154"/>
    </row>
    <row r="66" spans="1:7">
      <c r="A66" s="151" t="s">
        <v>390</v>
      </c>
      <c r="B66" s="154">
        <v>-7901823</v>
      </c>
      <c r="C66" s="154">
        <v>-8127688</v>
      </c>
      <c r="D66" s="154">
        <v>225865</v>
      </c>
      <c r="E66" s="154">
        <v>-5271280</v>
      </c>
      <c r="F66" s="154">
        <v>-2630543</v>
      </c>
      <c r="G66" s="154"/>
    </row>
    <row r="67" spans="1:7">
      <c r="A67" s="151" t="s">
        <v>391</v>
      </c>
      <c r="B67" s="154">
        <v>3111330</v>
      </c>
      <c r="C67" s="154">
        <v>3086593</v>
      </c>
      <c r="D67" s="154">
        <v>24737</v>
      </c>
      <c r="E67" s="154">
        <v>1505873</v>
      </c>
      <c r="F67" s="154">
        <v>1605457</v>
      </c>
      <c r="G67" s="154"/>
    </row>
    <row r="68" spans="1:7">
      <c r="A68" s="151" t="s">
        <v>392</v>
      </c>
      <c r="B68" s="154">
        <v>319682</v>
      </c>
      <c r="C68" s="154">
        <v>120251</v>
      </c>
      <c r="D68" s="154">
        <v>199431</v>
      </c>
      <c r="E68" s="154">
        <v>-1072147</v>
      </c>
      <c r="F68" s="154">
        <v>1391829</v>
      </c>
      <c r="G68" s="154"/>
    </row>
    <row r="69" spans="1:7" ht="27" customHeight="1">
      <c r="A69" s="145" t="s">
        <v>393</v>
      </c>
      <c r="B69" s="154"/>
      <c r="C69" s="154"/>
      <c r="D69" s="154"/>
      <c r="E69" s="154"/>
      <c r="F69" s="154"/>
      <c r="G69" s="154"/>
    </row>
    <row r="70" spans="1:7">
      <c r="A70" s="151" t="s">
        <v>394</v>
      </c>
      <c r="B70" s="154">
        <v>1160654</v>
      </c>
      <c r="C70" s="154">
        <v>929308</v>
      </c>
      <c r="D70" s="154">
        <v>231346</v>
      </c>
      <c r="E70" s="154">
        <v>-1389947</v>
      </c>
      <c r="F70" s="154">
        <v>2550601</v>
      </c>
      <c r="G70" s="154"/>
    </row>
    <row r="71" spans="1:7">
      <c r="A71" s="151" t="s">
        <v>395</v>
      </c>
      <c r="B71" s="154">
        <v>56103817</v>
      </c>
      <c r="C71" s="154">
        <v>56053360</v>
      </c>
      <c r="D71" s="154">
        <v>50457</v>
      </c>
      <c r="E71" s="154">
        <v>55812602</v>
      </c>
      <c r="F71" s="154">
        <v>291215</v>
      </c>
      <c r="G71" s="154"/>
    </row>
    <row r="72" spans="1:7">
      <c r="A72" s="151" t="s">
        <v>396</v>
      </c>
      <c r="B72" s="154">
        <v>16653781</v>
      </c>
      <c r="C72" s="154">
        <v>15605453</v>
      </c>
      <c r="D72" s="154">
        <v>1048328</v>
      </c>
      <c r="E72" s="154">
        <v>15251972</v>
      </c>
      <c r="F72" s="154">
        <v>1401809</v>
      </c>
      <c r="G72" s="154"/>
    </row>
    <row r="73" spans="1:7">
      <c r="A73" s="151" t="s">
        <v>397</v>
      </c>
      <c r="B73" s="154">
        <v>-5539851</v>
      </c>
      <c r="C73" s="154">
        <v>-5976128</v>
      </c>
      <c r="D73" s="154">
        <v>436277</v>
      </c>
      <c r="E73" s="154">
        <v>-8822638</v>
      </c>
      <c r="F73" s="154">
        <v>3282787</v>
      </c>
      <c r="G73" s="154"/>
    </row>
    <row r="74" spans="1:7">
      <c r="A74" s="151" t="s">
        <v>398</v>
      </c>
      <c r="B74" s="154">
        <v>-31080831</v>
      </c>
      <c r="C74" s="154">
        <v>-31376500</v>
      </c>
      <c r="D74" s="154">
        <v>295669</v>
      </c>
      <c r="E74" s="154">
        <v>-34857243</v>
      </c>
      <c r="F74" s="154">
        <v>3776412</v>
      </c>
      <c r="G74" s="154"/>
    </row>
    <row r="75" spans="1:7">
      <c r="A75" s="151" t="s">
        <v>399</v>
      </c>
      <c r="B75" s="154">
        <v>86150043</v>
      </c>
      <c r="C75" s="154">
        <v>91314676</v>
      </c>
      <c r="D75" s="154">
        <v>-5164633</v>
      </c>
      <c r="E75" s="154">
        <v>86238421</v>
      </c>
      <c r="F75" s="154">
        <v>-88378</v>
      </c>
      <c r="G75" s="154"/>
    </row>
    <row r="76" spans="1:7">
      <c r="A76" s="151" t="s">
        <v>400</v>
      </c>
      <c r="B76" s="154">
        <v>-8666284</v>
      </c>
      <c r="C76" s="154">
        <v>-8680891</v>
      </c>
      <c r="D76" s="154">
        <v>14607</v>
      </c>
      <c r="E76" s="154">
        <v>-7486249</v>
      </c>
      <c r="F76" s="154">
        <v>-1180035</v>
      </c>
      <c r="G76" s="154"/>
    </row>
    <row r="77" spans="1:7">
      <c r="A77" s="151" t="s">
        <v>401</v>
      </c>
      <c r="B77" s="154">
        <v>87410173</v>
      </c>
      <c r="C77" s="154">
        <v>86535318</v>
      </c>
      <c r="D77" s="154">
        <v>874855</v>
      </c>
      <c r="E77" s="154">
        <v>70822875</v>
      </c>
      <c r="F77" s="154">
        <v>16587298</v>
      </c>
      <c r="G77" s="154"/>
    </row>
    <row r="78" spans="1:7">
      <c r="A78" s="151" t="s">
        <v>402</v>
      </c>
      <c r="B78" s="154">
        <v>9215104</v>
      </c>
      <c r="C78" s="154">
        <v>8589920</v>
      </c>
      <c r="D78" s="154">
        <v>625184</v>
      </c>
      <c r="E78" s="154">
        <v>15589525</v>
      </c>
      <c r="F78" s="154">
        <v>-6374421</v>
      </c>
      <c r="G78" s="154"/>
    </row>
    <row r="79" spans="1:7">
      <c r="A79" s="151" t="s">
        <v>403</v>
      </c>
      <c r="B79" s="154">
        <v>26414417</v>
      </c>
      <c r="C79" s="154">
        <v>25618695</v>
      </c>
      <c r="D79" s="154">
        <v>795722</v>
      </c>
      <c r="E79" s="154">
        <v>27551429</v>
      </c>
      <c r="F79" s="154">
        <v>-1137012</v>
      </c>
      <c r="G79" s="154"/>
    </row>
    <row r="80" spans="1:7">
      <c r="A80" s="151" t="s">
        <v>404</v>
      </c>
      <c r="B80" s="154">
        <v>1243900</v>
      </c>
      <c r="C80" s="154">
        <v>968566</v>
      </c>
      <c r="D80" s="154">
        <v>275334</v>
      </c>
      <c r="E80" s="154">
        <v>1606624</v>
      </c>
      <c r="F80" s="154">
        <v>-362724</v>
      </c>
      <c r="G80" s="154"/>
    </row>
    <row r="81" spans="1:7">
      <c r="A81" s="151" t="s">
        <v>405</v>
      </c>
      <c r="B81" s="154">
        <v>8744098</v>
      </c>
      <c r="C81" s="154">
        <v>8459227</v>
      </c>
      <c r="D81" s="154">
        <v>284871</v>
      </c>
      <c r="E81" s="154">
        <v>9710242</v>
      </c>
      <c r="F81" s="154">
        <v>-966144</v>
      </c>
      <c r="G81" s="154"/>
    </row>
    <row r="82" spans="1:7">
      <c r="A82" s="151" t="s">
        <v>406</v>
      </c>
      <c r="B82" s="154">
        <v>40013936</v>
      </c>
      <c r="C82" s="154">
        <v>38760039</v>
      </c>
      <c r="D82" s="154">
        <v>1253897</v>
      </c>
      <c r="E82" s="154">
        <v>40894381</v>
      </c>
      <c r="F82" s="154">
        <v>-880445</v>
      </c>
      <c r="G82" s="154"/>
    </row>
    <row r="83" spans="1:7" ht="27" customHeight="1">
      <c r="A83" s="145" t="s">
        <v>407</v>
      </c>
      <c r="B83" s="154"/>
      <c r="C83" s="154"/>
      <c r="D83" s="154"/>
      <c r="E83" s="154"/>
      <c r="F83" s="154"/>
      <c r="G83" s="154"/>
    </row>
    <row r="84" spans="1:7">
      <c r="A84" s="151" t="s">
        <v>408</v>
      </c>
      <c r="B84" s="154">
        <v>8693123</v>
      </c>
      <c r="C84" s="154">
        <v>8124703</v>
      </c>
      <c r="D84" s="154">
        <v>568420</v>
      </c>
      <c r="E84" s="154">
        <v>3711372</v>
      </c>
      <c r="F84" s="154">
        <v>4981751</v>
      </c>
      <c r="G84" s="154"/>
    </row>
    <row r="85" spans="1:7">
      <c r="A85" s="151" t="s">
        <v>409</v>
      </c>
      <c r="B85" s="154">
        <v>7136531</v>
      </c>
      <c r="C85" s="154">
        <v>7158674</v>
      </c>
      <c r="D85" s="154">
        <v>-22143</v>
      </c>
      <c r="E85" s="154">
        <v>541921</v>
      </c>
      <c r="F85" s="154">
        <v>6594610</v>
      </c>
      <c r="G85" s="154"/>
    </row>
    <row r="86" spans="1:7">
      <c r="A86" s="151" t="s">
        <v>410</v>
      </c>
      <c r="B86" s="154">
        <v>58211227</v>
      </c>
      <c r="C86" s="154">
        <v>57775897</v>
      </c>
      <c r="D86" s="154">
        <v>435330</v>
      </c>
      <c r="E86" s="154">
        <v>52023116</v>
      </c>
      <c r="F86" s="154">
        <v>6188111</v>
      </c>
      <c r="G86" s="154"/>
    </row>
    <row r="87" spans="1:7">
      <c r="A87" s="151" t="s">
        <v>411</v>
      </c>
      <c r="B87" s="154">
        <v>11752501</v>
      </c>
      <c r="C87" s="154">
        <v>10893066</v>
      </c>
      <c r="D87" s="154">
        <v>859435</v>
      </c>
      <c r="E87" s="154">
        <v>10033253</v>
      </c>
      <c r="F87" s="154">
        <v>1719248</v>
      </c>
      <c r="G87" s="154"/>
    </row>
    <row r="88" spans="1:7">
      <c r="A88" s="151" t="s">
        <v>412</v>
      </c>
      <c r="B88" s="154">
        <v>34090799</v>
      </c>
      <c r="C88" s="154">
        <v>33444593</v>
      </c>
      <c r="D88" s="154">
        <v>646206</v>
      </c>
      <c r="E88" s="154">
        <v>31435783</v>
      </c>
      <c r="F88" s="154">
        <v>2655016</v>
      </c>
      <c r="G88" s="154"/>
    </row>
    <row r="89" spans="1:7">
      <c r="A89" s="151" t="s">
        <v>413</v>
      </c>
      <c r="B89" s="154">
        <v>2392882</v>
      </c>
      <c r="C89" s="154">
        <v>1811999</v>
      </c>
      <c r="D89" s="154">
        <v>580883</v>
      </c>
      <c r="E89" s="154">
        <v>-3049154</v>
      </c>
      <c r="F89" s="154">
        <v>5442036</v>
      </c>
      <c r="G89" s="154"/>
    </row>
    <row r="90" spans="1:7">
      <c r="A90" s="151" t="s">
        <v>414</v>
      </c>
      <c r="B90" s="154">
        <v>63174902</v>
      </c>
      <c r="C90" s="154">
        <v>67535685</v>
      </c>
      <c r="D90" s="154">
        <v>-4360783</v>
      </c>
      <c r="E90" s="154">
        <v>60595857</v>
      </c>
      <c r="F90" s="154">
        <v>2579045</v>
      </c>
      <c r="G90" s="154"/>
    </row>
    <row r="91" spans="1:7">
      <c r="A91" s="151" t="s">
        <v>415</v>
      </c>
      <c r="B91" s="154">
        <v>-3328602</v>
      </c>
      <c r="C91" s="154">
        <v>-4928254</v>
      </c>
      <c r="D91" s="154">
        <v>1599652</v>
      </c>
      <c r="E91" s="154">
        <v>-8072405</v>
      </c>
      <c r="F91" s="154">
        <v>4743803</v>
      </c>
      <c r="G91" s="154"/>
    </row>
    <row r="92" spans="1:7">
      <c r="A92" s="145" t="s">
        <v>416</v>
      </c>
      <c r="B92" s="154"/>
      <c r="C92" s="154"/>
      <c r="D92" s="154"/>
      <c r="E92" s="154"/>
      <c r="F92" s="154"/>
      <c r="G92" s="154"/>
    </row>
    <row r="93" spans="1:7">
      <c r="A93" s="151" t="s">
        <v>417</v>
      </c>
      <c r="B93" s="154">
        <v>9673517</v>
      </c>
      <c r="C93" s="154">
        <v>9321297</v>
      </c>
      <c r="D93" s="154">
        <v>352220</v>
      </c>
      <c r="E93" s="154">
        <v>7493174</v>
      </c>
      <c r="F93" s="154">
        <v>2180343</v>
      </c>
      <c r="G93" s="154"/>
    </row>
    <row r="94" spans="1:7">
      <c r="A94" s="151" t="s">
        <v>418</v>
      </c>
      <c r="B94" s="154">
        <v>24360354</v>
      </c>
      <c r="C94" s="154">
        <v>24252524</v>
      </c>
      <c r="D94" s="154">
        <v>107830</v>
      </c>
      <c r="E94" s="154">
        <v>20991968</v>
      </c>
      <c r="F94" s="154">
        <v>3368386</v>
      </c>
      <c r="G94" s="154"/>
    </row>
    <row r="95" spans="1:7">
      <c r="A95" s="151" t="s">
        <v>419</v>
      </c>
      <c r="B95" s="154">
        <v>45572083</v>
      </c>
      <c r="C95" s="154">
        <v>44557187</v>
      </c>
      <c r="D95" s="154">
        <v>1014896</v>
      </c>
      <c r="E95" s="154">
        <v>50356370</v>
      </c>
      <c r="F95" s="154">
        <v>-4784287</v>
      </c>
      <c r="G95" s="154"/>
    </row>
    <row r="96" spans="1:7">
      <c r="A96" s="151" t="s">
        <v>420</v>
      </c>
      <c r="B96" s="154">
        <v>5117869</v>
      </c>
      <c r="C96" s="154">
        <v>4578953</v>
      </c>
      <c r="D96" s="154">
        <v>538916</v>
      </c>
      <c r="E96" s="154">
        <v>7409427</v>
      </c>
      <c r="F96" s="154">
        <v>-2291558</v>
      </c>
      <c r="G96" s="154"/>
    </row>
    <row r="97" spans="1:7">
      <c r="A97" s="151" t="s">
        <v>421</v>
      </c>
      <c r="B97" s="154">
        <v>164931177</v>
      </c>
      <c r="C97" s="154">
        <v>166340391</v>
      </c>
      <c r="D97" s="154">
        <v>-1409214</v>
      </c>
      <c r="E97" s="154">
        <v>157517152</v>
      </c>
      <c r="F97" s="154">
        <v>7414025</v>
      </c>
      <c r="G97" s="154"/>
    </row>
    <row r="98" spans="1:7">
      <c r="A98" s="151" t="s">
        <v>422</v>
      </c>
      <c r="B98" s="154">
        <v>39591752</v>
      </c>
      <c r="C98" s="154">
        <v>39237176</v>
      </c>
      <c r="D98" s="154">
        <v>354576</v>
      </c>
      <c r="E98" s="154">
        <v>25769838</v>
      </c>
      <c r="F98" s="154">
        <v>13821914</v>
      </c>
      <c r="G98" s="154"/>
    </row>
    <row r="99" spans="1:7">
      <c r="A99" s="151" t="s">
        <v>423</v>
      </c>
      <c r="B99" s="154">
        <v>16986540</v>
      </c>
      <c r="C99" s="154">
        <v>16535511</v>
      </c>
      <c r="D99" s="154">
        <v>451029</v>
      </c>
      <c r="E99" s="154">
        <v>20568688</v>
      </c>
      <c r="F99" s="154">
        <v>-3582148</v>
      </c>
      <c r="G99" s="154"/>
    </row>
    <row r="100" spans="1:7">
      <c r="A100" s="151" t="s">
        <v>424</v>
      </c>
      <c r="B100" s="154">
        <v>43618741</v>
      </c>
      <c r="C100" s="154">
        <v>42516219</v>
      </c>
      <c r="D100" s="154">
        <v>1102522</v>
      </c>
      <c r="E100" s="154">
        <v>45169260</v>
      </c>
      <c r="F100" s="154">
        <v>-1550519</v>
      </c>
      <c r="G100" s="154"/>
    </row>
    <row r="101" spans="1:7">
      <c r="A101" s="151" t="s">
        <v>425</v>
      </c>
      <c r="B101" s="154">
        <v>6409083</v>
      </c>
      <c r="C101" s="154">
        <v>5825562</v>
      </c>
      <c r="D101" s="154">
        <v>583521</v>
      </c>
      <c r="E101" s="154">
        <v>6462270</v>
      </c>
      <c r="F101" s="154">
        <v>-53187</v>
      </c>
      <c r="G101" s="154"/>
    </row>
    <row r="102" spans="1:7">
      <c r="A102" s="151" t="s">
        <v>426</v>
      </c>
      <c r="B102" s="154">
        <v>2091237</v>
      </c>
      <c r="C102" s="154">
        <v>1945512</v>
      </c>
      <c r="D102" s="154">
        <v>145725</v>
      </c>
      <c r="E102" s="154">
        <v>2548744</v>
      </c>
      <c r="F102" s="154">
        <v>-457507</v>
      </c>
      <c r="G102" s="154"/>
    </row>
    <row r="103" spans="1:7">
      <c r="A103" s="151" t="s">
        <v>427</v>
      </c>
      <c r="B103" s="154">
        <v>27845655</v>
      </c>
      <c r="C103" s="154">
        <v>27153726</v>
      </c>
      <c r="D103" s="154">
        <v>691929</v>
      </c>
      <c r="E103" s="154">
        <v>28937373</v>
      </c>
      <c r="F103" s="154">
        <v>-1091718</v>
      </c>
      <c r="G103" s="154"/>
    </row>
    <row r="104" spans="1:7">
      <c r="A104" s="151" t="s">
        <v>428</v>
      </c>
      <c r="B104" s="154">
        <v>54052569</v>
      </c>
      <c r="C104" s="154">
        <v>53405474</v>
      </c>
      <c r="D104" s="154">
        <v>647095</v>
      </c>
      <c r="E104" s="154">
        <v>64133852</v>
      </c>
      <c r="F104" s="154">
        <v>-10081283</v>
      </c>
      <c r="G104" s="154"/>
    </row>
    <row r="105" spans="1:7" ht="27" customHeight="1">
      <c r="A105" s="145" t="s">
        <v>429</v>
      </c>
      <c r="B105" s="154"/>
      <c r="C105" s="154"/>
      <c r="D105" s="154"/>
      <c r="E105" s="154"/>
      <c r="F105" s="154"/>
      <c r="G105" s="154"/>
    </row>
    <row r="106" spans="1:7">
      <c r="A106" s="151" t="s">
        <v>430</v>
      </c>
      <c r="B106" s="154">
        <v>8894421</v>
      </c>
      <c r="C106" s="154">
        <v>8004998</v>
      </c>
      <c r="D106" s="154">
        <v>889423</v>
      </c>
      <c r="E106" s="154">
        <v>-1730787</v>
      </c>
      <c r="F106" s="154">
        <v>10625208</v>
      </c>
      <c r="G106" s="154"/>
    </row>
    <row r="107" spans="1:7" ht="27" customHeight="1">
      <c r="A107" s="145" t="s">
        <v>431</v>
      </c>
      <c r="B107" s="154"/>
      <c r="C107" s="154"/>
      <c r="D107" s="154"/>
      <c r="E107" s="154"/>
      <c r="F107" s="154"/>
      <c r="G107" s="154"/>
    </row>
    <row r="108" spans="1:7">
      <c r="A108" s="151" t="s">
        <v>432</v>
      </c>
      <c r="B108" s="154">
        <v>82765420</v>
      </c>
      <c r="C108" s="154">
        <v>81457264</v>
      </c>
      <c r="D108" s="154">
        <v>1308156</v>
      </c>
      <c r="E108" s="154">
        <v>73814428</v>
      </c>
      <c r="F108" s="154">
        <v>8950992</v>
      </c>
      <c r="G108" s="154"/>
    </row>
    <row r="109" spans="1:7">
      <c r="A109" s="151" t="s">
        <v>433</v>
      </c>
      <c r="B109" s="154">
        <v>135754313</v>
      </c>
      <c r="C109" s="154">
        <v>134635091</v>
      </c>
      <c r="D109" s="154">
        <v>1119222</v>
      </c>
      <c r="E109" s="154">
        <v>111230754</v>
      </c>
      <c r="F109" s="154">
        <v>24523559</v>
      </c>
      <c r="G109" s="154"/>
    </row>
    <row r="110" spans="1:7">
      <c r="A110" s="151" t="s">
        <v>434</v>
      </c>
      <c r="B110" s="154">
        <v>27802228</v>
      </c>
      <c r="C110" s="154">
        <v>27522583</v>
      </c>
      <c r="D110" s="154">
        <v>279645</v>
      </c>
      <c r="E110" s="154">
        <v>26737268</v>
      </c>
      <c r="F110" s="154">
        <v>1064960</v>
      </c>
      <c r="G110" s="154"/>
    </row>
    <row r="111" spans="1:7">
      <c r="A111" s="151" t="s">
        <v>435</v>
      </c>
      <c r="B111" s="154">
        <v>25253788</v>
      </c>
      <c r="C111" s="154">
        <v>24139061</v>
      </c>
      <c r="D111" s="154">
        <v>1114727</v>
      </c>
      <c r="E111" s="154">
        <v>14554384</v>
      </c>
      <c r="F111" s="154">
        <v>10699404</v>
      </c>
      <c r="G111" s="154"/>
    </row>
    <row r="112" spans="1:7">
      <c r="A112" s="151" t="s">
        <v>436</v>
      </c>
      <c r="B112" s="154">
        <v>20537943</v>
      </c>
      <c r="C112" s="154">
        <v>20196351</v>
      </c>
      <c r="D112" s="154">
        <v>341592</v>
      </c>
      <c r="E112" s="154">
        <v>19152345</v>
      </c>
      <c r="F112" s="154">
        <v>1385598</v>
      </c>
      <c r="G112" s="154"/>
    </row>
    <row r="113" spans="1:7" ht="27" customHeight="1">
      <c r="A113" s="145" t="s">
        <v>437</v>
      </c>
      <c r="B113" s="154"/>
      <c r="C113" s="154"/>
      <c r="D113" s="154"/>
      <c r="E113" s="154"/>
      <c r="F113" s="154"/>
      <c r="G113" s="154"/>
    </row>
    <row r="114" spans="1:7">
      <c r="A114" s="151" t="s">
        <v>438</v>
      </c>
      <c r="B114" s="154">
        <v>-23306663</v>
      </c>
      <c r="C114" s="154">
        <v>-23526817</v>
      </c>
      <c r="D114" s="154">
        <v>220154</v>
      </c>
      <c r="E114" s="154">
        <v>-33903476</v>
      </c>
      <c r="F114" s="154">
        <v>10596813</v>
      </c>
      <c r="G114" s="154"/>
    </row>
    <row r="115" spans="1:7">
      <c r="A115" s="151" t="s">
        <v>439</v>
      </c>
      <c r="B115" s="154">
        <v>-3505898</v>
      </c>
      <c r="C115" s="154">
        <v>-3984163</v>
      </c>
      <c r="D115" s="154">
        <v>478265</v>
      </c>
      <c r="E115" s="154">
        <v>-7207984</v>
      </c>
      <c r="F115" s="154">
        <v>3702086</v>
      </c>
      <c r="G115" s="154"/>
    </row>
    <row r="116" spans="1:7">
      <c r="A116" s="151" t="s">
        <v>440</v>
      </c>
      <c r="B116" s="154">
        <v>-66409920</v>
      </c>
      <c r="C116" s="154">
        <v>-66016079</v>
      </c>
      <c r="D116" s="154">
        <v>-393841</v>
      </c>
      <c r="E116" s="154">
        <v>-59519097</v>
      </c>
      <c r="F116" s="154">
        <v>-6890823</v>
      </c>
      <c r="G116" s="154"/>
    </row>
    <row r="117" spans="1:7">
      <c r="A117" s="151" t="s">
        <v>441</v>
      </c>
      <c r="B117" s="154">
        <v>-40405265</v>
      </c>
      <c r="C117" s="154">
        <v>-40189495</v>
      </c>
      <c r="D117" s="154">
        <v>-215770</v>
      </c>
      <c r="E117" s="154">
        <v>-36901596</v>
      </c>
      <c r="F117" s="154">
        <v>-3503669</v>
      </c>
      <c r="G117" s="154"/>
    </row>
    <row r="118" spans="1:7">
      <c r="A118" s="151" t="s">
        <v>442</v>
      </c>
      <c r="B118" s="154">
        <v>67551703</v>
      </c>
      <c r="C118" s="154">
        <v>67205276</v>
      </c>
      <c r="D118" s="154">
        <v>346427</v>
      </c>
      <c r="E118" s="154">
        <v>72195620</v>
      </c>
      <c r="F118" s="154">
        <v>-4643917</v>
      </c>
      <c r="G118" s="154"/>
    </row>
    <row r="119" spans="1:7">
      <c r="A119" s="151" t="s">
        <v>443</v>
      </c>
      <c r="B119" s="154">
        <v>-179245028</v>
      </c>
      <c r="C119" s="154">
        <v>-180838250</v>
      </c>
      <c r="D119" s="154">
        <v>1593222</v>
      </c>
      <c r="E119" s="154">
        <v>-167475096</v>
      </c>
      <c r="F119" s="154">
        <v>-11769932</v>
      </c>
      <c r="G119" s="154"/>
    </row>
    <row r="120" spans="1:7">
      <c r="A120" s="151" t="s">
        <v>444</v>
      </c>
      <c r="B120" s="154">
        <v>60097578</v>
      </c>
      <c r="C120" s="154">
        <v>59687288</v>
      </c>
      <c r="D120" s="154">
        <v>410290</v>
      </c>
      <c r="E120" s="154">
        <v>57878104</v>
      </c>
      <c r="F120" s="154">
        <v>2219474</v>
      </c>
      <c r="G120" s="154"/>
    </row>
    <row r="121" spans="1:7">
      <c r="A121" s="151" t="s">
        <v>445</v>
      </c>
      <c r="B121" s="154">
        <v>-38278548</v>
      </c>
      <c r="C121" s="154">
        <v>-38686733</v>
      </c>
      <c r="D121" s="154">
        <v>408185</v>
      </c>
      <c r="E121" s="154">
        <v>-31915958</v>
      </c>
      <c r="F121" s="154">
        <v>-6362590</v>
      </c>
      <c r="G121" s="154"/>
    </row>
    <row r="122" spans="1:7">
      <c r="A122" s="151" t="s">
        <v>446</v>
      </c>
      <c r="B122" s="154">
        <v>467486</v>
      </c>
      <c r="C122" s="154">
        <v>-148811</v>
      </c>
      <c r="D122" s="154">
        <v>616297</v>
      </c>
      <c r="E122" s="154">
        <v>-1280404</v>
      </c>
      <c r="F122" s="154">
        <v>1747890</v>
      </c>
      <c r="G122" s="154"/>
    </row>
    <row r="123" spans="1:7">
      <c r="A123" s="151" t="s">
        <v>447</v>
      </c>
      <c r="B123" s="154">
        <v>-16868722</v>
      </c>
      <c r="C123" s="154">
        <v>-16924446</v>
      </c>
      <c r="D123" s="154">
        <v>55724</v>
      </c>
      <c r="E123" s="154">
        <v>-20191548</v>
      </c>
      <c r="F123" s="154">
        <v>3322826</v>
      </c>
      <c r="G123" s="154"/>
    </row>
    <row r="124" spans="1:7">
      <c r="A124" s="151" t="s">
        <v>448</v>
      </c>
      <c r="B124" s="154">
        <v>7942642</v>
      </c>
      <c r="C124" s="154">
        <v>7895942</v>
      </c>
      <c r="D124" s="154">
        <v>46700</v>
      </c>
      <c r="E124" s="154">
        <v>10107117</v>
      </c>
      <c r="F124" s="154">
        <v>-2164475</v>
      </c>
      <c r="G124" s="154"/>
    </row>
    <row r="125" spans="1:7">
      <c r="A125" s="151" t="s">
        <v>449</v>
      </c>
      <c r="B125" s="154">
        <v>128673366</v>
      </c>
      <c r="C125" s="154">
        <v>126581324</v>
      </c>
      <c r="D125" s="154">
        <v>2092042</v>
      </c>
      <c r="E125" s="154">
        <v>113301320</v>
      </c>
      <c r="F125" s="154">
        <v>15372046</v>
      </c>
      <c r="G125" s="154"/>
    </row>
    <row r="126" spans="1:7">
      <c r="A126" s="151" t="s">
        <v>450</v>
      </c>
      <c r="B126" s="154">
        <v>-66166088</v>
      </c>
      <c r="C126" s="154">
        <v>-66123679</v>
      </c>
      <c r="D126" s="154">
        <v>-42409</v>
      </c>
      <c r="E126" s="154">
        <v>-69063283</v>
      </c>
      <c r="F126" s="154">
        <v>2897195</v>
      </c>
      <c r="G126" s="154"/>
    </row>
    <row r="127" spans="1:7">
      <c r="A127" s="151" t="s">
        <v>451</v>
      </c>
      <c r="B127" s="154">
        <v>-26872784</v>
      </c>
      <c r="C127" s="154">
        <v>-27025645</v>
      </c>
      <c r="D127" s="154">
        <v>152861</v>
      </c>
      <c r="E127" s="154">
        <v>-25030642</v>
      </c>
      <c r="F127" s="154">
        <v>-1842142</v>
      </c>
      <c r="G127" s="154"/>
    </row>
    <row r="128" spans="1:7">
      <c r="A128" s="151" t="s">
        <v>452</v>
      </c>
      <c r="B128" s="154">
        <v>-67534020</v>
      </c>
      <c r="C128" s="154">
        <v>-67553880</v>
      </c>
      <c r="D128" s="154">
        <v>19860</v>
      </c>
      <c r="E128" s="154">
        <v>-65524977</v>
      </c>
      <c r="F128" s="154">
        <v>-2009043</v>
      </c>
      <c r="G128" s="154"/>
    </row>
    <row r="129" spans="1:7">
      <c r="A129" s="151" t="s">
        <v>453</v>
      </c>
      <c r="B129" s="154">
        <v>32063401</v>
      </c>
      <c r="C129" s="154">
        <v>45434321</v>
      </c>
      <c r="D129" s="154">
        <v>-13370920</v>
      </c>
      <c r="E129" s="154">
        <v>21498127</v>
      </c>
      <c r="F129" s="154">
        <v>10565274</v>
      </c>
      <c r="G129" s="154"/>
    </row>
    <row r="130" spans="1:7">
      <c r="A130" s="151" t="s">
        <v>454</v>
      </c>
      <c r="B130" s="154">
        <v>-246121105</v>
      </c>
      <c r="C130" s="154">
        <v>-240545898</v>
      </c>
      <c r="D130" s="154">
        <v>-5575207</v>
      </c>
      <c r="E130" s="154">
        <v>-221781659</v>
      </c>
      <c r="F130" s="154">
        <v>-24339446</v>
      </c>
      <c r="G130" s="154"/>
    </row>
    <row r="131" spans="1:7">
      <c r="A131" s="151" t="s">
        <v>455</v>
      </c>
      <c r="B131" s="154">
        <v>-9224647</v>
      </c>
      <c r="C131" s="154">
        <v>-10094818</v>
      </c>
      <c r="D131" s="154">
        <v>870171</v>
      </c>
      <c r="E131" s="154">
        <v>-3440665</v>
      </c>
      <c r="F131" s="154">
        <v>-5783982</v>
      </c>
      <c r="G131" s="154"/>
    </row>
    <row r="132" spans="1:7">
      <c r="A132" s="151" t="s">
        <v>456</v>
      </c>
      <c r="B132" s="154">
        <v>-13491426</v>
      </c>
      <c r="C132" s="154">
        <v>-14154965</v>
      </c>
      <c r="D132" s="154">
        <v>663539</v>
      </c>
      <c r="E132" s="154">
        <v>-13386080</v>
      </c>
      <c r="F132" s="154">
        <v>-105346</v>
      </c>
      <c r="G132" s="154"/>
    </row>
    <row r="133" spans="1:7">
      <c r="A133" s="151" t="s">
        <v>457</v>
      </c>
      <c r="B133" s="154">
        <v>3867516</v>
      </c>
      <c r="C133" s="154">
        <v>3216806</v>
      </c>
      <c r="D133" s="154">
        <v>650710</v>
      </c>
      <c r="E133" s="154">
        <v>585632</v>
      </c>
      <c r="F133" s="154">
        <v>3281884</v>
      </c>
      <c r="G133" s="154"/>
    </row>
    <row r="134" spans="1:7">
      <c r="A134" s="151" t="s">
        <v>458</v>
      </c>
      <c r="B134" s="154">
        <v>-8971533</v>
      </c>
      <c r="C134" s="154">
        <v>-9169426</v>
      </c>
      <c r="D134" s="154">
        <v>197893</v>
      </c>
      <c r="E134" s="154">
        <v>-3712577</v>
      </c>
      <c r="F134" s="154">
        <v>-5258956</v>
      </c>
      <c r="G134" s="154"/>
    </row>
    <row r="135" spans="1:7">
      <c r="A135" s="151" t="s">
        <v>459</v>
      </c>
      <c r="B135" s="154">
        <v>-22286657</v>
      </c>
      <c r="C135" s="154">
        <v>-21787270</v>
      </c>
      <c r="D135" s="154">
        <v>-499387</v>
      </c>
      <c r="E135" s="154">
        <v>-24537944</v>
      </c>
      <c r="F135" s="154">
        <v>2251287</v>
      </c>
      <c r="G135" s="154"/>
    </row>
    <row r="136" spans="1:7">
      <c r="A136" s="151" t="s">
        <v>460</v>
      </c>
      <c r="B136" s="154">
        <v>-79134516</v>
      </c>
      <c r="C136" s="154">
        <v>-79048849</v>
      </c>
      <c r="D136" s="154">
        <v>-85667</v>
      </c>
      <c r="E136" s="154">
        <v>-72871026</v>
      </c>
      <c r="F136" s="154">
        <v>-6263490</v>
      </c>
      <c r="G136" s="154"/>
    </row>
    <row r="137" spans="1:7">
      <c r="A137" s="151" t="s">
        <v>461</v>
      </c>
      <c r="B137" s="154">
        <v>-14523540</v>
      </c>
      <c r="C137" s="154">
        <v>-14227517</v>
      </c>
      <c r="D137" s="154">
        <v>-296023</v>
      </c>
      <c r="E137" s="154">
        <v>-13175298</v>
      </c>
      <c r="F137" s="154">
        <v>-1348242</v>
      </c>
      <c r="G137" s="154"/>
    </row>
    <row r="138" spans="1:7">
      <c r="A138" s="151" t="s">
        <v>462</v>
      </c>
      <c r="B138" s="154">
        <v>-66841871</v>
      </c>
      <c r="C138" s="154">
        <v>-66694882</v>
      </c>
      <c r="D138" s="154">
        <v>-146989</v>
      </c>
      <c r="E138" s="154">
        <v>-68639440</v>
      </c>
      <c r="F138" s="154">
        <v>1797569</v>
      </c>
      <c r="G138" s="154"/>
    </row>
    <row r="139" spans="1:7">
      <c r="A139" s="151" t="s">
        <v>463</v>
      </c>
      <c r="B139" s="154">
        <v>8914073</v>
      </c>
      <c r="C139" s="154">
        <v>8549575</v>
      </c>
      <c r="D139" s="154">
        <v>364498</v>
      </c>
      <c r="E139" s="154">
        <v>4660460</v>
      </c>
      <c r="F139" s="154">
        <v>4253613</v>
      </c>
      <c r="G139" s="154"/>
    </row>
    <row r="140" spans="1:7">
      <c r="A140" s="151" t="s">
        <v>464</v>
      </c>
      <c r="B140" s="154">
        <v>-9621156</v>
      </c>
      <c r="C140" s="154">
        <v>-9868022</v>
      </c>
      <c r="D140" s="154">
        <v>246866</v>
      </c>
      <c r="E140" s="154">
        <v>-23980634</v>
      </c>
      <c r="F140" s="154">
        <v>14359478</v>
      </c>
      <c r="G140" s="154"/>
    </row>
    <row r="141" spans="1:7">
      <c r="A141" s="151" t="s">
        <v>465</v>
      </c>
      <c r="B141" s="154">
        <v>-105199483</v>
      </c>
      <c r="C141" s="154">
        <v>-104888988</v>
      </c>
      <c r="D141" s="154">
        <v>-310495</v>
      </c>
      <c r="E141" s="154">
        <v>-105169182</v>
      </c>
      <c r="F141" s="154">
        <v>-30301</v>
      </c>
      <c r="G141" s="154"/>
    </row>
    <row r="142" spans="1:7">
      <c r="A142" s="151" t="s">
        <v>466</v>
      </c>
      <c r="B142" s="154">
        <v>12069448</v>
      </c>
      <c r="C142" s="154">
        <v>11798030</v>
      </c>
      <c r="D142" s="154">
        <v>271418</v>
      </c>
      <c r="E142" s="154">
        <v>11163247</v>
      </c>
      <c r="F142" s="154">
        <v>906201</v>
      </c>
      <c r="G142" s="154"/>
    </row>
    <row r="143" spans="1:7">
      <c r="A143" s="151" t="s">
        <v>467</v>
      </c>
      <c r="B143" s="154">
        <v>-41741010</v>
      </c>
      <c r="C143" s="154">
        <v>-41906665</v>
      </c>
      <c r="D143" s="154">
        <v>165655</v>
      </c>
      <c r="E143" s="154">
        <v>-41845199</v>
      </c>
      <c r="F143" s="154">
        <v>104189</v>
      </c>
      <c r="G143" s="154"/>
    </row>
    <row r="144" spans="1:7">
      <c r="A144" s="151" t="s">
        <v>468</v>
      </c>
      <c r="B144" s="154">
        <v>-896996</v>
      </c>
      <c r="C144" s="154">
        <v>-1699348</v>
      </c>
      <c r="D144" s="154">
        <v>802352</v>
      </c>
      <c r="E144" s="154">
        <v>-5385206</v>
      </c>
      <c r="F144" s="154">
        <v>4488210</v>
      </c>
      <c r="G144" s="154"/>
    </row>
    <row r="145" spans="1:7">
      <c r="A145" s="151" t="s">
        <v>469</v>
      </c>
      <c r="B145" s="154">
        <v>-6744976</v>
      </c>
      <c r="C145" s="154">
        <v>-6821205</v>
      </c>
      <c r="D145" s="154">
        <v>76229</v>
      </c>
      <c r="E145" s="154">
        <v>-8762646</v>
      </c>
      <c r="F145" s="154">
        <v>2017670</v>
      </c>
      <c r="G145" s="154"/>
    </row>
    <row r="146" spans="1:7">
      <c r="A146" s="151" t="s">
        <v>470</v>
      </c>
      <c r="B146" s="154">
        <v>18291701</v>
      </c>
      <c r="C146" s="154">
        <v>17337288</v>
      </c>
      <c r="D146" s="154">
        <v>954413</v>
      </c>
      <c r="E146" s="154">
        <v>18008607</v>
      </c>
      <c r="F146" s="154">
        <v>283094</v>
      </c>
      <c r="G146" s="154"/>
    </row>
    <row r="147" spans="1:7" ht="27" customHeight="1">
      <c r="A147" s="145" t="s">
        <v>471</v>
      </c>
      <c r="B147" s="154"/>
      <c r="C147" s="154"/>
      <c r="D147" s="154"/>
      <c r="E147" s="154"/>
      <c r="F147" s="154"/>
      <c r="G147" s="154"/>
    </row>
    <row r="148" spans="1:7">
      <c r="A148" s="151" t="s">
        <v>472</v>
      </c>
      <c r="B148" s="154">
        <v>32204888</v>
      </c>
      <c r="C148" s="154">
        <v>31875884</v>
      </c>
      <c r="D148" s="154">
        <v>329004</v>
      </c>
      <c r="E148" s="154">
        <v>26680564</v>
      </c>
      <c r="F148" s="154">
        <v>5524324</v>
      </c>
      <c r="G148" s="154"/>
    </row>
    <row r="149" spans="1:7">
      <c r="A149" s="151" t="s">
        <v>473</v>
      </c>
      <c r="B149" s="154">
        <v>6066044</v>
      </c>
      <c r="C149" s="154">
        <v>6387909</v>
      </c>
      <c r="D149" s="154">
        <v>-321865</v>
      </c>
      <c r="E149" s="154">
        <v>17531868</v>
      </c>
      <c r="F149" s="154">
        <v>-11465824</v>
      </c>
      <c r="G149" s="154"/>
    </row>
    <row r="150" spans="1:7">
      <c r="A150" s="151" t="s">
        <v>474</v>
      </c>
      <c r="B150" s="154">
        <v>-10627035</v>
      </c>
      <c r="C150" s="154">
        <v>-11083730</v>
      </c>
      <c r="D150" s="154">
        <v>456695</v>
      </c>
      <c r="E150" s="154">
        <v>-6946065</v>
      </c>
      <c r="F150" s="154">
        <v>-3680970</v>
      </c>
      <c r="G150" s="154"/>
    </row>
    <row r="151" spans="1:7">
      <c r="A151" s="151" t="s">
        <v>475</v>
      </c>
      <c r="B151" s="154">
        <v>-12110578</v>
      </c>
      <c r="C151" s="154">
        <v>-14070556</v>
      </c>
      <c r="D151" s="154">
        <v>1959978</v>
      </c>
      <c r="E151" s="154">
        <v>-16540857</v>
      </c>
      <c r="F151" s="154">
        <v>4430279</v>
      </c>
      <c r="G151" s="154"/>
    </row>
    <row r="152" spans="1:7">
      <c r="A152" s="151" t="s">
        <v>476</v>
      </c>
      <c r="B152" s="154">
        <v>-10246295</v>
      </c>
      <c r="C152" s="154">
        <v>-11017718</v>
      </c>
      <c r="D152" s="154">
        <v>771423</v>
      </c>
      <c r="E152" s="154">
        <v>-9424990</v>
      </c>
      <c r="F152" s="154">
        <v>-821305</v>
      </c>
      <c r="G152" s="154"/>
    </row>
    <row r="153" spans="1:7">
      <c r="A153" s="151" t="s">
        <v>477</v>
      </c>
      <c r="B153" s="154">
        <v>-72935153</v>
      </c>
      <c r="C153" s="154">
        <v>-72229019</v>
      </c>
      <c r="D153" s="154">
        <v>-706134</v>
      </c>
      <c r="E153" s="154">
        <v>-58459701</v>
      </c>
      <c r="F153" s="154">
        <v>-14475452</v>
      </c>
      <c r="G153" s="154"/>
    </row>
    <row r="154" spans="1:7" ht="21.75" customHeight="1">
      <c r="A154" s="145" t="s">
        <v>478</v>
      </c>
      <c r="B154" s="154"/>
      <c r="C154" s="154"/>
      <c r="D154" s="154"/>
      <c r="E154" s="154"/>
      <c r="F154" s="154"/>
      <c r="G154" s="154"/>
    </row>
    <row r="155" spans="1:7">
      <c r="A155" s="151" t="s">
        <v>479</v>
      </c>
      <c r="B155" s="154">
        <v>8708189</v>
      </c>
      <c r="C155" s="154">
        <v>8072584</v>
      </c>
      <c r="D155" s="154">
        <v>635605</v>
      </c>
      <c r="E155" s="154">
        <v>6367846</v>
      </c>
      <c r="F155" s="154">
        <v>2340343</v>
      </c>
      <c r="G155" s="154"/>
    </row>
    <row r="156" spans="1:7">
      <c r="A156" s="151" t="s">
        <v>480</v>
      </c>
      <c r="B156" s="154">
        <v>66591763</v>
      </c>
      <c r="C156" s="154">
        <v>66133168</v>
      </c>
      <c r="D156" s="154">
        <v>458595</v>
      </c>
      <c r="E156" s="154">
        <v>71158626</v>
      </c>
      <c r="F156" s="154">
        <v>-4566863</v>
      </c>
      <c r="G156" s="154"/>
    </row>
    <row r="157" spans="1:7">
      <c r="A157" s="151" t="s">
        <v>481</v>
      </c>
      <c r="B157" s="154">
        <v>1782093</v>
      </c>
      <c r="C157" s="154">
        <v>1598122</v>
      </c>
      <c r="D157" s="154">
        <v>183971</v>
      </c>
      <c r="E157" s="154">
        <v>1079321</v>
      </c>
      <c r="F157" s="154">
        <v>702772</v>
      </c>
      <c r="G157" s="154"/>
    </row>
    <row r="158" spans="1:7">
      <c r="A158" s="151" t="s">
        <v>482</v>
      </c>
      <c r="B158" s="154">
        <v>-5845902</v>
      </c>
      <c r="C158" s="154">
        <v>-5621318</v>
      </c>
      <c r="D158" s="154">
        <v>-224584</v>
      </c>
      <c r="E158" s="154">
        <v>-4611794</v>
      </c>
      <c r="F158" s="154">
        <v>-1234108</v>
      </c>
      <c r="G158" s="154"/>
    </row>
    <row r="159" spans="1:7">
      <c r="A159" s="151" t="s">
        <v>483</v>
      </c>
      <c r="B159" s="154">
        <v>-19683171</v>
      </c>
      <c r="C159" s="154">
        <v>-21381738</v>
      </c>
      <c r="D159" s="154">
        <v>1698567</v>
      </c>
      <c r="E159" s="154">
        <v>-11899780</v>
      </c>
      <c r="F159" s="154">
        <v>-7783391</v>
      </c>
      <c r="G159" s="154"/>
    </row>
    <row r="160" spans="1:7">
      <c r="A160" s="151" t="s">
        <v>484</v>
      </c>
      <c r="B160" s="154">
        <v>25623657</v>
      </c>
      <c r="C160" s="154">
        <v>25435024</v>
      </c>
      <c r="D160" s="154">
        <v>188633</v>
      </c>
      <c r="E160" s="154">
        <v>21595970</v>
      </c>
      <c r="F160" s="154">
        <v>4027687</v>
      </c>
      <c r="G160" s="154"/>
    </row>
    <row r="161" spans="1:7">
      <c r="A161" s="151" t="s">
        <v>485</v>
      </c>
      <c r="B161" s="154">
        <v>17412866</v>
      </c>
      <c r="C161" s="154">
        <v>17046249</v>
      </c>
      <c r="D161" s="154">
        <v>366617</v>
      </c>
      <c r="E161" s="154">
        <v>9558838</v>
      </c>
      <c r="F161" s="154">
        <v>7854028</v>
      </c>
      <c r="G161" s="154"/>
    </row>
    <row r="162" spans="1:7">
      <c r="A162" s="151" t="s">
        <v>486</v>
      </c>
      <c r="B162" s="154">
        <v>21037629</v>
      </c>
      <c r="C162" s="154">
        <v>20481278</v>
      </c>
      <c r="D162" s="154">
        <v>556351</v>
      </c>
      <c r="E162" s="154">
        <v>18393858</v>
      </c>
      <c r="F162" s="154">
        <v>2643771</v>
      </c>
      <c r="G162" s="154"/>
    </row>
    <row r="163" spans="1:7">
      <c r="A163" s="151" t="s">
        <v>487</v>
      </c>
      <c r="B163" s="154">
        <v>-13716225</v>
      </c>
      <c r="C163" s="154">
        <v>-14018799</v>
      </c>
      <c r="D163" s="154">
        <v>302574</v>
      </c>
      <c r="E163" s="154">
        <v>-13680150</v>
      </c>
      <c r="F163" s="154">
        <v>-36075</v>
      </c>
      <c r="G163" s="154"/>
    </row>
    <row r="164" spans="1:7">
      <c r="A164" s="151" t="s">
        <v>488</v>
      </c>
      <c r="B164" s="154">
        <v>10919395</v>
      </c>
      <c r="C164" s="154">
        <v>10912298</v>
      </c>
      <c r="D164" s="154">
        <v>7097</v>
      </c>
      <c r="E164" s="154">
        <v>12591990</v>
      </c>
      <c r="F164" s="154">
        <v>-1672595</v>
      </c>
      <c r="G164" s="154"/>
    </row>
    <row r="165" spans="1:7">
      <c r="A165" s="151" t="s">
        <v>489</v>
      </c>
      <c r="B165" s="154">
        <v>5063664</v>
      </c>
      <c r="C165" s="154">
        <v>4742816</v>
      </c>
      <c r="D165" s="154">
        <v>320848</v>
      </c>
      <c r="E165" s="154">
        <v>2460066</v>
      </c>
      <c r="F165" s="154">
        <v>2603598</v>
      </c>
      <c r="G165" s="154"/>
    </row>
    <row r="166" spans="1:7">
      <c r="A166" s="151" t="s">
        <v>490</v>
      </c>
      <c r="B166" s="154">
        <v>376885835</v>
      </c>
      <c r="C166" s="154">
        <v>393330628</v>
      </c>
      <c r="D166" s="154">
        <v>-16444793</v>
      </c>
      <c r="E166" s="154">
        <v>342967463</v>
      </c>
      <c r="F166" s="154">
        <v>33918372</v>
      </c>
      <c r="G166" s="154"/>
    </row>
    <row r="167" spans="1:7">
      <c r="A167" s="151" t="s">
        <v>491</v>
      </c>
      <c r="B167" s="154">
        <v>-7129206</v>
      </c>
      <c r="C167" s="154">
        <v>-6981677</v>
      </c>
      <c r="D167" s="154">
        <v>-147529</v>
      </c>
      <c r="E167" s="154">
        <v>-7040482</v>
      </c>
      <c r="F167" s="154">
        <v>-88724</v>
      </c>
      <c r="G167" s="154"/>
    </row>
    <row r="168" spans="1:7">
      <c r="A168" s="151" t="s">
        <v>492</v>
      </c>
      <c r="B168" s="154">
        <v>-9550422</v>
      </c>
      <c r="C168" s="154">
        <v>-9451563</v>
      </c>
      <c r="D168" s="154">
        <v>-98859</v>
      </c>
      <c r="E168" s="154">
        <v>-6040294</v>
      </c>
      <c r="F168" s="154">
        <v>-3510128</v>
      </c>
      <c r="G168" s="154"/>
    </row>
    <row r="169" spans="1:7">
      <c r="A169" s="151" t="s">
        <v>493</v>
      </c>
      <c r="B169" s="154">
        <v>-9340732</v>
      </c>
      <c r="C169" s="154">
        <v>-9207026</v>
      </c>
      <c r="D169" s="154">
        <v>-133706</v>
      </c>
      <c r="E169" s="154">
        <v>-7945227</v>
      </c>
      <c r="F169" s="154">
        <v>-1395505</v>
      </c>
      <c r="G169" s="154"/>
    </row>
    <row r="170" spans="1:7">
      <c r="A170" s="151" t="s">
        <v>494</v>
      </c>
      <c r="B170" s="154">
        <v>-36612750</v>
      </c>
      <c r="C170" s="154">
        <v>-36860898</v>
      </c>
      <c r="D170" s="154">
        <v>248148</v>
      </c>
      <c r="E170" s="154">
        <v>-28684499</v>
      </c>
      <c r="F170" s="154">
        <v>-7928251</v>
      </c>
      <c r="G170" s="154"/>
    </row>
    <row r="171" spans="1:7">
      <c r="A171" s="151" t="s">
        <v>495</v>
      </c>
      <c r="B171" s="154">
        <v>-14329583</v>
      </c>
      <c r="C171" s="154">
        <v>-14492019</v>
      </c>
      <c r="D171" s="154">
        <v>162436</v>
      </c>
      <c r="E171" s="154">
        <v>-13712635</v>
      </c>
      <c r="F171" s="154">
        <v>-616948</v>
      </c>
      <c r="G171" s="154"/>
    </row>
    <row r="172" spans="1:7">
      <c r="A172" s="151" t="s">
        <v>496</v>
      </c>
      <c r="B172" s="154">
        <v>-528483</v>
      </c>
      <c r="C172" s="154">
        <v>-49218</v>
      </c>
      <c r="D172" s="154">
        <v>-479265</v>
      </c>
      <c r="E172" s="154">
        <v>6482349</v>
      </c>
      <c r="F172" s="154">
        <v>-7010832</v>
      </c>
      <c r="G172" s="154"/>
    </row>
    <row r="173" spans="1:7">
      <c r="A173" s="151" t="s">
        <v>497</v>
      </c>
      <c r="B173" s="154">
        <v>-51697520</v>
      </c>
      <c r="C173" s="154">
        <v>-52737776</v>
      </c>
      <c r="D173" s="154">
        <v>1040256</v>
      </c>
      <c r="E173" s="154">
        <v>-52759927</v>
      </c>
      <c r="F173" s="154">
        <v>1062407</v>
      </c>
      <c r="G173" s="154"/>
    </row>
    <row r="174" spans="1:7">
      <c r="A174" s="151" t="s">
        <v>498</v>
      </c>
      <c r="B174" s="154">
        <v>32743169</v>
      </c>
      <c r="C174" s="154">
        <v>31474334</v>
      </c>
      <c r="D174" s="154">
        <v>1268835</v>
      </c>
      <c r="E174" s="154">
        <v>33931502</v>
      </c>
      <c r="F174" s="154">
        <v>-1188333</v>
      </c>
      <c r="G174" s="154"/>
    </row>
    <row r="175" spans="1:7">
      <c r="A175" s="151" t="s">
        <v>499</v>
      </c>
      <c r="B175" s="154">
        <v>-3235857</v>
      </c>
      <c r="C175" s="154">
        <v>-3073460</v>
      </c>
      <c r="D175" s="154">
        <v>-162397</v>
      </c>
      <c r="E175" s="154">
        <v>-1618468</v>
      </c>
      <c r="F175" s="154">
        <v>-1617389</v>
      </c>
      <c r="G175" s="154"/>
    </row>
    <row r="176" spans="1:7">
      <c r="A176" s="151" t="s">
        <v>500</v>
      </c>
      <c r="B176" s="154">
        <v>23272671</v>
      </c>
      <c r="C176" s="154">
        <v>22995385</v>
      </c>
      <c r="D176" s="154">
        <v>277286</v>
      </c>
      <c r="E176" s="154">
        <v>29401254</v>
      </c>
      <c r="F176" s="154">
        <v>-6128583</v>
      </c>
      <c r="G176" s="154"/>
    </row>
    <row r="177" spans="1:7">
      <c r="A177" s="151" t="s">
        <v>501</v>
      </c>
      <c r="B177" s="154">
        <v>22446417</v>
      </c>
      <c r="C177" s="154">
        <v>21785173</v>
      </c>
      <c r="D177" s="154">
        <v>661244</v>
      </c>
      <c r="E177" s="154">
        <v>18882259</v>
      </c>
      <c r="F177" s="154">
        <v>3564158</v>
      </c>
      <c r="G177" s="154"/>
    </row>
    <row r="178" spans="1:7">
      <c r="A178" s="151" t="s">
        <v>502</v>
      </c>
      <c r="B178" s="154">
        <v>23555803</v>
      </c>
      <c r="C178" s="154">
        <v>22531453</v>
      </c>
      <c r="D178" s="154">
        <v>1024350</v>
      </c>
      <c r="E178" s="154">
        <v>27587369</v>
      </c>
      <c r="F178" s="154">
        <v>-4031566</v>
      </c>
      <c r="G178" s="154"/>
    </row>
    <row r="179" spans="1:7">
      <c r="A179" s="151" t="s">
        <v>503</v>
      </c>
      <c r="B179" s="154">
        <v>25686009</v>
      </c>
      <c r="C179" s="154">
        <v>25048008</v>
      </c>
      <c r="D179" s="154">
        <v>638001</v>
      </c>
      <c r="E179" s="154">
        <v>26647216</v>
      </c>
      <c r="F179" s="154">
        <v>-961207</v>
      </c>
      <c r="G179" s="154"/>
    </row>
    <row r="180" spans="1:7">
      <c r="A180" s="151" t="s">
        <v>504</v>
      </c>
      <c r="B180" s="154">
        <v>4507405</v>
      </c>
      <c r="C180" s="154">
        <v>4222057</v>
      </c>
      <c r="D180" s="154">
        <v>285348</v>
      </c>
      <c r="E180" s="154">
        <v>3100980</v>
      </c>
      <c r="F180" s="154">
        <v>1406425</v>
      </c>
      <c r="G180" s="154"/>
    </row>
    <row r="181" spans="1:7">
      <c r="A181" s="151" t="s">
        <v>505</v>
      </c>
      <c r="B181" s="154">
        <v>7863214</v>
      </c>
      <c r="C181" s="154">
        <v>9051426</v>
      </c>
      <c r="D181" s="154">
        <v>-1188212</v>
      </c>
      <c r="E181" s="154">
        <v>27647150</v>
      </c>
      <c r="F181" s="154">
        <v>-19783936</v>
      </c>
      <c r="G181" s="154"/>
    </row>
    <row r="182" spans="1:7">
      <c r="A182" s="151" t="s">
        <v>506</v>
      </c>
      <c r="B182" s="154">
        <v>-10281946</v>
      </c>
      <c r="C182" s="154">
        <v>-10684979</v>
      </c>
      <c r="D182" s="154">
        <v>403033</v>
      </c>
      <c r="E182" s="154">
        <v>-5211434</v>
      </c>
      <c r="F182" s="154">
        <v>-5070512</v>
      </c>
      <c r="G182" s="154"/>
    </row>
    <row r="183" spans="1:7">
      <c r="A183" s="151" t="s">
        <v>507</v>
      </c>
      <c r="B183" s="154">
        <v>-28745761</v>
      </c>
      <c r="C183" s="154">
        <v>-28602159</v>
      </c>
      <c r="D183" s="154">
        <v>-143602</v>
      </c>
      <c r="E183" s="154">
        <v>-28030872</v>
      </c>
      <c r="F183" s="154">
        <v>-714889</v>
      </c>
      <c r="G183" s="154"/>
    </row>
    <row r="184" spans="1:7">
      <c r="A184" s="151" t="s">
        <v>508</v>
      </c>
      <c r="B184" s="154">
        <v>15456090</v>
      </c>
      <c r="C184" s="154">
        <v>15426086</v>
      </c>
      <c r="D184" s="154">
        <v>30004</v>
      </c>
      <c r="E184" s="154">
        <v>9703525</v>
      </c>
      <c r="F184" s="154">
        <v>5752565</v>
      </c>
      <c r="G184" s="154"/>
    </row>
    <row r="185" spans="1:7">
      <c r="A185" s="151" t="s">
        <v>509</v>
      </c>
      <c r="B185" s="154">
        <v>79894233</v>
      </c>
      <c r="C185" s="154">
        <v>81033824</v>
      </c>
      <c r="D185" s="154">
        <v>-1139591</v>
      </c>
      <c r="E185" s="154">
        <v>52801301</v>
      </c>
      <c r="F185" s="154">
        <v>27092932</v>
      </c>
      <c r="G185" s="154"/>
    </row>
    <row r="186" spans="1:7">
      <c r="A186" s="151" t="s">
        <v>510</v>
      </c>
      <c r="B186" s="154">
        <v>-15729298</v>
      </c>
      <c r="C186" s="154">
        <v>-16041003</v>
      </c>
      <c r="D186" s="154">
        <v>311705</v>
      </c>
      <c r="E186" s="154">
        <v>-17290168</v>
      </c>
      <c r="F186" s="154">
        <v>1560870</v>
      </c>
      <c r="G186" s="154"/>
    </row>
    <row r="187" spans="1:7">
      <c r="A187" s="151" t="s">
        <v>511</v>
      </c>
      <c r="B187" s="154">
        <v>2334268</v>
      </c>
      <c r="C187" s="154">
        <v>2103966</v>
      </c>
      <c r="D187" s="154">
        <v>230302</v>
      </c>
      <c r="E187" s="154">
        <v>-4007794</v>
      </c>
      <c r="F187" s="154">
        <v>6342062</v>
      </c>
      <c r="G187" s="154"/>
    </row>
    <row r="188" spans="1:7">
      <c r="A188" s="151" t="s">
        <v>512</v>
      </c>
      <c r="B188" s="154">
        <v>-5010943</v>
      </c>
      <c r="C188" s="154">
        <v>-5331616</v>
      </c>
      <c r="D188" s="154">
        <v>320673</v>
      </c>
      <c r="E188" s="154">
        <v>-8878033</v>
      </c>
      <c r="F188" s="154">
        <v>3867090</v>
      </c>
      <c r="G188" s="154"/>
    </row>
    <row r="189" spans="1:7">
      <c r="A189" s="151" t="s">
        <v>513</v>
      </c>
      <c r="B189" s="154">
        <v>-9648906</v>
      </c>
      <c r="C189" s="154">
        <v>-9995902</v>
      </c>
      <c r="D189" s="154">
        <v>346996</v>
      </c>
      <c r="E189" s="154">
        <v>-2799165</v>
      </c>
      <c r="F189" s="154">
        <v>-6849741</v>
      </c>
      <c r="G189" s="154"/>
    </row>
    <row r="190" spans="1:7">
      <c r="A190" s="151" t="s">
        <v>514</v>
      </c>
      <c r="B190" s="154">
        <v>-5121352</v>
      </c>
      <c r="C190" s="154">
        <v>-5716969</v>
      </c>
      <c r="D190" s="154">
        <v>595617</v>
      </c>
      <c r="E190" s="154">
        <v>-13364</v>
      </c>
      <c r="F190" s="154">
        <v>-5107988</v>
      </c>
      <c r="G190" s="154"/>
    </row>
    <row r="191" spans="1:7">
      <c r="A191" s="151" t="s">
        <v>515</v>
      </c>
      <c r="B191" s="154">
        <v>-14800032</v>
      </c>
      <c r="C191" s="154">
        <v>-15069220</v>
      </c>
      <c r="D191" s="154">
        <v>269188</v>
      </c>
      <c r="E191" s="154">
        <v>-11715416</v>
      </c>
      <c r="F191" s="154">
        <v>-3084616</v>
      </c>
      <c r="G191" s="154"/>
    </row>
    <row r="192" spans="1:7">
      <c r="A192" s="151" t="s">
        <v>516</v>
      </c>
      <c r="B192" s="154">
        <v>22728356</v>
      </c>
      <c r="C192" s="154">
        <v>22426966</v>
      </c>
      <c r="D192" s="154">
        <v>301390</v>
      </c>
      <c r="E192" s="154">
        <v>10063903</v>
      </c>
      <c r="F192" s="154">
        <v>12664453</v>
      </c>
      <c r="G192" s="154"/>
    </row>
    <row r="193" spans="1:7">
      <c r="A193" s="151" t="s">
        <v>517</v>
      </c>
      <c r="B193" s="154">
        <v>2331960</v>
      </c>
      <c r="C193" s="154">
        <v>1525626</v>
      </c>
      <c r="D193" s="154">
        <v>806334</v>
      </c>
      <c r="E193" s="154">
        <v>184779</v>
      </c>
      <c r="F193" s="154">
        <v>2147181</v>
      </c>
      <c r="G193" s="154"/>
    </row>
    <row r="194" spans="1:7">
      <c r="A194" s="151" t="s">
        <v>518</v>
      </c>
      <c r="B194" s="154">
        <v>2018558</v>
      </c>
      <c r="C194" s="154">
        <v>1786996</v>
      </c>
      <c r="D194" s="154">
        <v>231562</v>
      </c>
      <c r="E194" s="154">
        <v>7455756</v>
      </c>
      <c r="F194" s="154">
        <v>-5437198</v>
      </c>
      <c r="G194" s="154"/>
    </row>
    <row r="195" spans="1:7">
      <c r="A195" s="151" t="s">
        <v>519</v>
      </c>
      <c r="B195" s="154">
        <v>39579385</v>
      </c>
      <c r="C195" s="154">
        <v>39457439</v>
      </c>
      <c r="D195" s="154">
        <v>121946</v>
      </c>
      <c r="E195" s="154">
        <v>37850287</v>
      </c>
      <c r="F195" s="154">
        <v>1729098</v>
      </c>
      <c r="G195" s="154"/>
    </row>
    <row r="196" spans="1:7">
      <c r="A196" s="151" t="s">
        <v>520</v>
      </c>
      <c r="B196" s="154">
        <v>34826644</v>
      </c>
      <c r="C196" s="154">
        <v>34481591</v>
      </c>
      <c r="D196" s="154">
        <v>345053</v>
      </c>
      <c r="E196" s="154">
        <v>36404405</v>
      </c>
      <c r="F196" s="154">
        <v>-1577761</v>
      </c>
      <c r="G196" s="154"/>
    </row>
    <row r="197" spans="1:7">
      <c r="A197" s="151" t="s">
        <v>521</v>
      </c>
      <c r="B197" s="154">
        <v>138611526</v>
      </c>
      <c r="C197" s="154">
        <v>137431330</v>
      </c>
      <c r="D197" s="154">
        <v>1180196</v>
      </c>
      <c r="E197" s="154">
        <v>133801142</v>
      </c>
      <c r="F197" s="154">
        <v>4810384</v>
      </c>
      <c r="G197" s="154"/>
    </row>
    <row r="198" spans="1:7">
      <c r="A198" s="151" t="s">
        <v>522</v>
      </c>
      <c r="B198" s="154">
        <v>15160430</v>
      </c>
      <c r="C198" s="154">
        <v>14608050</v>
      </c>
      <c r="D198" s="154">
        <v>552380</v>
      </c>
      <c r="E198" s="154">
        <v>23302257</v>
      </c>
      <c r="F198" s="154">
        <v>-8141827</v>
      </c>
      <c r="G198" s="154"/>
    </row>
    <row r="199" spans="1:7">
      <c r="A199" s="151" t="s">
        <v>523</v>
      </c>
      <c r="B199" s="154">
        <v>24360031</v>
      </c>
      <c r="C199" s="154">
        <v>25572254</v>
      </c>
      <c r="D199" s="154">
        <v>-1212223</v>
      </c>
      <c r="E199" s="154">
        <v>18659286</v>
      </c>
      <c r="F199" s="154">
        <v>5700745</v>
      </c>
      <c r="G199" s="154"/>
    </row>
    <row r="200" spans="1:7">
      <c r="A200" s="151" t="s">
        <v>524</v>
      </c>
      <c r="B200" s="154">
        <v>-7378270</v>
      </c>
      <c r="C200" s="154">
        <v>-7582751</v>
      </c>
      <c r="D200" s="154">
        <v>204481</v>
      </c>
      <c r="E200" s="154">
        <v>-6663134</v>
      </c>
      <c r="F200" s="154">
        <v>-715136</v>
      </c>
      <c r="G200" s="154"/>
    </row>
    <row r="201" spans="1:7">
      <c r="A201" s="151" t="s">
        <v>525</v>
      </c>
      <c r="B201" s="154">
        <v>64688552</v>
      </c>
      <c r="C201" s="154">
        <v>63662959</v>
      </c>
      <c r="D201" s="154">
        <v>1025593</v>
      </c>
      <c r="E201" s="154">
        <v>69114791</v>
      </c>
      <c r="F201" s="154">
        <v>-4426239</v>
      </c>
      <c r="G201" s="154"/>
    </row>
    <row r="202" spans="1:7">
      <c r="A202" s="151" t="s">
        <v>526</v>
      </c>
      <c r="B202" s="154">
        <v>42397978</v>
      </c>
      <c r="C202" s="154">
        <v>41985422</v>
      </c>
      <c r="D202" s="154">
        <v>412556</v>
      </c>
      <c r="E202" s="154">
        <v>39533647</v>
      </c>
      <c r="F202" s="154">
        <v>2864331</v>
      </c>
      <c r="G202" s="154"/>
    </row>
    <row r="203" spans="1:7">
      <c r="A203" s="151" t="s">
        <v>527</v>
      </c>
      <c r="B203" s="154">
        <v>6673839</v>
      </c>
      <c r="C203" s="154">
        <v>6228701</v>
      </c>
      <c r="D203" s="154">
        <v>445138</v>
      </c>
      <c r="E203" s="154">
        <v>6274163</v>
      </c>
      <c r="F203" s="154">
        <v>399676</v>
      </c>
      <c r="G203" s="154"/>
    </row>
    <row r="204" spans="1:7" ht="27" customHeight="1">
      <c r="A204" s="145" t="s">
        <v>528</v>
      </c>
      <c r="B204" s="154"/>
      <c r="C204" s="154"/>
      <c r="D204" s="154"/>
      <c r="E204" s="154"/>
      <c r="F204" s="154"/>
      <c r="G204" s="154"/>
    </row>
    <row r="205" spans="1:7">
      <c r="A205" s="151" t="s">
        <v>529</v>
      </c>
      <c r="B205" s="154">
        <v>3340485</v>
      </c>
      <c r="C205" s="154">
        <v>2805984</v>
      </c>
      <c r="D205" s="154">
        <v>534501</v>
      </c>
      <c r="E205" s="154">
        <v>-2938502</v>
      </c>
      <c r="F205" s="154">
        <v>6278987</v>
      </c>
      <c r="G205" s="154"/>
    </row>
    <row r="206" spans="1:7">
      <c r="A206" s="151" t="s">
        <v>530</v>
      </c>
      <c r="B206" s="154">
        <v>9812525</v>
      </c>
      <c r="C206" s="154">
        <v>9490671</v>
      </c>
      <c r="D206" s="154">
        <v>321854</v>
      </c>
      <c r="E206" s="154">
        <v>6079287</v>
      </c>
      <c r="F206" s="154">
        <v>3733238</v>
      </c>
      <c r="G206" s="154"/>
    </row>
    <row r="207" spans="1:7">
      <c r="A207" s="151" t="s">
        <v>531</v>
      </c>
      <c r="B207" s="154">
        <v>2832331</v>
      </c>
      <c r="C207" s="154">
        <v>1980933</v>
      </c>
      <c r="D207" s="154">
        <v>851398</v>
      </c>
      <c r="E207" s="154">
        <v>4818052</v>
      </c>
      <c r="F207" s="154">
        <v>-1985721</v>
      </c>
      <c r="G207" s="154"/>
    </row>
    <row r="208" spans="1:7">
      <c r="A208" s="151" t="s">
        <v>532</v>
      </c>
      <c r="B208" s="154">
        <v>3382508</v>
      </c>
      <c r="C208" s="154">
        <v>3325984</v>
      </c>
      <c r="D208" s="154">
        <v>56524</v>
      </c>
      <c r="E208" s="154">
        <v>3421921</v>
      </c>
      <c r="F208" s="154">
        <v>-39413</v>
      </c>
      <c r="G208" s="154"/>
    </row>
    <row r="209" spans="1:7">
      <c r="A209" s="151" t="s">
        <v>533</v>
      </c>
      <c r="B209" s="154">
        <v>6868666</v>
      </c>
      <c r="C209" s="154">
        <v>6752556</v>
      </c>
      <c r="D209" s="154">
        <v>116110</v>
      </c>
      <c r="E209" s="154">
        <v>3635080</v>
      </c>
      <c r="F209" s="154">
        <v>3233586</v>
      </c>
      <c r="G209" s="154"/>
    </row>
    <row r="210" spans="1:7">
      <c r="A210" s="151" t="s">
        <v>534</v>
      </c>
      <c r="B210" s="154">
        <v>15768989</v>
      </c>
      <c r="C210" s="154">
        <v>15374432</v>
      </c>
      <c r="D210" s="154">
        <v>394557</v>
      </c>
      <c r="E210" s="154">
        <v>11595519</v>
      </c>
      <c r="F210" s="154">
        <v>4173470</v>
      </c>
      <c r="G210" s="154"/>
    </row>
    <row r="211" spans="1:7">
      <c r="A211" s="151" t="s">
        <v>535</v>
      </c>
      <c r="B211" s="154">
        <v>6582978</v>
      </c>
      <c r="C211" s="154">
        <v>5702006</v>
      </c>
      <c r="D211" s="154">
        <v>880972</v>
      </c>
      <c r="E211" s="154">
        <v>5709986</v>
      </c>
      <c r="F211" s="154">
        <v>872992</v>
      </c>
      <c r="G211" s="154"/>
    </row>
    <row r="212" spans="1:7">
      <c r="A212" s="151" t="s">
        <v>536</v>
      </c>
      <c r="B212" s="154">
        <v>-65142556</v>
      </c>
      <c r="C212" s="154">
        <v>-61393543</v>
      </c>
      <c r="D212" s="154">
        <v>-3749013</v>
      </c>
      <c r="E212" s="154">
        <v>-61131975</v>
      </c>
      <c r="F212" s="154">
        <v>-4010581</v>
      </c>
      <c r="G212" s="154"/>
    </row>
    <row r="213" spans="1:7">
      <c r="A213" s="151" t="s">
        <v>537</v>
      </c>
      <c r="B213" s="154">
        <v>6819614</v>
      </c>
      <c r="C213" s="154">
        <v>6258751</v>
      </c>
      <c r="D213" s="154">
        <v>560863</v>
      </c>
      <c r="E213" s="154">
        <v>2248250</v>
      </c>
      <c r="F213" s="154">
        <v>4571364</v>
      </c>
      <c r="G213" s="154"/>
    </row>
    <row r="214" spans="1:7">
      <c r="A214" s="151" t="s">
        <v>538</v>
      </c>
      <c r="B214" s="154">
        <v>-1356709</v>
      </c>
      <c r="C214" s="154">
        <v>-1202205</v>
      </c>
      <c r="D214" s="154">
        <v>-154504</v>
      </c>
      <c r="E214" s="154">
        <v>565009</v>
      </c>
      <c r="F214" s="154">
        <v>-1921718</v>
      </c>
      <c r="G214" s="154"/>
    </row>
    <row r="215" spans="1:7">
      <c r="A215" s="151" t="s">
        <v>539</v>
      </c>
      <c r="B215" s="154">
        <v>8236743</v>
      </c>
      <c r="C215" s="154">
        <v>8294817</v>
      </c>
      <c r="D215" s="154">
        <v>-58074</v>
      </c>
      <c r="E215" s="154">
        <v>10899391</v>
      </c>
      <c r="F215" s="154">
        <v>-2662648</v>
      </c>
      <c r="G215" s="154"/>
    </row>
    <row r="216" spans="1:7">
      <c r="A216" s="151" t="s">
        <v>540</v>
      </c>
      <c r="B216" s="154">
        <v>-8584643</v>
      </c>
      <c r="C216" s="154">
        <v>-8742762</v>
      </c>
      <c r="D216" s="154">
        <v>158119</v>
      </c>
      <c r="E216" s="154">
        <v>-5928664</v>
      </c>
      <c r="F216" s="154">
        <v>-2655979</v>
      </c>
      <c r="G216" s="154"/>
    </row>
    <row r="217" spans="1:7">
      <c r="A217" s="151" t="s">
        <v>541</v>
      </c>
      <c r="B217" s="154">
        <v>21767478</v>
      </c>
      <c r="C217" s="154">
        <v>22003131</v>
      </c>
      <c r="D217" s="154">
        <v>-235653</v>
      </c>
      <c r="E217" s="154">
        <v>21447082</v>
      </c>
      <c r="F217" s="154">
        <v>320396</v>
      </c>
      <c r="G217" s="154"/>
    </row>
    <row r="218" spans="1:7">
      <c r="A218" s="151" t="s">
        <v>542</v>
      </c>
      <c r="B218" s="154">
        <v>8991570</v>
      </c>
      <c r="C218" s="154">
        <v>8546212</v>
      </c>
      <c r="D218" s="154">
        <v>445358</v>
      </c>
      <c r="E218" s="154">
        <v>12126038</v>
      </c>
      <c r="F218" s="154">
        <v>-3134468</v>
      </c>
      <c r="G218" s="154"/>
    </row>
    <row r="219" spans="1:7">
      <c r="A219" s="151" t="s">
        <v>543</v>
      </c>
      <c r="B219" s="154">
        <v>19372030</v>
      </c>
      <c r="C219" s="154">
        <v>18835196</v>
      </c>
      <c r="D219" s="154">
        <v>536834</v>
      </c>
      <c r="E219" s="154">
        <v>15764385</v>
      </c>
      <c r="F219" s="154">
        <v>3607645</v>
      </c>
      <c r="G219" s="154"/>
    </row>
    <row r="220" spans="1:7">
      <c r="A220" s="151" t="s">
        <v>544</v>
      </c>
      <c r="B220" s="154">
        <v>2784278</v>
      </c>
      <c r="C220" s="154">
        <v>2136265</v>
      </c>
      <c r="D220" s="154">
        <v>648013</v>
      </c>
      <c r="E220" s="154">
        <v>383923</v>
      </c>
      <c r="F220" s="154">
        <v>2400355</v>
      </c>
      <c r="G220" s="154"/>
    </row>
    <row r="221" spans="1:7" ht="27" customHeight="1">
      <c r="A221" s="145" t="s">
        <v>545</v>
      </c>
      <c r="B221" s="154"/>
      <c r="C221" s="154"/>
      <c r="D221" s="154"/>
      <c r="E221" s="154"/>
      <c r="F221" s="154"/>
      <c r="G221" s="154"/>
    </row>
    <row r="222" spans="1:7">
      <c r="A222" s="151" t="s">
        <v>546</v>
      </c>
      <c r="B222" s="154">
        <v>-637471</v>
      </c>
      <c r="C222" s="154">
        <v>-537253</v>
      </c>
      <c r="D222" s="154">
        <v>-100218</v>
      </c>
      <c r="E222" s="154">
        <v>-255370</v>
      </c>
      <c r="F222" s="154">
        <v>-382101</v>
      </c>
      <c r="G222" s="154"/>
    </row>
    <row r="223" spans="1:7">
      <c r="A223" s="151" t="s">
        <v>547</v>
      </c>
      <c r="B223" s="154">
        <v>10544853</v>
      </c>
      <c r="C223" s="154">
        <v>10017952</v>
      </c>
      <c r="D223" s="154">
        <v>526901</v>
      </c>
      <c r="E223" s="154">
        <v>8680228</v>
      </c>
      <c r="F223" s="154">
        <v>1864625</v>
      </c>
      <c r="G223" s="154"/>
    </row>
    <row r="224" spans="1:7">
      <c r="A224" s="151" t="s">
        <v>548</v>
      </c>
      <c r="B224" s="154">
        <v>-4156905</v>
      </c>
      <c r="C224" s="154">
        <v>-4628786</v>
      </c>
      <c r="D224" s="154">
        <v>471881</v>
      </c>
      <c r="E224" s="154">
        <v>-9691352</v>
      </c>
      <c r="F224" s="154">
        <v>5534447</v>
      </c>
      <c r="G224" s="154"/>
    </row>
    <row r="225" spans="1:7">
      <c r="A225" s="151" t="s">
        <v>549</v>
      </c>
      <c r="B225" s="154">
        <v>6010343</v>
      </c>
      <c r="C225" s="154">
        <v>5488946</v>
      </c>
      <c r="D225" s="154">
        <v>521397</v>
      </c>
      <c r="E225" s="154">
        <v>4134927</v>
      </c>
      <c r="F225" s="154">
        <v>1875416</v>
      </c>
      <c r="G225" s="154"/>
    </row>
    <row r="226" spans="1:7">
      <c r="A226" s="151" t="s">
        <v>550</v>
      </c>
      <c r="B226" s="154">
        <v>10645853</v>
      </c>
      <c r="C226" s="154">
        <v>10039005</v>
      </c>
      <c r="D226" s="154">
        <v>606848</v>
      </c>
      <c r="E226" s="154">
        <v>11231554</v>
      </c>
      <c r="F226" s="154">
        <v>-585701</v>
      </c>
      <c r="G226" s="154"/>
    </row>
    <row r="227" spans="1:7">
      <c r="A227" s="151" t="s">
        <v>551</v>
      </c>
      <c r="B227" s="154">
        <v>31034367</v>
      </c>
      <c r="C227" s="154">
        <v>30901090</v>
      </c>
      <c r="D227" s="154">
        <v>133277</v>
      </c>
      <c r="E227" s="154">
        <v>30187980</v>
      </c>
      <c r="F227" s="154">
        <v>846387</v>
      </c>
      <c r="G227" s="154"/>
    </row>
    <row r="228" spans="1:7">
      <c r="A228" s="151" t="s">
        <v>552</v>
      </c>
      <c r="B228" s="154">
        <v>5660427</v>
      </c>
      <c r="C228" s="154">
        <v>5475069</v>
      </c>
      <c r="D228" s="154">
        <v>185358</v>
      </c>
      <c r="E228" s="154">
        <v>4627912</v>
      </c>
      <c r="F228" s="154">
        <v>1032515</v>
      </c>
      <c r="G228" s="154"/>
    </row>
    <row r="229" spans="1:7">
      <c r="A229" s="151" t="s">
        <v>553</v>
      </c>
      <c r="B229" s="154">
        <v>2013489</v>
      </c>
      <c r="C229" s="154">
        <v>-4076032</v>
      </c>
      <c r="D229" s="154">
        <v>6089521</v>
      </c>
      <c r="E229" s="154">
        <v>3645946</v>
      </c>
      <c r="F229" s="154">
        <v>-1632457</v>
      </c>
      <c r="G229" s="154"/>
    </row>
    <row r="230" spans="1:7">
      <c r="A230" s="151" t="s">
        <v>554</v>
      </c>
      <c r="B230" s="154">
        <v>58409547</v>
      </c>
      <c r="C230" s="154">
        <v>57637480</v>
      </c>
      <c r="D230" s="154">
        <v>772067</v>
      </c>
      <c r="E230" s="154">
        <v>56657935</v>
      </c>
      <c r="F230" s="154">
        <v>1751612</v>
      </c>
      <c r="G230" s="154"/>
    </row>
    <row r="231" spans="1:7">
      <c r="A231" s="151" t="s">
        <v>555</v>
      </c>
      <c r="B231" s="154">
        <v>1109748</v>
      </c>
      <c r="C231" s="154">
        <v>793497</v>
      </c>
      <c r="D231" s="154">
        <v>316251</v>
      </c>
      <c r="E231" s="154">
        <v>-1158560</v>
      </c>
      <c r="F231" s="154">
        <v>2268308</v>
      </c>
      <c r="G231" s="154"/>
    </row>
    <row r="232" spans="1:7">
      <c r="A232" s="151" t="s">
        <v>556</v>
      </c>
      <c r="B232" s="154">
        <v>7224149</v>
      </c>
      <c r="C232" s="154">
        <v>6822060</v>
      </c>
      <c r="D232" s="154">
        <v>402089</v>
      </c>
      <c r="E232" s="154">
        <v>9718109</v>
      </c>
      <c r="F232" s="154">
        <v>-2493960</v>
      </c>
      <c r="G232" s="154"/>
    </row>
    <row r="233" spans="1:7">
      <c r="A233" s="151" t="s">
        <v>557</v>
      </c>
      <c r="B233" s="154">
        <v>235143890</v>
      </c>
      <c r="C233" s="154">
        <v>238866171</v>
      </c>
      <c r="D233" s="154">
        <v>-3722281</v>
      </c>
      <c r="E233" s="154">
        <v>224627156</v>
      </c>
      <c r="F233" s="154">
        <v>10516734</v>
      </c>
      <c r="G233" s="154"/>
    </row>
    <row r="234" spans="1:7" ht="27" customHeight="1">
      <c r="A234" s="145" t="s">
        <v>558</v>
      </c>
      <c r="B234" s="154"/>
      <c r="C234" s="154"/>
      <c r="D234" s="154"/>
      <c r="E234" s="154"/>
      <c r="F234" s="154"/>
      <c r="G234" s="154"/>
    </row>
    <row r="235" spans="1:7">
      <c r="A235" s="151" t="s">
        <v>559</v>
      </c>
      <c r="B235" s="154">
        <v>-9152031</v>
      </c>
      <c r="C235" s="154">
        <v>-9817360</v>
      </c>
      <c r="D235" s="154">
        <v>665329</v>
      </c>
      <c r="E235" s="154">
        <v>-4698327</v>
      </c>
      <c r="F235" s="154">
        <v>-4453704</v>
      </c>
      <c r="G235" s="154"/>
    </row>
    <row r="236" spans="1:7">
      <c r="A236" s="151" t="s">
        <v>560</v>
      </c>
      <c r="B236" s="154">
        <v>1088169</v>
      </c>
      <c r="C236" s="154">
        <v>86504</v>
      </c>
      <c r="D236" s="154">
        <v>1001665</v>
      </c>
      <c r="E236" s="154">
        <v>-24245</v>
      </c>
      <c r="F236" s="154">
        <v>1112414</v>
      </c>
      <c r="G236" s="154"/>
    </row>
    <row r="237" spans="1:7">
      <c r="A237" s="151" t="s">
        <v>561</v>
      </c>
      <c r="B237" s="154">
        <v>40672402</v>
      </c>
      <c r="C237" s="154">
        <v>41084391</v>
      </c>
      <c r="D237" s="154">
        <v>-411989</v>
      </c>
      <c r="E237" s="154">
        <v>37897566</v>
      </c>
      <c r="F237" s="154">
        <v>2774836</v>
      </c>
      <c r="G237" s="154"/>
    </row>
    <row r="238" spans="1:7">
      <c r="A238" s="151" t="s">
        <v>562</v>
      </c>
      <c r="B238" s="154">
        <v>34515023</v>
      </c>
      <c r="C238" s="154">
        <v>34282480</v>
      </c>
      <c r="D238" s="154">
        <v>232543</v>
      </c>
      <c r="E238" s="154">
        <v>37173135</v>
      </c>
      <c r="F238" s="154">
        <v>-2658112</v>
      </c>
      <c r="G238" s="154"/>
    </row>
    <row r="239" spans="1:7">
      <c r="A239" s="151" t="s">
        <v>563</v>
      </c>
      <c r="B239" s="154">
        <v>12177068</v>
      </c>
      <c r="C239" s="154">
        <v>9822739</v>
      </c>
      <c r="D239" s="154">
        <v>2354329</v>
      </c>
      <c r="E239" s="154">
        <v>9036486</v>
      </c>
      <c r="F239" s="154">
        <v>3140582</v>
      </c>
      <c r="G239" s="154"/>
    </row>
    <row r="240" spans="1:7">
      <c r="A240" s="151" t="s">
        <v>564</v>
      </c>
      <c r="B240" s="154">
        <v>-6103237</v>
      </c>
      <c r="C240" s="154">
        <v>-6269750</v>
      </c>
      <c r="D240" s="154">
        <v>166513</v>
      </c>
      <c r="E240" s="154">
        <v>-4865495</v>
      </c>
      <c r="F240" s="154">
        <v>-1237742</v>
      </c>
      <c r="G240" s="154"/>
    </row>
    <row r="241" spans="1:7">
      <c r="A241" s="151" t="s">
        <v>565</v>
      </c>
      <c r="B241" s="154">
        <v>4348085</v>
      </c>
      <c r="C241" s="154">
        <v>3721602</v>
      </c>
      <c r="D241" s="154">
        <v>626483</v>
      </c>
      <c r="E241" s="154">
        <v>2705002</v>
      </c>
      <c r="F241" s="154">
        <v>1643083</v>
      </c>
      <c r="G241" s="154"/>
    </row>
    <row r="242" spans="1:7">
      <c r="A242" s="151" t="s">
        <v>566</v>
      </c>
      <c r="B242" s="154">
        <v>-6978107</v>
      </c>
      <c r="C242" s="154">
        <v>-7150368</v>
      </c>
      <c r="D242" s="154">
        <v>172261</v>
      </c>
      <c r="E242" s="154">
        <v>-5998710</v>
      </c>
      <c r="F242" s="154">
        <v>-979397</v>
      </c>
      <c r="G242" s="154"/>
    </row>
    <row r="243" spans="1:7">
      <c r="A243" s="151" t="s">
        <v>567</v>
      </c>
      <c r="B243" s="154">
        <v>-19189295</v>
      </c>
      <c r="C243" s="154">
        <v>-19344577</v>
      </c>
      <c r="D243" s="154">
        <v>155282</v>
      </c>
      <c r="E243" s="154">
        <v>-16808792</v>
      </c>
      <c r="F243" s="154">
        <v>-2380503</v>
      </c>
      <c r="G243" s="154"/>
    </row>
    <row r="244" spans="1:7">
      <c r="A244" s="151" t="s">
        <v>568</v>
      </c>
      <c r="B244" s="154">
        <v>-122971824</v>
      </c>
      <c r="C244" s="154">
        <v>-123521675</v>
      </c>
      <c r="D244" s="154">
        <v>549851</v>
      </c>
      <c r="E244" s="154">
        <v>-124569273</v>
      </c>
      <c r="F244" s="154">
        <v>1597449</v>
      </c>
      <c r="G244" s="154"/>
    </row>
    <row r="245" spans="1:7" ht="27" customHeight="1">
      <c r="A245" s="145" t="s">
        <v>569</v>
      </c>
      <c r="B245" s="154"/>
      <c r="C245" s="154"/>
      <c r="D245" s="154"/>
      <c r="E245" s="154"/>
      <c r="F245" s="154"/>
      <c r="G245" s="154"/>
    </row>
    <row r="246" spans="1:7">
      <c r="A246" s="151" t="s">
        <v>570</v>
      </c>
      <c r="B246" s="154">
        <v>2928634</v>
      </c>
      <c r="C246" s="154">
        <v>1687792</v>
      </c>
      <c r="D246" s="154">
        <v>1240842</v>
      </c>
      <c r="E246" s="154">
        <v>-5500482</v>
      </c>
      <c r="F246" s="154">
        <v>8429116</v>
      </c>
      <c r="G246" s="154"/>
    </row>
    <row r="247" spans="1:7">
      <c r="A247" s="151" t="s">
        <v>571</v>
      </c>
      <c r="B247" s="154">
        <v>75178965</v>
      </c>
      <c r="C247" s="154">
        <v>73016516</v>
      </c>
      <c r="D247" s="154">
        <v>2162449</v>
      </c>
      <c r="E247" s="154">
        <v>74117091</v>
      </c>
      <c r="F247" s="154">
        <v>1061874</v>
      </c>
      <c r="G247" s="154"/>
    </row>
    <row r="248" spans="1:7">
      <c r="A248" s="151" t="s">
        <v>572</v>
      </c>
      <c r="B248" s="154">
        <v>30769440</v>
      </c>
      <c r="C248" s="154">
        <v>28880945</v>
      </c>
      <c r="D248" s="154">
        <v>1888495</v>
      </c>
      <c r="E248" s="154">
        <v>34548510</v>
      </c>
      <c r="F248" s="154">
        <v>-3779070</v>
      </c>
      <c r="G248" s="154"/>
    </row>
    <row r="249" spans="1:7">
      <c r="A249" s="151" t="s">
        <v>573</v>
      </c>
      <c r="B249" s="154">
        <v>4013004</v>
      </c>
      <c r="C249" s="154">
        <v>3753963</v>
      </c>
      <c r="D249" s="154">
        <v>259041</v>
      </c>
      <c r="E249" s="154">
        <v>3661323</v>
      </c>
      <c r="F249" s="154">
        <v>351681</v>
      </c>
      <c r="G249" s="154"/>
    </row>
    <row r="250" spans="1:7">
      <c r="A250" s="151" t="s">
        <v>574</v>
      </c>
      <c r="B250" s="154">
        <v>6974778</v>
      </c>
      <c r="C250" s="154">
        <v>6345508</v>
      </c>
      <c r="D250" s="154">
        <v>629270</v>
      </c>
      <c r="E250" s="154">
        <v>10301811</v>
      </c>
      <c r="F250" s="154">
        <v>-3327033</v>
      </c>
      <c r="G250" s="154"/>
    </row>
    <row r="251" spans="1:7">
      <c r="A251" s="151" t="s">
        <v>575</v>
      </c>
      <c r="B251" s="154">
        <v>-45953659</v>
      </c>
      <c r="C251" s="154">
        <v>-46039059</v>
      </c>
      <c r="D251" s="154">
        <v>85400</v>
      </c>
      <c r="E251" s="154">
        <v>-41750909</v>
      </c>
      <c r="F251" s="154">
        <v>-4202750</v>
      </c>
      <c r="G251" s="154"/>
    </row>
    <row r="252" spans="1:7">
      <c r="A252" s="151" t="s">
        <v>576</v>
      </c>
      <c r="B252" s="154">
        <v>17662984</v>
      </c>
      <c r="C252" s="154">
        <v>17692765</v>
      </c>
      <c r="D252" s="154">
        <v>-29781</v>
      </c>
      <c r="E252" s="154">
        <v>21416071</v>
      </c>
      <c r="F252" s="154">
        <v>-3753087</v>
      </c>
      <c r="G252" s="154"/>
    </row>
    <row r="253" spans="1:7">
      <c r="A253" s="151" t="s">
        <v>577</v>
      </c>
      <c r="B253" s="154">
        <v>-3372939</v>
      </c>
      <c r="C253" s="154">
        <v>-3487229</v>
      </c>
      <c r="D253" s="154">
        <v>114290</v>
      </c>
      <c r="E253" s="154">
        <v>-2297487</v>
      </c>
      <c r="F253" s="154">
        <v>-1075452</v>
      </c>
      <c r="G253" s="154"/>
    </row>
    <row r="254" spans="1:7">
      <c r="A254" s="151" t="s">
        <v>578</v>
      </c>
      <c r="B254" s="154">
        <v>35571315</v>
      </c>
      <c r="C254" s="154">
        <v>35135487</v>
      </c>
      <c r="D254" s="154">
        <v>435828</v>
      </c>
      <c r="E254" s="154">
        <v>40461320</v>
      </c>
      <c r="F254" s="154">
        <v>-4890005</v>
      </c>
      <c r="G254" s="154"/>
    </row>
    <row r="255" spans="1:7">
      <c r="A255" s="151" t="s">
        <v>579</v>
      </c>
      <c r="B255" s="154">
        <v>-9041875</v>
      </c>
      <c r="C255" s="154">
        <v>-9577013</v>
      </c>
      <c r="D255" s="154">
        <v>535138</v>
      </c>
      <c r="E255" s="154">
        <v>-7023878</v>
      </c>
      <c r="F255" s="154">
        <v>-2017997</v>
      </c>
      <c r="G255" s="154"/>
    </row>
    <row r="256" spans="1:7">
      <c r="A256" s="151" t="s">
        <v>580</v>
      </c>
      <c r="B256" s="154">
        <v>8205747</v>
      </c>
      <c r="C256" s="154">
        <v>8080701</v>
      </c>
      <c r="D256" s="154">
        <v>125046</v>
      </c>
      <c r="E256" s="154">
        <v>7569503</v>
      </c>
      <c r="F256" s="154">
        <v>636244</v>
      </c>
      <c r="G256" s="154"/>
    </row>
    <row r="257" spans="1:7">
      <c r="A257" s="151" t="s">
        <v>581</v>
      </c>
      <c r="B257" s="154">
        <v>-2240385</v>
      </c>
      <c r="C257" s="154">
        <v>-2857313</v>
      </c>
      <c r="D257" s="154">
        <v>616928</v>
      </c>
      <c r="E257" s="154">
        <v>-3809366</v>
      </c>
      <c r="F257" s="154">
        <v>1568981</v>
      </c>
      <c r="G257" s="154"/>
    </row>
    <row r="258" spans="1:7">
      <c r="A258" s="151" t="s">
        <v>582</v>
      </c>
      <c r="B258" s="154">
        <v>-5811025</v>
      </c>
      <c r="C258" s="154">
        <v>-5952753</v>
      </c>
      <c r="D258" s="154">
        <v>141728</v>
      </c>
      <c r="E258" s="154">
        <v>-4540579</v>
      </c>
      <c r="F258" s="154">
        <v>-1270446</v>
      </c>
      <c r="G258" s="154"/>
    </row>
    <row r="259" spans="1:7">
      <c r="A259" s="151" t="s">
        <v>583</v>
      </c>
      <c r="B259" s="154">
        <v>8748864</v>
      </c>
      <c r="C259" s="154">
        <v>8630828</v>
      </c>
      <c r="D259" s="154">
        <v>118036</v>
      </c>
      <c r="E259" s="154">
        <v>6700127</v>
      </c>
      <c r="F259" s="154">
        <v>2048737</v>
      </c>
      <c r="G259" s="154"/>
    </row>
    <row r="260" spans="1:7">
      <c r="A260" s="151" t="s">
        <v>584</v>
      </c>
      <c r="B260" s="154">
        <v>-15088886</v>
      </c>
      <c r="C260" s="154">
        <v>-15398790</v>
      </c>
      <c r="D260" s="154">
        <v>309904</v>
      </c>
      <c r="E260" s="154">
        <v>-13558736</v>
      </c>
      <c r="F260" s="154">
        <v>-1530150</v>
      </c>
      <c r="G260" s="154"/>
    </row>
    <row r="261" spans="1:7" ht="27" customHeight="1">
      <c r="A261" s="145" t="s">
        <v>585</v>
      </c>
      <c r="B261" s="154"/>
      <c r="C261" s="154"/>
      <c r="D261" s="154"/>
      <c r="E261" s="154"/>
      <c r="F261" s="154"/>
      <c r="G261" s="154"/>
    </row>
    <row r="262" spans="1:7">
      <c r="A262" s="151" t="s">
        <v>586</v>
      </c>
      <c r="B262" s="154">
        <v>22603991</v>
      </c>
      <c r="C262" s="154">
        <v>21959603</v>
      </c>
      <c r="D262" s="154">
        <v>644388</v>
      </c>
      <c r="E262" s="154">
        <v>17914000</v>
      </c>
      <c r="F262" s="154">
        <v>4689991</v>
      </c>
      <c r="G262" s="154"/>
    </row>
    <row r="263" spans="1:7">
      <c r="A263" s="151" t="s">
        <v>587</v>
      </c>
      <c r="B263" s="154">
        <v>26927457</v>
      </c>
      <c r="C263" s="154">
        <v>25892226</v>
      </c>
      <c r="D263" s="154">
        <v>1035231</v>
      </c>
      <c r="E263" s="154">
        <v>6232412</v>
      </c>
      <c r="F263" s="154">
        <v>20695045</v>
      </c>
      <c r="G263" s="154"/>
    </row>
    <row r="264" spans="1:7">
      <c r="A264" s="151" t="s">
        <v>588</v>
      </c>
      <c r="B264" s="154">
        <v>6211241</v>
      </c>
      <c r="C264" s="154">
        <v>5933633</v>
      </c>
      <c r="D264" s="154">
        <v>277608</v>
      </c>
      <c r="E264" s="154">
        <v>8194782</v>
      </c>
      <c r="F264" s="154">
        <v>-1983541</v>
      </c>
      <c r="G264" s="154"/>
    </row>
    <row r="265" spans="1:7">
      <c r="A265" s="151" t="s">
        <v>589</v>
      </c>
      <c r="B265" s="154">
        <v>79682459</v>
      </c>
      <c r="C265" s="154">
        <v>78481484</v>
      </c>
      <c r="D265" s="154">
        <v>1200975</v>
      </c>
      <c r="E265" s="154">
        <v>74484987</v>
      </c>
      <c r="F265" s="154">
        <v>5197472</v>
      </c>
      <c r="G265" s="154"/>
    </row>
    <row r="266" spans="1:7">
      <c r="A266" s="151" t="s">
        <v>590</v>
      </c>
      <c r="B266" s="154">
        <v>25252577</v>
      </c>
      <c r="C266" s="154">
        <v>24607744</v>
      </c>
      <c r="D266" s="154">
        <v>644833</v>
      </c>
      <c r="E266" s="154">
        <v>22694778</v>
      </c>
      <c r="F266" s="154">
        <v>2557799</v>
      </c>
      <c r="G266" s="154"/>
    </row>
    <row r="267" spans="1:7">
      <c r="A267" s="151" t="s">
        <v>591</v>
      </c>
      <c r="B267" s="154">
        <v>-147531</v>
      </c>
      <c r="C267" s="154">
        <v>-693412</v>
      </c>
      <c r="D267" s="154">
        <v>545881</v>
      </c>
      <c r="E267" s="154">
        <v>-928319</v>
      </c>
      <c r="F267" s="154">
        <v>780788</v>
      </c>
      <c r="G267" s="154"/>
    </row>
    <row r="268" spans="1:7">
      <c r="A268" s="151" t="s">
        <v>592</v>
      </c>
      <c r="B268" s="154">
        <v>5494796</v>
      </c>
      <c r="C268" s="154">
        <v>5302743</v>
      </c>
      <c r="D268" s="154">
        <v>192053</v>
      </c>
      <c r="E268" s="154">
        <v>4599598</v>
      </c>
      <c r="F268" s="154">
        <v>895198</v>
      </c>
      <c r="G268" s="154"/>
    </row>
    <row r="269" spans="1:7">
      <c r="A269" s="151" t="s">
        <v>593</v>
      </c>
      <c r="B269" s="154">
        <v>2767583</v>
      </c>
      <c r="C269" s="154">
        <v>1907444</v>
      </c>
      <c r="D269" s="154">
        <v>860139</v>
      </c>
      <c r="E269" s="154">
        <v>2669850</v>
      </c>
      <c r="F269" s="154">
        <v>97733</v>
      </c>
      <c r="G269" s="154"/>
    </row>
    <row r="270" spans="1:7">
      <c r="A270" s="151" t="s">
        <v>594</v>
      </c>
      <c r="B270" s="154">
        <v>-33403007</v>
      </c>
      <c r="C270" s="154">
        <v>-34966149</v>
      </c>
      <c r="D270" s="154">
        <v>1563142</v>
      </c>
      <c r="E270" s="154">
        <v>-47394616</v>
      </c>
      <c r="F270" s="154">
        <v>13991609</v>
      </c>
      <c r="G270" s="154"/>
    </row>
    <row r="271" spans="1:7">
      <c r="A271" s="151" t="s">
        <v>595</v>
      </c>
      <c r="B271" s="154">
        <v>38456003</v>
      </c>
      <c r="C271" s="154">
        <v>36498063</v>
      </c>
      <c r="D271" s="154">
        <v>1957940</v>
      </c>
      <c r="E271" s="154">
        <v>35270790</v>
      </c>
      <c r="F271" s="154">
        <v>3185213</v>
      </c>
      <c r="G271" s="154"/>
    </row>
    <row r="272" spans="1:7" ht="27" customHeight="1">
      <c r="A272" s="145" t="s">
        <v>596</v>
      </c>
      <c r="B272" s="154"/>
      <c r="C272" s="154"/>
      <c r="D272" s="154"/>
      <c r="E272" s="154"/>
      <c r="F272" s="154"/>
      <c r="G272" s="154"/>
    </row>
    <row r="273" spans="1:7">
      <c r="A273" s="151" t="s">
        <v>597</v>
      </c>
      <c r="B273" s="154">
        <v>75040661</v>
      </c>
      <c r="C273" s="154">
        <v>73961196</v>
      </c>
      <c r="D273" s="154">
        <v>1079465</v>
      </c>
      <c r="E273" s="154">
        <v>69546350</v>
      </c>
      <c r="F273" s="154">
        <v>5494311</v>
      </c>
      <c r="G273" s="154"/>
    </row>
    <row r="274" spans="1:7">
      <c r="A274" s="151" t="s">
        <v>598</v>
      </c>
      <c r="B274" s="154">
        <v>50739117</v>
      </c>
      <c r="C274" s="154">
        <v>50091236</v>
      </c>
      <c r="D274" s="154">
        <v>647881</v>
      </c>
      <c r="E274" s="154">
        <v>40903874</v>
      </c>
      <c r="F274" s="154">
        <v>9835243</v>
      </c>
      <c r="G274" s="154"/>
    </row>
    <row r="275" spans="1:7">
      <c r="A275" s="151" t="s">
        <v>599</v>
      </c>
      <c r="B275" s="154">
        <v>30608607</v>
      </c>
      <c r="C275" s="154">
        <v>29896218</v>
      </c>
      <c r="D275" s="154">
        <v>712389</v>
      </c>
      <c r="E275" s="154">
        <v>33090941</v>
      </c>
      <c r="F275" s="154">
        <v>-2482334</v>
      </c>
      <c r="G275" s="154"/>
    </row>
    <row r="276" spans="1:7">
      <c r="A276" s="151" t="s">
        <v>600</v>
      </c>
      <c r="B276" s="154">
        <v>30902365</v>
      </c>
      <c r="C276" s="154">
        <v>28276298</v>
      </c>
      <c r="D276" s="154">
        <v>2626067</v>
      </c>
      <c r="E276" s="154">
        <v>15048114</v>
      </c>
      <c r="F276" s="154">
        <v>15854251</v>
      </c>
      <c r="G276" s="154"/>
    </row>
    <row r="277" spans="1:7">
      <c r="A277" s="151" t="s">
        <v>601</v>
      </c>
      <c r="B277" s="154">
        <v>-14157665</v>
      </c>
      <c r="C277" s="154">
        <v>-14902503</v>
      </c>
      <c r="D277" s="154">
        <v>744838</v>
      </c>
      <c r="E277" s="154">
        <v>-16753933</v>
      </c>
      <c r="F277" s="154">
        <v>2596268</v>
      </c>
      <c r="G277" s="154"/>
    </row>
    <row r="278" spans="1:7">
      <c r="A278" s="151" t="s">
        <v>602</v>
      </c>
      <c r="B278" s="154">
        <v>6959225</v>
      </c>
      <c r="C278" s="154">
        <v>6735762</v>
      </c>
      <c r="D278" s="154">
        <v>223463</v>
      </c>
      <c r="E278" s="154">
        <v>4207382</v>
      </c>
      <c r="F278" s="154">
        <v>2751843</v>
      </c>
      <c r="G278" s="154"/>
    </row>
    <row r="279" spans="1:7">
      <c r="A279" s="151" t="s">
        <v>603</v>
      </c>
      <c r="B279" s="154">
        <v>65115102</v>
      </c>
      <c r="C279" s="154">
        <v>63466531</v>
      </c>
      <c r="D279" s="154">
        <v>1648571</v>
      </c>
      <c r="E279" s="154">
        <v>65487454</v>
      </c>
      <c r="F279" s="154">
        <v>-372352</v>
      </c>
      <c r="G279" s="154"/>
    </row>
    <row r="280" spans="1:7" ht="27" customHeight="1">
      <c r="A280" s="145" t="s">
        <v>604</v>
      </c>
      <c r="B280" s="154"/>
      <c r="C280" s="154"/>
      <c r="D280" s="154"/>
      <c r="E280" s="154"/>
      <c r="F280" s="154"/>
      <c r="G280" s="154"/>
    </row>
    <row r="281" spans="1:7">
      <c r="A281" s="151" t="s">
        <v>605</v>
      </c>
      <c r="B281" s="154">
        <v>10097786</v>
      </c>
      <c r="C281" s="154">
        <v>10080011</v>
      </c>
      <c r="D281" s="154">
        <v>17775</v>
      </c>
      <c r="E281" s="154">
        <v>12879054</v>
      </c>
      <c r="F281" s="154">
        <v>-2781268</v>
      </c>
      <c r="G281" s="154"/>
    </row>
    <row r="282" spans="1:7">
      <c r="A282" s="151" t="s">
        <v>606</v>
      </c>
      <c r="B282" s="154">
        <v>-6044518</v>
      </c>
      <c r="C282" s="154">
        <v>-6539063</v>
      </c>
      <c r="D282" s="154">
        <v>494545</v>
      </c>
      <c r="E282" s="154">
        <v>-2669170</v>
      </c>
      <c r="F282" s="154">
        <v>-3375348</v>
      </c>
      <c r="G282" s="154"/>
    </row>
    <row r="283" spans="1:7">
      <c r="A283" s="151" t="s">
        <v>607</v>
      </c>
      <c r="B283" s="154">
        <v>1657006</v>
      </c>
      <c r="C283" s="154">
        <v>1361134</v>
      </c>
      <c r="D283" s="154">
        <v>295872</v>
      </c>
      <c r="E283" s="154">
        <v>4654936</v>
      </c>
      <c r="F283" s="154">
        <v>-2997930</v>
      </c>
      <c r="G283" s="154"/>
    </row>
    <row r="284" spans="1:7">
      <c r="A284" s="151" t="s">
        <v>608</v>
      </c>
      <c r="B284" s="154">
        <v>12863063</v>
      </c>
      <c r="C284" s="154">
        <v>13015695</v>
      </c>
      <c r="D284" s="154">
        <v>-152632</v>
      </c>
      <c r="E284" s="154">
        <v>12502296</v>
      </c>
      <c r="F284" s="154">
        <v>360767</v>
      </c>
      <c r="G284" s="154"/>
    </row>
    <row r="285" spans="1:7">
      <c r="A285" s="151" t="s">
        <v>609</v>
      </c>
      <c r="B285" s="154">
        <v>-28469483</v>
      </c>
      <c r="C285" s="154">
        <v>-28423962</v>
      </c>
      <c r="D285" s="154">
        <v>-45521</v>
      </c>
      <c r="E285" s="154">
        <v>-28643400</v>
      </c>
      <c r="F285" s="154">
        <v>173917</v>
      </c>
      <c r="G285" s="154"/>
    </row>
    <row r="286" spans="1:7">
      <c r="A286" s="151" t="s">
        <v>610</v>
      </c>
      <c r="B286" s="154">
        <v>11530804</v>
      </c>
      <c r="C286" s="154">
        <v>10924891</v>
      </c>
      <c r="D286" s="154">
        <v>605913</v>
      </c>
      <c r="E286" s="154">
        <v>11582282</v>
      </c>
      <c r="F286" s="154">
        <v>-51478</v>
      </c>
      <c r="G286" s="154"/>
    </row>
    <row r="287" spans="1:7">
      <c r="A287" s="151" t="s">
        <v>611</v>
      </c>
      <c r="B287" s="154">
        <v>-40529393</v>
      </c>
      <c r="C287" s="154">
        <v>-39621919</v>
      </c>
      <c r="D287" s="154">
        <v>-907474</v>
      </c>
      <c r="E287" s="154">
        <v>-35295645</v>
      </c>
      <c r="F287" s="154">
        <v>-5233748</v>
      </c>
      <c r="G287" s="154"/>
    </row>
    <row r="288" spans="1:7">
      <c r="A288" s="151" t="s">
        <v>612</v>
      </c>
      <c r="B288" s="154">
        <v>451278520</v>
      </c>
      <c r="C288" s="154">
        <v>451389647</v>
      </c>
      <c r="D288" s="154">
        <v>-111127</v>
      </c>
      <c r="E288" s="154">
        <v>429514450</v>
      </c>
      <c r="F288" s="154">
        <v>21764070</v>
      </c>
      <c r="G288" s="154"/>
    </row>
    <row r="289" spans="1:7" ht="27" customHeight="1">
      <c r="A289" s="145" t="s">
        <v>613</v>
      </c>
      <c r="B289" s="154"/>
      <c r="C289" s="154"/>
      <c r="D289" s="154"/>
      <c r="E289" s="154"/>
      <c r="F289" s="154"/>
      <c r="G289" s="154"/>
    </row>
    <row r="290" spans="1:7">
      <c r="A290" s="151" t="s">
        <v>614</v>
      </c>
      <c r="B290" s="154">
        <v>-12211135</v>
      </c>
      <c r="C290" s="154">
        <v>-12166001</v>
      </c>
      <c r="D290" s="154">
        <v>-45134</v>
      </c>
      <c r="E290" s="154">
        <v>-11404321</v>
      </c>
      <c r="F290" s="154">
        <v>-806814</v>
      </c>
      <c r="G290" s="154"/>
    </row>
    <row r="291" spans="1:7">
      <c r="A291" s="151" t="s">
        <v>615</v>
      </c>
      <c r="B291" s="154">
        <v>-1263441</v>
      </c>
      <c r="C291" s="154">
        <v>-1565803</v>
      </c>
      <c r="D291" s="154">
        <v>302362</v>
      </c>
      <c r="E291" s="154">
        <v>-2078913</v>
      </c>
      <c r="F291" s="154">
        <v>815472</v>
      </c>
      <c r="G291" s="154"/>
    </row>
    <row r="292" spans="1:7">
      <c r="A292" s="151" t="s">
        <v>616</v>
      </c>
      <c r="B292" s="154">
        <v>66727647</v>
      </c>
      <c r="C292" s="154">
        <v>66118980</v>
      </c>
      <c r="D292" s="154">
        <v>608667</v>
      </c>
      <c r="E292" s="154">
        <v>62257602</v>
      </c>
      <c r="F292" s="154">
        <v>4470045</v>
      </c>
      <c r="G292" s="154"/>
    </row>
    <row r="293" spans="1:7">
      <c r="A293" s="151" t="s">
        <v>617</v>
      </c>
      <c r="B293" s="154">
        <v>-7390618</v>
      </c>
      <c r="C293" s="154">
        <v>-7536541</v>
      </c>
      <c r="D293" s="154">
        <v>145923</v>
      </c>
      <c r="E293" s="154">
        <v>-8394109</v>
      </c>
      <c r="F293" s="154">
        <v>1003491</v>
      </c>
      <c r="G293" s="154"/>
    </row>
    <row r="294" spans="1:7">
      <c r="A294" s="151" t="s">
        <v>618</v>
      </c>
      <c r="B294" s="154">
        <v>7677469</v>
      </c>
      <c r="C294" s="154">
        <v>7220979</v>
      </c>
      <c r="D294" s="154">
        <v>456490</v>
      </c>
      <c r="E294" s="154">
        <v>6566882</v>
      </c>
      <c r="F294" s="154">
        <v>1110587</v>
      </c>
      <c r="G294" s="154"/>
    </row>
    <row r="295" spans="1:7">
      <c r="A295" s="151" t="s">
        <v>619</v>
      </c>
      <c r="B295" s="154">
        <v>5294408</v>
      </c>
      <c r="C295" s="154">
        <v>5449823</v>
      </c>
      <c r="D295" s="154">
        <v>-155415</v>
      </c>
      <c r="E295" s="154">
        <v>9490067</v>
      </c>
      <c r="F295" s="154">
        <v>-4195659</v>
      </c>
      <c r="G295" s="154"/>
    </row>
    <row r="296" spans="1:7">
      <c r="A296" s="151" t="s">
        <v>620</v>
      </c>
      <c r="B296" s="154">
        <v>-9492824</v>
      </c>
      <c r="C296" s="154">
        <v>-9726440</v>
      </c>
      <c r="D296" s="154">
        <v>233616</v>
      </c>
      <c r="E296" s="154">
        <v>-7723844</v>
      </c>
      <c r="F296" s="154">
        <v>-1768980</v>
      </c>
      <c r="G296" s="154"/>
    </row>
    <row r="297" spans="1:7">
      <c r="A297" s="151" t="s">
        <v>621</v>
      </c>
      <c r="B297" s="154">
        <v>178712914</v>
      </c>
      <c r="C297" s="154">
        <v>180345773</v>
      </c>
      <c r="D297" s="154">
        <v>-1632859</v>
      </c>
      <c r="E297" s="154">
        <v>184034787</v>
      </c>
      <c r="F297" s="154">
        <v>-5321873</v>
      </c>
      <c r="G297" s="154"/>
    </row>
    <row r="298" spans="1:7">
      <c r="A298" s="151" t="s">
        <v>622</v>
      </c>
      <c r="B298" s="154">
        <v>-2733259</v>
      </c>
      <c r="C298" s="154">
        <v>-2905656</v>
      </c>
      <c r="D298" s="154">
        <v>172397</v>
      </c>
      <c r="E298" s="154">
        <v>-3768260</v>
      </c>
      <c r="F298" s="154">
        <v>1035001</v>
      </c>
      <c r="G298" s="154"/>
    </row>
    <row r="299" spans="1:7">
      <c r="A299" s="151" t="s">
        <v>623</v>
      </c>
      <c r="B299" s="154">
        <v>-5518662</v>
      </c>
      <c r="C299" s="154">
        <v>-5629057</v>
      </c>
      <c r="D299" s="154">
        <v>110395</v>
      </c>
      <c r="E299" s="154">
        <v>-5131916</v>
      </c>
      <c r="F299" s="154">
        <v>-386746</v>
      </c>
      <c r="G299" s="154"/>
    </row>
    <row r="300" spans="1:7">
      <c r="A300" s="151" t="s">
        <v>624</v>
      </c>
      <c r="B300" s="154">
        <v>213853224</v>
      </c>
      <c r="C300" s="154">
        <v>222100004</v>
      </c>
      <c r="D300" s="154">
        <v>-8246780</v>
      </c>
      <c r="E300" s="154">
        <v>218144226</v>
      </c>
      <c r="F300" s="154">
        <v>-4291002</v>
      </c>
      <c r="G300" s="154"/>
    </row>
    <row r="301" spans="1:7">
      <c r="A301" s="151" t="s">
        <v>625</v>
      </c>
      <c r="B301" s="154">
        <v>20680045</v>
      </c>
      <c r="C301" s="154">
        <v>20398313</v>
      </c>
      <c r="D301" s="154">
        <v>281732</v>
      </c>
      <c r="E301" s="154">
        <v>23739336</v>
      </c>
      <c r="F301" s="154">
        <v>-3059291</v>
      </c>
      <c r="G301" s="154"/>
    </row>
    <row r="302" spans="1:7">
      <c r="A302" s="151" t="s">
        <v>626</v>
      </c>
      <c r="B302" s="154">
        <v>4316421</v>
      </c>
      <c r="C302" s="154">
        <v>4270952</v>
      </c>
      <c r="D302" s="154">
        <v>45469</v>
      </c>
      <c r="E302" s="154">
        <v>5074669</v>
      </c>
      <c r="F302" s="154">
        <v>-758248</v>
      </c>
      <c r="G302" s="154"/>
    </row>
    <row r="303" spans="1:7">
      <c r="A303" s="151" t="s">
        <v>627</v>
      </c>
      <c r="B303" s="154">
        <v>40678807</v>
      </c>
      <c r="C303" s="154">
        <v>40545144</v>
      </c>
      <c r="D303" s="154">
        <v>133663</v>
      </c>
      <c r="E303" s="154">
        <v>40122708</v>
      </c>
      <c r="F303" s="154">
        <v>556099</v>
      </c>
      <c r="G303" s="154"/>
    </row>
    <row r="304" spans="1:7">
      <c r="A304" s="151" t="s">
        <v>628</v>
      </c>
      <c r="B304" s="154">
        <v>2655469</v>
      </c>
      <c r="C304" s="154">
        <v>2609936</v>
      </c>
      <c r="D304" s="154">
        <v>45533</v>
      </c>
      <c r="E304" s="154">
        <v>4943341</v>
      </c>
      <c r="F304" s="154">
        <v>-2287872</v>
      </c>
      <c r="G304" s="154"/>
    </row>
    <row r="305" spans="1:7" ht="27" customHeight="1">
      <c r="A305" s="145" t="s">
        <v>629</v>
      </c>
      <c r="B305" s="154"/>
      <c r="C305" s="154"/>
      <c r="D305" s="154"/>
      <c r="E305" s="154"/>
      <c r="F305" s="154"/>
      <c r="G305" s="154"/>
    </row>
    <row r="306" spans="1:7">
      <c r="A306" s="151" t="s">
        <v>630</v>
      </c>
      <c r="B306" s="154">
        <v>671160</v>
      </c>
      <c r="C306" s="154">
        <v>546607</v>
      </c>
      <c r="D306" s="154">
        <v>124553</v>
      </c>
      <c r="E306" s="154">
        <v>-1218787</v>
      </c>
      <c r="F306" s="154">
        <v>1889947</v>
      </c>
      <c r="G306" s="154"/>
    </row>
    <row r="307" spans="1:7">
      <c r="A307" s="151" t="s">
        <v>631</v>
      </c>
      <c r="B307" s="154">
        <v>6910774</v>
      </c>
      <c r="C307" s="154">
        <v>6715488</v>
      </c>
      <c r="D307" s="154">
        <v>195286</v>
      </c>
      <c r="E307" s="154">
        <v>9101014</v>
      </c>
      <c r="F307" s="154">
        <v>-2190240</v>
      </c>
      <c r="G307" s="154"/>
    </row>
    <row r="308" spans="1:7">
      <c r="A308" s="151" t="s">
        <v>632</v>
      </c>
      <c r="B308" s="154">
        <v>84063054</v>
      </c>
      <c r="C308" s="154">
        <v>84494246</v>
      </c>
      <c r="D308" s="154">
        <v>-431192</v>
      </c>
      <c r="E308" s="154">
        <v>85335139</v>
      </c>
      <c r="F308" s="154">
        <v>-1272085</v>
      </c>
      <c r="G308" s="154"/>
    </row>
    <row r="309" spans="1:7">
      <c r="A309" s="151" t="s">
        <v>633</v>
      </c>
      <c r="B309" s="154">
        <v>12787851</v>
      </c>
      <c r="C309" s="154">
        <v>12215930</v>
      </c>
      <c r="D309" s="154">
        <v>571921</v>
      </c>
      <c r="E309" s="154">
        <v>11934207</v>
      </c>
      <c r="F309" s="154">
        <v>853644</v>
      </c>
      <c r="G309" s="154"/>
    </row>
    <row r="310" spans="1:7">
      <c r="A310" s="151" t="s">
        <v>634</v>
      </c>
      <c r="B310" s="154">
        <v>19839572</v>
      </c>
      <c r="C310" s="154">
        <v>19559443</v>
      </c>
      <c r="D310" s="154">
        <v>280129</v>
      </c>
      <c r="E310" s="154">
        <v>26195734</v>
      </c>
      <c r="F310" s="154">
        <v>-6356162</v>
      </c>
      <c r="G310" s="154"/>
    </row>
    <row r="311" spans="1:7">
      <c r="A311" s="151" t="s">
        <v>635</v>
      </c>
      <c r="B311" s="154">
        <v>-8697150</v>
      </c>
      <c r="C311" s="154">
        <v>-8960722</v>
      </c>
      <c r="D311" s="154">
        <v>263572</v>
      </c>
      <c r="E311" s="154">
        <v>-9027156</v>
      </c>
      <c r="F311" s="154">
        <v>330006</v>
      </c>
      <c r="G311" s="154"/>
    </row>
    <row r="312" spans="1:7">
      <c r="A312" s="151" t="s">
        <v>636</v>
      </c>
      <c r="B312" s="154">
        <v>4948755</v>
      </c>
      <c r="C312" s="154">
        <v>4334892</v>
      </c>
      <c r="D312" s="154">
        <v>613863</v>
      </c>
      <c r="E312" s="154">
        <v>6219596</v>
      </c>
      <c r="F312" s="154">
        <v>-1270841</v>
      </c>
      <c r="G312" s="154"/>
    </row>
    <row r="313" spans="1:7">
      <c r="A313" s="151" t="s">
        <v>637</v>
      </c>
      <c r="B313" s="154">
        <v>-4416450</v>
      </c>
      <c r="C313" s="154">
        <v>-5131232</v>
      </c>
      <c r="D313" s="154">
        <v>714782</v>
      </c>
      <c r="E313" s="154">
        <v>-3302670</v>
      </c>
      <c r="F313" s="154">
        <v>-1113780</v>
      </c>
      <c r="G313" s="154"/>
    </row>
    <row r="314" spans="1:7">
      <c r="A314" s="151" t="s">
        <v>638</v>
      </c>
      <c r="B314" s="154">
        <v>54211260</v>
      </c>
      <c r="C314" s="154">
        <v>56210807</v>
      </c>
      <c r="D314" s="154">
        <v>-1999547</v>
      </c>
      <c r="E314" s="154">
        <v>78078496</v>
      </c>
      <c r="F314" s="154">
        <v>-23867236</v>
      </c>
      <c r="G314" s="154"/>
    </row>
    <row r="315" spans="1:7">
      <c r="A315" s="151" t="s">
        <v>639</v>
      </c>
      <c r="B315" s="154">
        <v>1819965</v>
      </c>
      <c r="C315" s="154">
        <v>1519806</v>
      </c>
      <c r="D315" s="154">
        <v>300159</v>
      </c>
      <c r="E315" s="154">
        <v>862321</v>
      </c>
      <c r="F315" s="154">
        <v>957644</v>
      </c>
      <c r="G315" s="154"/>
    </row>
    <row r="316" spans="1:7">
      <c r="A316" s="151" t="s">
        <v>640</v>
      </c>
      <c r="B316" s="154">
        <v>26446532</v>
      </c>
      <c r="C316" s="154">
        <v>25584114</v>
      </c>
      <c r="D316" s="154">
        <v>862418</v>
      </c>
      <c r="E316" s="154">
        <v>29152903</v>
      </c>
      <c r="F316" s="154">
        <v>-2706371</v>
      </c>
      <c r="G316" s="154"/>
    </row>
    <row r="317" spans="1:7">
      <c r="A317" s="151" t="s">
        <v>641</v>
      </c>
      <c r="B317" s="154">
        <v>18207785</v>
      </c>
      <c r="C317" s="154">
        <v>18054995</v>
      </c>
      <c r="D317" s="154">
        <v>152790</v>
      </c>
      <c r="E317" s="154">
        <v>14198343</v>
      </c>
      <c r="F317" s="154">
        <v>4009442</v>
      </c>
      <c r="G317" s="154"/>
    </row>
    <row r="318" spans="1:7">
      <c r="A318" s="151" t="s">
        <v>642</v>
      </c>
      <c r="B318" s="154">
        <v>3682964</v>
      </c>
      <c r="C318" s="154">
        <v>3818749</v>
      </c>
      <c r="D318" s="154">
        <v>-135785</v>
      </c>
      <c r="E318" s="154">
        <v>4337029</v>
      </c>
      <c r="F318" s="154">
        <v>-654065</v>
      </c>
      <c r="G318" s="154"/>
    </row>
    <row r="319" spans="1:7" ht="13.8" thickBot="1">
      <c r="A319" s="153" t="s">
        <v>643</v>
      </c>
      <c r="B319" s="156">
        <v>12048902</v>
      </c>
      <c r="C319" s="156">
        <v>11820024</v>
      </c>
      <c r="D319" s="156">
        <v>228878</v>
      </c>
      <c r="E319" s="156">
        <v>11692164</v>
      </c>
      <c r="F319" s="156">
        <v>356738</v>
      </c>
      <c r="G319" s="154"/>
    </row>
    <row r="320" spans="1:7">
      <c r="A320" s="151"/>
      <c r="B320" s="154"/>
      <c r="C320" s="154"/>
      <c r="D320" s="155"/>
      <c r="E320" s="154"/>
      <c r="F320" s="154"/>
      <c r="G320" s="154"/>
    </row>
    <row r="321" spans="1:7">
      <c r="A321" s="151"/>
      <c r="B321" s="154"/>
      <c r="C321" s="154"/>
      <c r="D321" s="155"/>
      <c r="E321" s="154"/>
      <c r="F321" s="154"/>
      <c r="G321" s="154"/>
    </row>
    <row r="322" spans="1:7">
      <c r="A322" s="151"/>
      <c r="B322" s="154"/>
      <c r="C322" s="154"/>
      <c r="D322" s="155"/>
      <c r="E322" s="154"/>
      <c r="F322" s="154"/>
      <c r="G322" s="154"/>
    </row>
    <row r="323" spans="1:7" hidden="1">
      <c r="A323" s="151"/>
      <c r="B323" s="154"/>
      <c r="C323" s="154"/>
      <c r="D323" s="155"/>
      <c r="E323" s="154"/>
      <c r="F323" s="154"/>
      <c r="G323" s="154"/>
    </row>
  </sheetData>
  <pageMargins left="0.70866141732283472" right="0.70866141732283472" top="0.74803149606299213" bottom="0.74803149606299213" header="0.31496062992125984" footer="0.31496062992125984"/>
  <pageSetup paperSize="9" scale="70" orientation="portrait" r:id="rId1"/>
  <headerFooter>
    <oddHeader>&amp;LStatistiska centralbyrån
Offentlig ekonomi och mikrosimuleringar</oddHeader>
    <oddFooter xml:space="preserve">&amp;L1) Antalsuppgifter som uppgår till 1, 2 eller 3 anges av sekretesskäl med ett kryss.
2) Inklusive de insatser som (a) ges till boende i bostad med särskild service för vuxna, (b) inte får tillgodoräknas vid beräkning av grundläggande standardkostnad.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9</vt:i4>
      </vt:variant>
      <vt:variant>
        <vt:lpstr>Namngivna områden</vt:lpstr>
      </vt:variant>
      <vt:variant>
        <vt:i4>6</vt:i4>
      </vt:variant>
    </vt:vector>
  </HeadingPairs>
  <TitlesOfParts>
    <vt:vector size="15" baseType="lpstr">
      <vt:lpstr>Innehåll</vt:lpstr>
      <vt:lpstr>Tabell 1</vt:lpstr>
      <vt:lpstr>Tabell 2</vt:lpstr>
      <vt:lpstr>Tabell 3</vt:lpstr>
      <vt:lpstr>Tabell 4</vt:lpstr>
      <vt:lpstr>Tabell 5</vt:lpstr>
      <vt:lpstr>Tabell 6</vt:lpstr>
      <vt:lpstr>Data</vt:lpstr>
      <vt:lpstr>Tabell 7</vt:lpstr>
      <vt:lpstr>'Tabell 2'!Utskriftsområde</vt:lpstr>
      <vt:lpstr>'Tabell 4'!Utskriftsområde</vt:lpstr>
      <vt:lpstr>'Tabell 5'!Utskriftsområde</vt:lpstr>
      <vt:lpstr>'Tabell 6'!Utskriftsområde</vt:lpstr>
      <vt:lpstr>Data!Utskriftsrubriker</vt:lpstr>
      <vt:lpstr>'Tabell 1'!Utskriftsrubriker</vt:lpstr>
    </vt:vector>
  </TitlesOfParts>
  <Company>SCB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Johansson Ingela NR/OEM-Ö</dc:creator>
  <cp:lastModifiedBy>Runestav Sofia ESA/BFN/OE-Ö</cp:lastModifiedBy>
  <cp:lastPrinted>2016-09-20T10:51:38Z</cp:lastPrinted>
  <dcterms:created xsi:type="dcterms:W3CDTF">2014-08-21T11:16:13Z</dcterms:created>
  <dcterms:modified xsi:type="dcterms:W3CDTF">2024-12-11T13:48:54Z</dcterms:modified>
</cp:coreProperties>
</file>